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EstaPasta_de_trabalho"/>
  <bookViews>
    <workbookView xWindow="870" yWindow="825" windowWidth="27255" windowHeight="11670" firstSheet="8" activeTab="8"/>
  </bookViews>
  <sheets>
    <sheet name="tabLocalidades" sheetId="2" state="hidden" r:id="rId1"/>
    <sheet name="Plano de Metas (NOVAS)" sheetId="3" state="hidden" r:id="rId2"/>
    <sheet name="Análise AmNet" sheetId="4" state="hidden" r:id="rId3"/>
    <sheet name="Análise WCS" sheetId="5" state="hidden" r:id="rId4"/>
    <sheet name="Análise Surf" sheetId="6" state="hidden" r:id="rId5"/>
    <sheet name="Projeções" sheetId="7" state="hidden" r:id="rId6"/>
    <sheet name="Preench" sheetId="8" state="hidden" r:id="rId7"/>
    <sheet name="baseamnet" sheetId="9" state="hidden" r:id="rId8"/>
    <sheet name="Pontos" sheetId="10" r:id="rId9"/>
  </sheets>
  <definedNames>
    <definedName name="categoria" localSheetId="2">'Análise AmNet'!$A$2</definedName>
    <definedName name="categoria" localSheetId="4">'Análise Surf'!$A$2</definedName>
    <definedName name="categoria" localSheetId="3">'Análise WCS'!$A$2</definedName>
    <definedName name="mês" localSheetId="2">'Análise AmNet'!$B$1</definedName>
    <definedName name="mês" localSheetId="4">'Análise Surf'!$B$1</definedName>
    <definedName name="mês" localSheetId="3">'Análise WCS'!$B$1</definedName>
    <definedName name="região" localSheetId="2">'Análise AmNet'!$A$2</definedName>
    <definedName name="região" localSheetId="4">'Análise Surf'!$A$2</definedName>
    <definedName name="região" localSheetId="3">'Análise WCS'!$A$2</definedName>
    <definedName name="tipo" localSheetId="2">'Análise AmNet'!$A$2</definedName>
    <definedName name="tipo" localSheetId="4">'Análise Surf'!$A$2</definedName>
    <definedName name="tipo" localSheetId="3">'Análise WCS'!$A$2</definedName>
  </definedNames>
  <calcPr calcId="144525"/>
  <fileRecoveryPr repairLoad="1"/>
</workbook>
</file>

<file path=xl/calcChain.xml><?xml version="1.0" encoding="utf-8"?>
<calcChain xmlns="http://schemas.openxmlformats.org/spreadsheetml/2006/main">
  <c r="D2947" i="10" l="1"/>
  <c r="F346" i="9" l="1"/>
  <c r="L121" i="7"/>
  <c r="L120" i="7"/>
  <c r="L119" i="7"/>
  <c r="G40" i="6"/>
  <c r="F40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BF33" i="6" s="1"/>
  <c r="AK33" i="6"/>
  <c r="AI33" i="6"/>
  <c r="AG33" i="6"/>
  <c r="AE33" i="6"/>
  <c r="AC33" i="6"/>
  <c r="AA33" i="6"/>
  <c r="Z33" i="6"/>
  <c r="W33" i="6"/>
  <c r="M33" i="6"/>
  <c r="K33" i="6"/>
  <c r="I33" i="6"/>
  <c r="G33" i="6"/>
  <c r="F33" i="6"/>
  <c r="C33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BF32" i="6" s="1"/>
  <c r="AK32" i="6"/>
  <c r="AI32" i="6"/>
  <c r="AG32" i="6"/>
  <c r="AE32" i="6"/>
  <c r="AC32" i="6"/>
  <c r="AA32" i="6"/>
  <c r="Z32" i="6"/>
  <c r="W32" i="6"/>
  <c r="M32" i="6"/>
  <c r="K32" i="6"/>
  <c r="I32" i="6"/>
  <c r="G32" i="6"/>
  <c r="F32" i="6"/>
  <c r="C32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BF31" i="6" s="1"/>
  <c r="AK31" i="6"/>
  <c r="AI31" i="6"/>
  <c r="AG31" i="6"/>
  <c r="AE31" i="6"/>
  <c r="AC31" i="6"/>
  <c r="AA31" i="6"/>
  <c r="Z31" i="6"/>
  <c r="W31" i="6"/>
  <c r="M31" i="6"/>
  <c r="K31" i="6"/>
  <c r="I31" i="6"/>
  <c r="G31" i="6"/>
  <c r="F31" i="6"/>
  <c r="C31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BF30" i="6" s="1"/>
  <c r="AK30" i="6"/>
  <c r="AI30" i="6"/>
  <c r="AG30" i="6"/>
  <c r="AE30" i="6"/>
  <c r="AC30" i="6"/>
  <c r="AA30" i="6"/>
  <c r="Z30" i="6"/>
  <c r="W30" i="6"/>
  <c r="M30" i="6"/>
  <c r="K30" i="6"/>
  <c r="I30" i="6"/>
  <c r="G30" i="6"/>
  <c r="F30" i="6"/>
  <c r="C30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K29" i="6"/>
  <c r="AI29" i="6"/>
  <c r="AG29" i="6"/>
  <c r="AE29" i="6"/>
  <c r="AC29" i="6"/>
  <c r="AA29" i="6"/>
  <c r="Z29" i="6"/>
  <c r="W29" i="6"/>
  <c r="M29" i="6"/>
  <c r="K29" i="6"/>
  <c r="I29" i="6"/>
  <c r="G29" i="6"/>
  <c r="F29" i="6"/>
  <c r="C29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BF27" i="6" s="1"/>
  <c r="AK27" i="6"/>
  <c r="AI27" i="6"/>
  <c r="AG27" i="6"/>
  <c r="AE27" i="6"/>
  <c r="AC27" i="6"/>
  <c r="AA27" i="6"/>
  <c r="Z27" i="6"/>
  <c r="W27" i="6"/>
  <c r="M27" i="6"/>
  <c r="K27" i="6"/>
  <c r="I27" i="6"/>
  <c r="G27" i="6"/>
  <c r="F27" i="6"/>
  <c r="C27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K26" i="6"/>
  <c r="AI26" i="6"/>
  <c r="AG26" i="6"/>
  <c r="AE26" i="6"/>
  <c r="AC26" i="6"/>
  <c r="AA26" i="6"/>
  <c r="Z26" i="6"/>
  <c r="W26" i="6"/>
  <c r="M26" i="6"/>
  <c r="K26" i="6"/>
  <c r="I26" i="6"/>
  <c r="G26" i="6"/>
  <c r="F26" i="6"/>
  <c r="C26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BF25" i="6" s="1"/>
  <c r="AK25" i="6"/>
  <c r="AI25" i="6"/>
  <c r="AG25" i="6"/>
  <c r="AE25" i="6"/>
  <c r="AC25" i="6"/>
  <c r="AA25" i="6"/>
  <c r="Z25" i="6"/>
  <c r="W25" i="6"/>
  <c r="M25" i="6"/>
  <c r="K25" i="6"/>
  <c r="I25" i="6"/>
  <c r="G25" i="6"/>
  <c r="F25" i="6"/>
  <c r="C25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K24" i="6"/>
  <c r="AI24" i="6"/>
  <c r="AG24" i="6"/>
  <c r="AE24" i="6"/>
  <c r="AC24" i="6"/>
  <c r="AA24" i="6"/>
  <c r="Z24" i="6"/>
  <c r="W24" i="6"/>
  <c r="M24" i="6"/>
  <c r="K24" i="6"/>
  <c r="I24" i="6"/>
  <c r="G24" i="6"/>
  <c r="F24" i="6"/>
  <c r="C24" i="6"/>
  <c r="BE23" i="6"/>
  <c r="BD23" i="6"/>
  <c r="BC23" i="6"/>
  <c r="BB23" i="6"/>
  <c r="BA23" i="6"/>
  <c r="AZ23" i="6"/>
  <c r="AY23" i="6"/>
  <c r="AX23" i="6"/>
  <c r="AW23" i="6"/>
  <c r="AV23" i="6"/>
  <c r="AU23" i="6"/>
  <c r="AT23" i="6"/>
  <c r="AS23" i="6"/>
  <c r="AR23" i="6"/>
  <c r="AK23" i="6"/>
  <c r="AI23" i="6"/>
  <c r="AG23" i="6"/>
  <c r="AE23" i="6"/>
  <c r="AC23" i="6"/>
  <c r="AA23" i="6"/>
  <c r="Z23" i="6"/>
  <c r="W23" i="6"/>
  <c r="M23" i="6"/>
  <c r="K23" i="6"/>
  <c r="I23" i="6"/>
  <c r="G23" i="6"/>
  <c r="F23" i="6"/>
  <c r="C23" i="6"/>
  <c r="BE22" i="6"/>
  <c r="BD22" i="6"/>
  <c r="BC22" i="6"/>
  <c r="BB22" i="6"/>
  <c r="BA22" i="6"/>
  <c r="AZ22" i="6"/>
  <c r="AY22" i="6"/>
  <c r="AX22" i="6"/>
  <c r="AW22" i="6"/>
  <c r="AV22" i="6"/>
  <c r="AU22" i="6"/>
  <c r="AT22" i="6"/>
  <c r="AS22" i="6"/>
  <c r="AR22" i="6"/>
  <c r="AK22" i="6"/>
  <c r="AI22" i="6"/>
  <c r="AG22" i="6"/>
  <c r="AE22" i="6"/>
  <c r="AC22" i="6"/>
  <c r="AA22" i="6"/>
  <c r="Z22" i="6"/>
  <c r="W22" i="6"/>
  <c r="M22" i="6"/>
  <c r="K22" i="6"/>
  <c r="I22" i="6"/>
  <c r="G22" i="6"/>
  <c r="F22" i="6"/>
  <c r="C22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K21" i="6"/>
  <c r="AI21" i="6"/>
  <c r="AG21" i="6"/>
  <c r="AE21" i="6"/>
  <c r="AC21" i="6"/>
  <c r="AA21" i="6"/>
  <c r="Z21" i="6"/>
  <c r="W21" i="6"/>
  <c r="M21" i="6"/>
  <c r="K21" i="6"/>
  <c r="I21" i="6"/>
  <c r="G21" i="6"/>
  <c r="F21" i="6"/>
  <c r="C21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K20" i="6"/>
  <c r="AI20" i="6"/>
  <c r="AG20" i="6"/>
  <c r="AE20" i="6"/>
  <c r="AC20" i="6"/>
  <c r="AA20" i="6"/>
  <c r="Z20" i="6"/>
  <c r="W20" i="6"/>
  <c r="M20" i="6"/>
  <c r="K20" i="6"/>
  <c r="I20" i="6"/>
  <c r="G20" i="6"/>
  <c r="F20" i="6"/>
  <c r="C20" i="6"/>
  <c r="BE19" i="6"/>
  <c r="BD19" i="6"/>
  <c r="BC19" i="6"/>
  <c r="BB19" i="6"/>
  <c r="BA19" i="6"/>
  <c r="AZ19" i="6"/>
  <c r="AY19" i="6"/>
  <c r="AX19" i="6"/>
  <c r="AW19" i="6"/>
  <c r="AV19" i="6"/>
  <c r="AU19" i="6"/>
  <c r="AT19" i="6"/>
  <c r="AS19" i="6"/>
  <c r="AR19" i="6"/>
  <c r="AK19" i="6"/>
  <c r="AI19" i="6"/>
  <c r="AG19" i="6"/>
  <c r="AE19" i="6"/>
  <c r="AC19" i="6"/>
  <c r="AA19" i="6"/>
  <c r="Z19" i="6"/>
  <c r="W19" i="6"/>
  <c r="M19" i="6"/>
  <c r="K19" i="6"/>
  <c r="I19" i="6"/>
  <c r="G19" i="6"/>
  <c r="F19" i="6"/>
  <c r="C19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BF18" i="6" s="1"/>
  <c r="AK18" i="6"/>
  <c r="AI18" i="6"/>
  <c r="AG18" i="6"/>
  <c r="AE18" i="6"/>
  <c r="AC18" i="6"/>
  <c r="AA18" i="6"/>
  <c r="Z18" i="6"/>
  <c r="W18" i="6"/>
  <c r="M18" i="6"/>
  <c r="K18" i="6"/>
  <c r="I18" i="6"/>
  <c r="G18" i="6"/>
  <c r="F18" i="6"/>
  <c r="C18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K17" i="6"/>
  <c r="AI17" i="6"/>
  <c r="AG17" i="6"/>
  <c r="AE17" i="6"/>
  <c r="AC17" i="6"/>
  <c r="AA17" i="6"/>
  <c r="Z17" i="6"/>
  <c r="W17" i="6"/>
  <c r="M17" i="6"/>
  <c r="K17" i="6"/>
  <c r="I17" i="6"/>
  <c r="G17" i="6"/>
  <c r="F17" i="6"/>
  <c r="C17" i="6"/>
  <c r="BE16" i="6"/>
  <c r="BD16" i="6"/>
  <c r="BC16" i="6"/>
  <c r="BB16" i="6"/>
  <c r="BA16" i="6"/>
  <c r="AZ16" i="6"/>
  <c r="AY16" i="6"/>
  <c r="AX16" i="6"/>
  <c r="AW16" i="6"/>
  <c r="AV16" i="6"/>
  <c r="AU16" i="6"/>
  <c r="AT16" i="6"/>
  <c r="AS16" i="6"/>
  <c r="AR16" i="6"/>
  <c r="AK16" i="6"/>
  <c r="AI16" i="6"/>
  <c r="AG16" i="6"/>
  <c r="AE16" i="6"/>
  <c r="AC16" i="6"/>
  <c r="AA16" i="6"/>
  <c r="Z16" i="6"/>
  <c r="W16" i="6"/>
  <c r="M16" i="6"/>
  <c r="K16" i="6"/>
  <c r="I16" i="6"/>
  <c r="G16" i="6"/>
  <c r="F16" i="6"/>
  <c r="C16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K14" i="6"/>
  <c r="AI14" i="6"/>
  <c r="AG14" i="6"/>
  <c r="AE14" i="6"/>
  <c r="AC14" i="6"/>
  <c r="AA14" i="6"/>
  <c r="Z14" i="6"/>
  <c r="W14" i="6"/>
  <c r="M14" i="6"/>
  <c r="K14" i="6"/>
  <c r="I14" i="6"/>
  <c r="G14" i="6"/>
  <c r="F14" i="6"/>
  <c r="C14" i="6"/>
  <c r="BE13" i="6"/>
  <c r="BD13" i="6"/>
  <c r="BC13" i="6"/>
  <c r="BB13" i="6"/>
  <c r="BA13" i="6"/>
  <c r="AZ13" i="6"/>
  <c r="AY13" i="6"/>
  <c r="AX13" i="6"/>
  <c r="AW13" i="6"/>
  <c r="AV13" i="6"/>
  <c r="AU13" i="6"/>
  <c r="AT13" i="6"/>
  <c r="AS13" i="6"/>
  <c r="AR13" i="6"/>
  <c r="AK13" i="6"/>
  <c r="AI13" i="6"/>
  <c r="AG13" i="6"/>
  <c r="AE13" i="6"/>
  <c r="AC13" i="6"/>
  <c r="AA13" i="6"/>
  <c r="Z13" i="6"/>
  <c r="W13" i="6"/>
  <c r="M13" i="6"/>
  <c r="K13" i="6"/>
  <c r="I13" i="6"/>
  <c r="G13" i="6"/>
  <c r="F13" i="6"/>
  <c r="C13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K12" i="6"/>
  <c r="AI12" i="6"/>
  <c r="AG12" i="6"/>
  <c r="AE12" i="6"/>
  <c r="AC12" i="6"/>
  <c r="AA12" i="6"/>
  <c r="Z12" i="6"/>
  <c r="W12" i="6"/>
  <c r="M12" i="6"/>
  <c r="K12" i="6"/>
  <c r="I12" i="6"/>
  <c r="G12" i="6"/>
  <c r="F12" i="6"/>
  <c r="C12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BF11" i="6" s="1"/>
  <c r="AK11" i="6"/>
  <c r="AI11" i="6"/>
  <c r="AG11" i="6"/>
  <c r="AE11" i="6"/>
  <c r="AC11" i="6"/>
  <c r="AA11" i="6"/>
  <c r="Z11" i="6"/>
  <c r="W11" i="6"/>
  <c r="M11" i="6"/>
  <c r="K11" i="6"/>
  <c r="I11" i="6"/>
  <c r="G11" i="6"/>
  <c r="F11" i="6"/>
  <c r="C11" i="6"/>
  <c r="BE10" i="6"/>
  <c r="BD10" i="6"/>
  <c r="BC10" i="6"/>
  <c r="BB10" i="6"/>
  <c r="BA10" i="6"/>
  <c r="AZ10" i="6"/>
  <c r="AY10" i="6"/>
  <c r="AX10" i="6"/>
  <c r="AW10" i="6"/>
  <c r="AV10" i="6"/>
  <c r="AU10" i="6"/>
  <c r="AT10" i="6"/>
  <c r="AS10" i="6"/>
  <c r="AR10" i="6"/>
  <c r="BF10" i="6" s="1"/>
  <c r="AK10" i="6"/>
  <c r="AI10" i="6"/>
  <c r="AG10" i="6"/>
  <c r="AE10" i="6"/>
  <c r="AC10" i="6"/>
  <c r="AA10" i="6"/>
  <c r="Z10" i="6"/>
  <c r="W10" i="6"/>
  <c r="M10" i="6"/>
  <c r="K10" i="6"/>
  <c r="I10" i="6"/>
  <c r="G10" i="6"/>
  <c r="F10" i="6"/>
  <c r="C10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K9" i="6"/>
  <c r="AI9" i="6"/>
  <c r="AG9" i="6"/>
  <c r="AE9" i="6"/>
  <c r="AC9" i="6"/>
  <c r="AA9" i="6"/>
  <c r="Z9" i="6"/>
  <c r="W9" i="6"/>
  <c r="M9" i="6"/>
  <c r="K9" i="6"/>
  <c r="I9" i="6"/>
  <c r="G9" i="6"/>
  <c r="F9" i="6"/>
  <c r="C9" i="6"/>
  <c r="BE8" i="6"/>
  <c r="BE41" i="6" s="1"/>
  <c r="BD8" i="6"/>
  <c r="BC8" i="6"/>
  <c r="BC41" i="6" s="1"/>
  <c r="BB8" i="6"/>
  <c r="BB41" i="6" s="1"/>
  <c r="BA8" i="6"/>
  <c r="BA41" i="6" s="1"/>
  <c r="AZ8" i="6"/>
  <c r="AZ41" i="6" s="1"/>
  <c r="AY8" i="6"/>
  <c r="AY41" i="6" s="1"/>
  <c r="AX8" i="6"/>
  <c r="AX41" i="6" s="1"/>
  <c r="AW8" i="6"/>
  <c r="AW41" i="6" s="1"/>
  <c r="AV8" i="6"/>
  <c r="AV41" i="6" s="1"/>
  <c r="AU8" i="6"/>
  <c r="AU41" i="6" s="1"/>
  <c r="AT8" i="6"/>
  <c r="AS8" i="6"/>
  <c r="AR8" i="6"/>
  <c r="AK8" i="6"/>
  <c r="AI8" i="6"/>
  <c r="AG8" i="6"/>
  <c r="AE8" i="6"/>
  <c r="AC8" i="6"/>
  <c r="AA8" i="6"/>
  <c r="Z8" i="6"/>
  <c r="W8" i="6"/>
  <c r="M8" i="6"/>
  <c r="K8" i="6"/>
  <c r="K42" i="6" s="1"/>
  <c r="I8" i="6"/>
  <c r="P8" i="6" s="1"/>
  <c r="G8" i="6"/>
  <c r="F8" i="6"/>
  <c r="C8" i="6"/>
  <c r="G40" i="5"/>
  <c r="F40" i="5"/>
  <c r="M27" i="5"/>
  <c r="K27" i="5"/>
  <c r="I27" i="5"/>
  <c r="C27" i="5"/>
  <c r="M26" i="5"/>
  <c r="K26" i="5"/>
  <c r="I26" i="5"/>
  <c r="C26" i="5"/>
  <c r="M25" i="5"/>
  <c r="K25" i="5"/>
  <c r="I25" i="5"/>
  <c r="C25" i="5"/>
  <c r="M24" i="5"/>
  <c r="K24" i="5"/>
  <c r="I24" i="5"/>
  <c r="C24" i="5"/>
  <c r="M23" i="5"/>
  <c r="K23" i="5"/>
  <c r="I23" i="5"/>
  <c r="C23" i="5"/>
  <c r="M22" i="5"/>
  <c r="K22" i="5"/>
  <c r="I22" i="5"/>
  <c r="C22" i="5"/>
  <c r="M21" i="5"/>
  <c r="K21" i="5"/>
  <c r="I21" i="5"/>
  <c r="C21" i="5"/>
  <c r="BE20" i="5"/>
  <c r="BD20" i="5"/>
  <c r="BC20" i="5"/>
  <c r="BB20" i="5"/>
  <c r="BA20" i="5"/>
  <c r="AZ20" i="5"/>
  <c r="AY20" i="5"/>
  <c r="AX20" i="5"/>
  <c r="AW20" i="5"/>
  <c r="AV20" i="5"/>
  <c r="AU20" i="5"/>
  <c r="AT20" i="5"/>
  <c r="AS20" i="5"/>
  <c r="AR20" i="5"/>
  <c r="BF20" i="5" s="1"/>
  <c r="AK20" i="5"/>
  <c r="AI20" i="5"/>
  <c r="AG20" i="5"/>
  <c r="AE20" i="5"/>
  <c r="AC20" i="5"/>
  <c r="AA20" i="5"/>
  <c r="Z20" i="5"/>
  <c r="W20" i="5"/>
  <c r="M20" i="5"/>
  <c r="K20" i="5"/>
  <c r="I20" i="5"/>
  <c r="G20" i="5"/>
  <c r="F20" i="5"/>
  <c r="C20" i="5"/>
  <c r="BE19" i="5"/>
  <c r="BD19" i="5"/>
  <c r="BC19" i="5"/>
  <c r="BB19" i="5"/>
  <c r="BA19" i="5"/>
  <c r="AZ19" i="5"/>
  <c r="AY19" i="5"/>
  <c r="AX19" i="5"/>
  <c r="AW19" i="5"/>
  <c r="AV19" i="5"/>
  <c r="AU19" i="5"/>
  <c r="AT19" i="5"/>
  <c r="AS19" i="5"/>
  <c r="AR19" i="5"/>
  <c r="BF19" i="5" s="1"/>
  <c r="AK19" i="5"/>
  <c r="AI19" i="5"/>
  <c r="AG19" i="5"/>
  <c r="AE19" i="5"/>
  <c r="AC19" i="5"/>
  <c r="AA19" i="5"/>
  <c r="Z19" i="5"/>
  <c r="W19" i="5"/>
  <c r="M19" i="5"/>
  <c r="K19" i="5"/>
  <c r="I19" i="5"/>
  <c r="G19" i="5"/>
  <c r="F19" i="5"/>
  <c r="C19" i="5"/>
  <c r="BE18" i="5"/>
  <c r="BD18" i="5"/>
  <c r="BC18" i="5"/>
  <c r="BB18" i="5"/>
  <c r="BA18" i="5"/>
  <c r="AZ18" i="5"/>
  <c r="AY18" i="5"/>
  <c r="AX18" i="5"/>
  <c r="AW18" i="5"/>
  <c r="AV18" i="5"/>
  <c r="AU18" i="5"/>
  <c r="AT18" i="5"/>
  <c r="AS18" i="5"/>
  <c r="AR18" i="5"/>
  <c r="BF18" i="5" s="1"/>
  <c r="AK18" i="5"/>
  <c r="AI18" i="5"/>
  <c r="AG18" i="5"/>
  <c r="AE18" i="5"/>
  <c r="AC18" i="5"/>
  <c r="AA18" i="5"/>
  <c r="Z18" i="5"/>
  <c r="W18" i="5"/>
  <c r="M18" i="5"/>
  <c r="K18" i="5"/>
  <c r="I18" i="5"/>
  <c r="G18" i="5"/>
  <c r="F18" i="5"/>
  <c r="C18" i="5"/>
  <c r="BE17" i="5"/>
  <c r="BD17" i="5"/>
  <c r="BC17" i="5"/>
  <c r="BB17" i="5"/>
  <c r="BA17" i="5"/>
  <c r="AZ17" i="5"/>
  <c r="AY17" i="5"/>
  <c r="AX17" i="5"/>
  <c r="AW17" i="5"/>
  <c r="AV17" i="5"/>
  <c r="AU17" i="5"/>
  <c r="AT17" i="5"/>
  <c r="AS17" i="5"/>
  <c r="AR17" i="5"/>
  <c r="BF17" i="5" s="1"/>
  <c r="AK17" i="5"/>
  <c r="AI17" i="5"/>
  <c r="AG17" i="5"/>
  <c r="AE17" i="5"/>
  <c r="AC17" i="5"/>
  <c r="AA17" i="5"/>
  <c r="Z17" i="5"/>
  <c r="W17" i="5"/>
  <c r="M17" i="5"/>
  <c r="K17" i="5"/>
  <c r="I17" i="5"/>
  <c r="G17" i="5"/>
  <c r="F17" i="5"/>
  <c r="C17" i="5"/>
  <c r="BE16" i="5"/>
  <c r="BD16" i="5"/>
  <c r="BC16" i="5"/>
  <c r="BB16" i="5"/>
  <c r="BA16" i="5"/>
  <c r="AZ16" i="5"/>
  <c r="AY16" i="5"/>
  <c r="AX16" i="5"/>
  <c r="AW16" i="5"/>
  <c r="AV16" i="5"/>
  <c r="AU16" i="5"/>
  <c r="AT16" i="5"/>
  <c r="AS16" i="5"/>
  <c r="AR16" i="5"/>
  <c r="BF16" i="5" s="1"/>
  <c r="AK16" i="5"/>
  <c r="AI16" i="5"/>
  <c r="AG16" i="5"/>
  <c r="AE16" i="5"/>
  <c r="AC16" i="5"/>
  <c r="AA16" i="5"/>
  <c r="Z16" i="5"/>
  <c r="W16" i="5"/>
  <c r="M16" i="5"/>
  <c r="K16" i="5"/>
  <c r="I16" i="5"/>
  <c r="G16" i="5"/>
  <c r="F16" i="5"/>
  <c r="C16" i="5"/>
  <c r="BE14" i="5"/>
  <c r="BD14" i="5"/>
  <c r="BC14" i="5"/>
  <c r="BB14" i="5"/>
  <c r="BA14" i="5"/>
  <c r="AZ14" i="5"/>
  <c r="AY14" i="5"/>
  <c r="AX14" i="5"/>
  <c r="AW14" i="5"/>
  <c r="AV14" i="5"/>
  <c r="AU14" i="5"/>
  <c r="AT14" i="5"/>
  <c r="AS14" i="5"/>
  <c r="AR14" i="5"/>
  <c r="BF14" i="5" s="1"/>
  <c r="AK14" i="5"/>
  <c r="AI14" i="5"/>
  <c r="AG14" i="5"/>
  <c r="AE14" i="5"/>
  <c r="AC14" i="5"/>
  <c r="AA14" i="5"/>
  <c r="Z14" i="5"/>
  <c r="W14" i="5"/>
  <c r="M14" i="5"/>
  <c r="K14" i="5"/>
  <c r="I14" i="5"/>
  <c r="G14" i="5"/>
  <c r="F14" i="5"/>
  <c r="C14" i="5"/>
  <c r="BE13" i="5"/>
  <c r="BD13" i="5"/>
  <c r="BC13" i="5"/>
  <c r="BB13" i="5"/>
  <c r="BA13" i="5"/>
  <c r="AZ13" i="5"/>
  <c r="AY13" i="5"/>
  <c r="AX13" i="5"/>
  <c r="AW13" i="5"/>
  <c r="AV13" i="5"/>
  <c r="AU13" i="5"/>
  <c r="AT13" i="5"/>
  <c r="AS13" i="5"/>
  <c r="AR13" i="5"/>
  <c r="BF13" i="5" s="1"/>
  <c r="AK13" i="5"/>
  <c r="AI13" i="5"/>
  <c r="AG13" i="5"/>
  <c r="AE13" i="5"/>
  <c r="AC13" i="5"/>
  <c r="AA13" i="5"/>
  <c r="Z13" i="5"/>
  <c r="W13" i="5"/>
  <c r="M13" i="5"/>
  <c r="K13" i="5"/>
  <c r="I13" i="5"/>
  <c r="G13" i="5"/>
  <c r="F13" i="5"/>
  <c r="C13" i="5"/>
  <c r="BE12" i="5"/>
  <c r="BD12" i="5"/>
  <c r="BC12" i="5"/>
  <c r="BB12" i="5"/>
  <c r="BA12" i="5"/>
  <c r="AZ12" i="5"/>
  <c r="AY12" i="5"/>
  <c r="AX12" i="5"/>
  <c r="AW12" i="5"/>
  <c r="AV12" i="5"/>
  <c r="AU12" i="5"/>
  <c r="AT12" i="5"/>
  <c r="AS12" i="5"/>
  <c r="AR12" i="5"/>
  <c r="BF12" i="5" s="1"/>
  <c r="AK12" i="5"/>
  <c r="AI12" i="5"/>
  <c r="AG12" i="5"/>
  <c r="AE12" i="5"/>
  <c r="AC12" i="5"/>
  <c r="AA12" i="5"/>
  <c r="Z12" i="5"/>
  <c r="W12" i="5"/>
  <c r="M12" i="5"/>
  <c r="K12" i="5"/>
  <c r="I12" i="5"/>
  <c r="G12" i="5"/>
  <c r="F12" i="5"/>
  <c r="C12" i="5"/>
  <c r="BE11" i="5"/>
  <c r="BD11" i="5"/>
  <c r="BC11" i="5"/>
  <c r="BB11" i="5"/>
  <c r="BA11" i="5"/>
  <c r="AZ11" i="5"/>
  <c r="AY11" i="5"/>
  <c r="AX11" i="5"/>
  <c r="AW11" i="5"/>
  <c r="AV11" i="5"/>
  <c r="AU11" i="5"/>
  <c r="AT11" i="5"/>
  <c r="AS11" i="5"/>
  <c r="AR11" i="5"/>
  <c r="BF11" i="5" s="1"/>
  <c r="AK11" i="5"/>
  <c r="AI11" i="5"/>
  <c r="AG11" i="5"/>
  <c r="AE11" i="5"/>
  <c r="AC11" i="5"/>
  <c r="AA11" i="5"/>
  <c r="Z11" i="5"/>
  <c r="W11" i="5"/>
  <c r="M11" i="5"/>
  <c r="K11" i="5"/>
  <c r="I11" i="5"/>
  <c r="G11" i="5"/>
  <c r="F11" i="5"/>
  <c r="C11" i="5"/>
  <c r="BE10" i="5"/>
  <c r="BD10" i="5"/>
  <c r="BC10" i="5"/>
  <c r="BB10" i="5"/>
  <c r="BA10" i="5"/>
  <c r="AZ10" i="5"/>
  <c r="AY10" i="5"/>
  <c r="AX10" i="5"/>
  <c r="AW10" i="5"/>
  <c r="AV10" i="5"/>
  <c r="AU10" i="5"/>
  <c r="AT10" i="5"/>
  <c r="AS10" i="5"/>
  <c r="AR10" i="5"/>
  <c r="BF10" i="5" s="1"/>
  <c r="AK10" i="5"/>
  <c r="AI10" i="5"/>
  <c r="AG10" i="5"/>
  <c r="AE10" i="5"/>
  <c r="AC10" i="5"/>
  <c r="AA10" i="5"/>
  <c r="Z10" i="5"/>
  <c r="W10" i="5"/>
  <c r="M10" i="5"/>
  <c r="K10" i="5"/>
  <c r="I10" i="5"/>
  <c r="G10" i="5"/>
  <c r="F10" i="5"/>
  <c r="C10" i="5"/>
  <c r="BE9" i="5"/>
  <c r="BD9" i="5"/>
  <c r="BC9" i="5"/>
  <c r="BB9" i="5"/>
  <c r="BA9" i="5"/>
  <c r="AZ9" i="5"/>
  <c r="AY9" i="5"/>
  <c r="AX9" i="5"/>
  <c r="AW9" i="5"/>
  <c r="AV9" i="5"/>
  <c r="AU9" i="5"/>
  <c r="AT9" i="5"/>
  <c r="AS9" i="5"/>
  <c r="AR9" i="5"/>
  <c r="BF9" i="5" s="1"/>
  <c r="AK9" i="5"/>
  <c r="AI9" i="5"/>
  <c r="AG9" i="5"/>
  <c r="AE9" i="5"/>
  <c r="AC9" i="5"/>
  <c r="AA9" i="5"/>
  <c r="Z9" i="5"/>
  <c r="W9" i="5"/>
  <c r="M9" i="5"/>
  <c r="K9" i="5"/>
  <c r="I9" i="5"/>
  <c r="G9" i="5"/>
  <c r="F9" i="5"/>
  <c r="C9" i="5"/>
  <c r="BE8" i="5"/>
  <c r="BE41" i="5" s="1"/>
  <c r="BD8" i="5"/>
  <c r="BD41" i="5" s="1"/>
  <c r="BC8" i="5"/>
  <c r="BC41" i="5" s="1"/>
  <c r="BB8" i="5"/>
  <c r="BB41" i="5" s="1"/>
  <c r="BA8" i="5"/>
  <c r="BA41" i="5" s="1"/>
  <c r="AZ8" i="5"/>
  <c r="AZ41" i="5" s="1"/>
  <c r="AY8" i="5"/>
  <c r="AY41" i="5" s="1"/>
  <c r="AX8" i="5"/>
  <c r="AX41" i="5" s="1"/>
  <c r="AW8" i="5"/>
  <c r="AW41" i="5" s="1"/>
  <c r="AV8" i="5"/>
  <c r="AV41" i="5" s="1"/>
  <c r="AU8" i="5"/>
  <c r="AU41" i="5" s="1"/>
  <c r="AT8" i="5"/>
  <c r="AT41" i="5" s="1"/>
  <c r="AS8" i="5"/>
  <c r="AS41" i="5" s="1"/>
  <c r="AR8" i="5"/>
  <c r="AK8" i="5"/>
  <c r="AI8" i="5"/>
  <c r="AG8" i="5"/>
  <c r="AE8" i="5"/>
  <c r="AC8" i="5"/>
  <c r="AA8" i="5"/>
  <c r="Z8" i="5"/>
  <c r="W8" i="5"/>
  <c r="W41" i="5" s="1"/>
  <c r="M8" i="5"/>
  <c r="K8" i="5"/>
  <c r="I8" i="5"/>
  <c r="G8" i="5"/>
  <c r="F8" i="5"/>
  <c r="C8" i="5"/>
  <c r="BG27" i="4"/>
  <c r="BF27" i="4"/>
  <c r="BE27" i="4"/>
  <c r="BD27" i="4"/>
  <c r="BC27" i="4"/>
  <c r="BB27" i="4"/>
  <c r="BA27" i="4"/>
  <c r="AZ27" i="4"/>
  <c r="AY27" i="4"/>
  <c r="AX27" i="4"/>
  <c r="AW27" i="4"/>
  <c r="AV27" i="4"/>
  <c r="AU27" i="4"/>
  <c r="AT27" i="4"/>
  <c r="BH27" i="4" s="1"/>
  <c r="AN27" i="4"/>
  <c r="AM27" i="4"/>
  <c r="AL27" i="4"/>
  <c r="AK27" i="4"/>
  <c r="AJ27" i="4"/>
  <c r="AI27" i="4"/>
  <c r="AH27" i="4"/>
  <c r="AG27" i="4"/>
  <c r="AF27" i="4"/>
  <c r="AE27" i="4"/>
  <c r="AC27" i="4"/>
  <c r="AB27" i="4"/>
  <c r="Z27" i="4"/>
  <c r="Y27" i="4"/>
  <c r="N27" i="4"/>
  <c r="L27" i="4"/>
  <c r="J27" i="4"/>
  <c r="I27" i="4"/>
  <c r="G27" i="4"/>
  <c r="M27" i="4" s="1"/>
  <c r="F27" i="4"/>
  <c r="K27" i="4" s="1"/>
  <c r="D27" i="4"/>
  <c r="C27" i="4"/>
  <c r="BG26" i="4"/>
  <c r="BF26" i="4"/>
  <c r="BE26" i="4"/>
  <c r="BD26" i="4"/>
  <c r="BC26" i="4"/>
  <c r="BB26" i="4"/>
  <c r="BA26" i="4"/>
  <c r="AZ26" i="4"/>
  <c r="AY26" i="4"/>
  <c r="AX26" i="4"/>
  <c r="AW26" i="4"/>
  <c r="AV26" i="4"/>
  <c r="AU26" i="4"/>
  <c r="AT26" i="4"/>
  <c r="BH26" i="4" s="1"/>
  <c r="AN26" i="4"/>
  <c r="AM26" i="4"/>
  <c r="AL26" i="4"/>
  <c r="AK26" i="4"/>
  <c r="AJ26" i="4"/>
  <c r="AI26" i="4"/>
  <c r="AH26" i="4"/>
  <c r="AG26" i="4"/>
  <c r="AF26" i="4"/>
  <c r="AE26" i="4"/>
  <c r="AC26" i="4"/>
  <c r="AB26" i="4"/>
  <c r="Z26" i="4"/>
  <c r="Y26" i="4"/>
  <c r="N26" i="4"/>
  <c r="L26" i="4"/>
  <c r="J26" i="4"/>
  <c r="I26" i="4"/>
  <c r="G26" i="4"/>
  <c r="M26" i="4" s="1"/>
  <c r="F26" i="4"/>
  <c r="K26" i="4" s="1"/>
  <c r="D26" i="4"/>
  <c r="C26" i="4"/>
  <c r="BG25" i="4"/>
  <c r="BF25" i="4"/>
  <c r="BE25" i="4"/>
  <c r="BD25" i="4"/>
  <c r="BC25" i="4"/>
  <c r="BB25" i="4"/>
  <c r="BA25" i="4"/>
  <c r="AZ25" i="4"/>
  <c r="AY25" i="4"/>
  <c r="AX25" i="4"/>
  <c r="AW25" i="4"/>
  <c r="AV25" i="4"/>
  <c r="AU25" i="4"/>
  <c r="AT25" i="4"/>
  <c r="BH25" i="4" s="1"/>
  <c r="AN25" i="4"/>
  <c r="AM25" i="4"/>
  <c r="AL25" i="4"/>
  <c r="AK25" i="4"/>
  <c r="AJ25" i="4"/>
  <c r="AI25" i="4"/>
  <c r="AH25" i="4"/>
  <c r="AG25" i="4"/>
  <c r="AF25" i="4"/>
  <c r="AE25" i="4"/>
  <c r="AC25" i="4"/>
  <c r="AB25" i="4"/>
  <c r="Z25" i="4"/>
  <c r="Y25" i="4"/>
  <c r="N25" i="4"/>
  <c r="L25" i="4"/>
  <c r="J25" i="4"/>
  <c r="I25" i="4"/>
  <c r="G25" i="4"/>
  <c r="M25" i="4" s="1"/>
  <c r="F25" i="4"/>
  <c r="K25" i="4" s="1"/>
  <c r="D25" i="4"/>
  <c r="C25" i="4"/>
  <c r="BG24" i="4"/>
  <c r="BF24" i="4"/>
  <c r="BE24" i="4"/>
  <c r="BD24" i="4"/>
  <c r="BC24" i="4"/>
  <c r="BB24" i="4"/>
  <c r="BA24" i="4"/>
  <c r="AZ24" i="4"/>
  <c r="AY24" i="4"/>
  <c r="AX24" i="4"/>
  <c r="AW24" i="4"/>
  <c r="AV24" i="4"/>
  <c r="AU24" i="4"/>
  <c r="AT24" i="4"/>
  <c r="BH24" i="4" s="1"/>
  <c r="AN24" i="4"/>
  <c r="AM24" i="4"/>
  <c r="AL24" i="4"/>
  <c r="AK24" i="4"/>
  <c r="AJ24" i="4"/>
  <c r="AI24" i="4"/>
  <c r="AH24" i="4"/>
  <c r="AG24" i="4"/>
  <c r="AF24" i="4"/>
  <c r="AE24" i="4"/>
  <c r="AC24" i="4"/>
  <c r="AB24" i="4"/>
  <c r="Z24" i="4"/>
  <c r="Y24" i="4"/>
  <c r="N24" i="4"/>
  <c r="L24" i="4"/>
  <c r="J24" i="4"/>
  <c r="I24" i="4"/>
  <c r="G24" i="4"/>
  <c r="M24" i="4" s="1"/>
  <c r="F24" i="4"/>
  <c r="K24" i="4" s="1"/>
  <c r="D24" i="4"/>
  <c r="C24" i="4"/>
  <c r="BG23" i="4"/>
  <c r="BF23" i="4"/>
  <c r="BE23" i="4"/>
  <c r="BD23" i="4"/>
  <c r="BC23" i="4"/>
  <c r="BB23" i="4"/>
  <c r="BA23" i="4"/>
  <c r="AZ23" i="4"/>
  <c r="AY23" i="4"/>
  <c r="AX23" i="4"/>
  <c r="AW23" i="4"/>
  <c r="AV23" i="4"/>
  <c r="AU23" i="4"/>
  <c r="AT23" i="4"/>
  <c r="BH23" i="4" s="1"/>
  <c r="AN23" i="4"/>
  <c r="AM23" i="4"/>
  <c r="AL23" i="4"/>
  <c r="AK23" i="4"/>
  <c r="AJ23" i="4"/>
  <c r="AI23" i="4"/>
  <c r="AH23" i="4"/>
  <c r="AG23" i="4"/>
  <c r="AF23" i="4"/>
  <c r="AE23" i="4"/>
  <c r="AC23" i="4"/>
  <c r="AB23" i="4"/>
  <c r="Z23" i="4"/>
  <c r="Y23" i="4"/>
  <c r="N23" i="4"/>
  <c r="L23" i="4"/>
  <c r="J23" i="4"/>
  <c r="I23" i="4"/>
  <c r="G23" i="4"/>
  <c r="M23" i="4" s="1"/>
  <c r="F23" i="4"/>
  <c r="K23" i="4" s="1"/>
  <c r="D23" i="4"/>
  <c r="C23" i="4"/>
  <c r="BG22" i="4"/>
  <c r="BF22" i="4"/>
  <c r="BE22" i="4"/>
  <c r="BD22" i="4"/>
  <c r="BC22" i="4"/>
  <c r="BB22" i="4"/>
  <c r="BA22" i="4"/>
  <c r="AZ22" i="4"/>
  <c r="AY22" i="4"/>
  <c r="AX22" i="4"/>
  <c r="AW22" i="4"/>
  <c r="AV22" i="4"/>
  <c r="AU22" i="4"/>
  <c r="AT22" i="4"/>
  <c r="BH22" i="4" s="1"/>
  <c r="AN22" i="4"/>
  <c r="AM22" i="4"/>
  <c r="AL22" i="4"/>
  <c r="AK22" i="4"/>
  <c r="AJ22" i="4"/>
  <c r="AI22" i="4"/>
  <c r="AH22" i="4"/>
  <c r="AG22" i="4"/>
  <c r="AF22" i="4"/>
  <c r="AE22" i="4"/>
  <c r="AC22" i="4"/>
  <c r="AB22" i="4"/>
  <c r="Z22" i="4"/>
  <c r="Y22" i="4"/>
  <c r="N22" i="4"/>
  <c r="L22" i="4"/>
  <c r="J22" i="4"/>
  <c r="I22" i="4"/>
  <c r="G22" i="4"/>
  <c r="M22" i="4" s="1"/>
  <c r="F22" i="4"/>
  <c r="K22" i="4" s="1"/>
  <c r="D22" i="4"/>
  <c r="C22" i="4"/>
  <c r="BG21" i="4"/>
  <c r="BF21" i="4"/>
  <c r="BE21" i="4"/>
  <c r="BD21" i="4"/>
  <c r="BC21" i="4"/>
  <c r="BB21" i="4"/>
  <c r="BA21" i="4"/>
  <c r="AZ21" i="4"/>
  <c r="AY21" i="4"/>
  <c r="AX21" i="4"/>
  <c r="AW21" i="4"/>
  <c r="AV21" i="4"/>
  <c r="AU21" i="4"/>
  <c r="AT21" i="4"/>
  <c r="BH21" i="4" s="1"/>
  <c r="AN21" i="4"/>
  <c r="AM21" i="4"/>
  <c r="AL21" i="4"/>
  <c r="AK21" i="4"/>
  <c r="AJ21" i="4"/>
  <c r="AI21" i="4"/>
  <c r="AH21" i="4"/>
  <c r="AG21" i="4"/>
  <c r="AF21" i="4"/>
  <c r="AE21" i="4"/>
  <c r="AC21" i="4"/>
  <c r="AB21" i="4"/>
  <c r="Z21" i="4"/>
  <c r="Y21" i="4"/>
  <c r="N21" i="4"/>
  <c r="L21" i="4"/>
  <c r="J21" i="4"/>
  <c r="I21" i="4"/>
  <c r="G21" i="4"/>
  <c r="M21" i="4" s="1"/>
  <c r="F21" i="4"/>
  <c r="K21" i="4" s="1"/>
  <c r="D21" i="4"/>
  <c r="C21" i="4"/>
  <c r="BG20" i="4"/>
  <c r="BF20" i="4"/>
  <c r="BE20" i="4"/>
  <c r="BD20" i="4"/>
  <c r="BC20" i="4"/>
  <c r="BB20" i="4"/>
  <c r="BA20" i="4"/>
  <c r="AZ20" i="4"/>
  <c r="AY20" i="4"/>
  <c r="AX20" i="4"/>
  <c r="AW20" i="4"/>
  <c r="AV20" i="4"/>
  <c r="AU20" i="4"/>
  <c r="AT20" i="4"/>
  <c r="BH20" i="4" s="1"/>
  <c r="AN20" i="4"/>
  <c r="AM20" i="4"/>
  <c r="AL20" i="4"/>
  <c r="AK20" i="4"/>
  <c r="AJ20" i="4"/>
  <c r="AI20" i="4"/>
  <c r="AH20" i="4"/>
  <c r="AG20" i="4"/>
  <c r="AF20" i="4"/>
  <c r="AE20" i="4"/>
  <c r="AC20" i="4"/>
  <c r="AB20" i="4"/>
  <c r="Z20" i="4"/>
  <c r="Y20" i="4"/>
  <c r="N20" i="4"/>
  <c r="L20" i="4"/>
  <c r="J20" i="4"/>
  <c r="I20" i="4"/>
  <c r="G20" i="4"/>
  <c r="M20" i="4" s="1"/>
  <c r="F20" i="4"/>
  <c r="D20" i="4"/>
  <c r="C20" i="4"/>
  <c r="BG19" i="4"/>
  <c r="BF19" i="4"/>
  <c r="BE19" i="4"/>
  <c r="BD19" i="4"/>
  <c r="BC19" i="4"/>
  <c r="BB19" i="4"/>
  <c r="BA19" i="4"/>
  <c r="AZ19" i="4"/>
  <c r="AY19" i="4"/>
  <c r="AX19" i="4"/>
  <c r="AW19" i="4"/>
  <c r="AV19" i="4"/>
  <c r="AU19" i="4"/>
  <c r="AT19" i="4"/>
  <c r="BH19" i="4" s="1"/>
  <c r="AN19" i="4"/>
  <c r="AM19" i="4"/>
  <c r="AL19" i="4"/>
  <c r="AK19" i="4"/>
  <c r="AJ19" i="4"/>
  <c r="AI19" i="4"/>
  <c r="AH19" i="4"/>
  <c r="AG19" i="4"/>
  <c r="AF19" i="4"/>
  <c r="AE19" i="4"/>
  <c r="AC19" i="4"/>
  <c r="AB19" i="4"/>
  <c r="Z19" i="4"/>
  <c r="Y19" i="4"/>
  <c r="N19" i="4"/>
  <c r="L19" i="4"/>
  <c r="J19" i="4"/>
  <c r="I19" i="4"/>
  <c r="G19" i="4"/>
  <c r="M19" i="4" s="1"/>
  <c r="F19" i="4"/>
  <c r="K19" i="4" s="1"/>
  <c r="D19" i="4"/>
  <c r="C19" i="4"/>
  <c r="BG18" i="4"/>
  <c r="BF18" i="4"/>
  <c r="BE18" i="4"/>
  <c r="BD18" i="4"/>
  <c r="BC18" i="4"/>
  <c r="BB18" i="4"/>
  <c r="BA18" i="4"/>
  <c r="AZ18" i="4"/>
  <c r="AY18" i="4"/>
  <c r="AX18" i="4"/>
  <c r="AW18" i="4"/>
  <c r="AV18" i="4"/>
  <c r="AU18" i="4"/>
  <c r="AT18" i="4"/>
  <c r="BH18" i="4" s="1"/>
  <c r="AN18" i="4"/>
  <c r="AM18" i="4"/>
  <c r="AL18" i="4"/>
  <c r="AK18" i="4"/>
  <c r="AJ18" i="4"/>
  <c r="AI18" i="4"/>
  <c r="AH18" i="4"/>
  <c r="AG18" i="4"/>
  <c r="AF18" i="4"/>
  <c r="AE18" i="4"/>
  <c r="AC18" i="4"/>
  <c r="AB18" i="4"/>
  <c r="Z18" i="4"/>
  <c r="Y18" i="4"/>
  <c r="N18" i="4"/>
  <c r="L18" i="4"/>
  <c r="J18" i="4"/>
  <c r="I18" i="4"/>
  <c r="G18" i="4"/>
  <c r="M18" i="4" s="1"/>
  <c r="F18" i="4"/>
  <c r="K18" i="4" s="1"/>
  <c r="D18" i="4"/>
  <c r="C18" i="4"/>
  <c r="BG17" i="4"/>
  <c r="BF17" i="4"/>
  <c r="BE17" i="4"/>
  <c r="BD17" i="4"/>
  <c r="BC17" i="4"/>
  <c r="BB17" i="4"/>
  <c r="BA17" i="4"/>
  <c r="AZ17" i="4"/>
  <c r="AY17" i="4"/>
  <c r="AX17" i="4"/>
  <c r="AW17" i="4"/>
  <c r="AV17" i="4"/>
  <c r="AU17" i="4"/>
  <c r="AT17" i="4"/>
  <c r="BH17" i="4" s="1"/>
  <c r="AN17" i="4"/>
  <c r="AM17" i="4"/>
  <c r="AL17" i="4"/>
  <c r="AK17" i="4"/>
  <c r="AJ17" i="4"/>
  <c r="AI17" i="4"/>
  <c r="AH17" i="4"/>
  <c r="AG17" i="4"/>
  <c r="AF17" i="4"/>
  <c r="AE17" i="4"/>
  <c r="AC17" i="4"/>
  <c r="AB17" i="4"/>
  <c r="Z17" i="4"/>
  <c r="Y17" i="4"/>
  <c r="N17" i="4"/>
  <c r="L17" i="4"/>
  <c r="J17" i="4"/>
  <c r="I17" i="4"/>
  <c r="G17" i="4"/>
  <c r="M17" i="4" s="1"/>
  <c r="F17" i="4"/>
  <c r="K17" i="4" s="1"/>
  <c r="D17" i="4"/>
  <c r="C17" i="4"/>
  <c r="BG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BH16" i="4" s="1"/>
  <c r="AN16" i="4"/>
  <c r="AM16" i="4"/>
  <c r="AL16" i="4"/>
  <c r="AK16" i="4"/>
  <c r="AJ16" i="4"/>
  <c r="AI16" i="4"/>
  <c r="AH16" i="4"/>
  <c r="AG16" i="4"/>
  <c r="AF16" i="4"/>
  <c r="AE16" i="4"/>
  <c r="AC16" i="4"/>
  <c r="AB16" i="4"/>
  <c r="Z16" i="4"/>
  <c r="Y16" i="4"/>
  <c r="N16" i="4"/>
  <c r="L16" i="4"/>
  <c r="J16" i="4"/>
  <c r="I16" i="4"/>
  <c r="G16" i="4"/>
  <c r="M16" i="4" s="1"/>
  <c r="F16" i="4"/>
  <c r="D16" i="4"/>
  <c r="C16" i="4"/>
  <c r="BG14" i="4"/>
  <c r="BF14" i="4"/>
  <c r="BE14" i="4"/>
  <c r="BD14" i="4"/>
  <c r="BC14" i="4"/>
  <c r="BB14" i="4"/>
  <c r="BA14" i="4"/>
  <c r="AZ14" i="4"/>
  <c r="AY14" i="4"/>
  <c r="AX14" i="4"/>
  <c r="AW14" i="4"/>
  <c r="AV14" i="4"/>
  <c r="AU14" i="4"/>
  <c r="AT14" i="4"/>
  <c r="BH14" i="4" s="1"/>
  <c r="AN14" i="4"/>
  <c r="AM14" i="4"/>
  <c r="AL14" i="4"/>
  <c r="AK14" i="4"/>
  <c r="AJ14" i="4"/>
  <c r="AI14" i="4"/>
  <c r="AH14" i="4"/>
  <c r="AG14" i="4"/>
  <c r="AF14" i="4"/>
  <c r="AE14" i="4"/>
  <c r="AC14" i="4"/>
  <c r="AB14" i="4"/>
  <c r="Z14" i="4"/>
  <c r="Y14" i="4"/>
  <c r="N14" i="4"/>
  <c r="L14" i="4"/>
  <c r="J14" i="4"/>
  <c r="I14" i="4"/>
  <c r="G14" i="4"/>
  <c r="M14" i="4" s="1"/>
  <c r="F14" i="4"/>
  <c r="K14" i="4" s="1"/>
  <c r="D14" i="4"/>
  <c r="C14" i="4"/>
  <c r="BG13" i="4"/>
  <c r="BF13" i="4"/>
  <c r="BE13" i="4"/>
  <c r="BD13" i="4"/>
  <c r="BC13" i="4"/>
  <c r="BB13" i="4"/>
  <c r="BA13" i="4"/>
  <c r="AZ13" i="4"/>
  <c r="AY13" i="4"/>
  <c r="AX13" i="4"/>
  <c r="AW13" i="4"/>
  <c r="AV13" i="4"/>
  <c r="AU13" i="4"/>
  <c r="AT13" i="4"/>
  <c r="BH13" i="4" s="1"/>
  <c r="AN13" i="4"/>
  <c r="AM13" i="4"/>
  <c r="AL13" i="4"/>
  <c r="AK13" i="4"/>
  <c r="AJ13" i="4"/>
  <c r="AI13" i="4"/>
  <c r="AH13" i="4"/>
  <c r="AG13" i="4"/>
  <c r="AF13" i="4"/>
  <c r="AE13" i="4"/>
  <c r="AC13" i="4"/>
  <c r="AB13" i="4"/>
  <c r="Z13" i="4"/>
  <c r="Y13" i="4"/>
  <c r="N13" i="4"/>
  <c r="L13" i="4"/>
  <c r="J13" i="4"/>
  <c r="I13" i="4"/>
  <c r="G13" i="4"/>
  <c r="M13" i="4" s="1"/>
  <c r="F13" i="4"/>
  <c r="K13" i="4" s="1"/>
  <c r="D13" i="4"/>
  <c r="C13" i="4"/>
  <c r="BG12" i="4"/>
  <c r="BF12" i="4"/>
  <c r="BE12" i="4"/>
  <c r="BD12" i="4"/>
  <c r="BC12" i="4"/>
  <c r="BB12" i="4"/>
  <c r="BA12" i="4"/>
  <c r="AZ12" i="4"/>
  <c r="AY12" i="4"/>
  <c r="AX12" i="4"/>
  <c r="AW12" i="4"/>
  <c r="AV12" i="4"/>
  <c r="AU12" i="4"/>
  <c r="AT12" i="4"/>
  <c r="BH12" i="4" s="1"/>
  <c r="AN12" i="4"/>
  <c r="AM12" i="4"/>
  <c r="AL12" i="4"/>
  <c r="AK12" i="4"/>
  <c r="AJ12" i="4"/>
  <c r="AI12" i="4"/>
  <c r="AH12" i="4"/>
  <c r="AG12" i="4"/>
  <c r="AF12" i="4"/>
  <c r="AE12" i="4"/>
  <c r="AC12" i="4"/>
  <c r="AB12" i="4"/>
  <c r="Z12" i="4"/>
  <c r="Y12" i="4"/>
  <c r="N12" i="4"/>
  <c r="L12" i="4"/>
  <c r="J12" i="4"/>
  <c r="I12" i="4"/>
  <c r="G12" i="4"/>
  <c r="M12" i="4" s="1"/>
  <c r="F12" i="4"/>
  <c r="K12" i="4" s="1"/>
  <c r="D12" i="4"/>
  <c r="C12" i="4"/>
  <c r="BG11" i="4"/>
  <c r="BF11" i="4"/>
  <c r="BE11" i="4"/>
  <c r="BD11" i="4"/>
  <c r="BC11" i="4"/>
  <c r="BB11" i="4"/>
  <c r="BA11" i="4"/>
  <c r="AZ11" i="4"/>
  <c r="AY11" i="4"/>
  <c r="AX11" i="4"/>
  <c r="AW11" i="4"/>
  <c r="AV11" i="4"/>
  <c r="AU11" i="4"/>
  <c r="AT11" i="4"/>
  <c r="BH11" i="4" s="1"/>
  <c r="AN11" i="4"/>
  <c r="AM11" i="4"/>
  <c r="AL11" i="4"/>
  <c r="AK11" i="4"/>
  <c r="AJ11" i="4"/>
  <c r="AI11" i="4"/>
  <c r="AH11" i="4"/>
  <c r="AG11" i="4"/>
  <c r="AF11" i="4"/>
  <c r="AE11" i="4"/>
  <c r="AC11" i="4"/>
  <c r="AB11" i="4"/>
  <c r="Z11" i="4"/>
  <c r="Y11" i="4"/>
  <c r="N11" i="4"/>
  <c r="L11" i="4"/>
  <c r="J11" i="4"/>
  <c r="I11" i="4"/>
  <c r="G11" i="4"/>
  <c r="M11" i="4" s="1"/>
  <c r="F11" i="4"/>
  <c r="K11" i="4" s="1"/>
  <c r="D11" i="4"/>
  <c r="C11" i="4"/>
  <c r="BG10" i="4"/>
  <c r="BF10" i="4"/>
  <c r="BE10" i="4"/>
  <c r="BD10" i="4"/>
  <c r="BC10" i="4"/>
  <c r="BB10" i="4"/>
  <c r="BA10" i="4"/>
  <c r="AZ10" i="4"/>
  <c r="AY10" i="4"/>
  <c r="AX10" i="4"/>
  <c r="AW10" i="4"/>
  <c r="AV10" i="4"/>
  <c r="AU10" i="4"/>
  <c r="AT10" i="4"/>
  <c r="BH10" i="4" s="1"/>
  <c r="AN10" i="4"/>
  <c r="AM10" i="4"/>
  <c r="AL10" i="4"/>
  <c r="AK10" i="4"/>
  <c r="AJ10" i="4"/>
  <c r="AI10" i="4"/>
  <c r="AH10" i="4"/>
  <c r="AG10" i="4"/>
  <c r="AF10" i="4"/>
  <c r="AE10" i="4"/>
  <c r="AC10" i="4"/>
  <c r="AB10" i="4"/>
  <c r="Z10" i="4"/>
  <c r="Y10" i="4"/>
  <c r="N10" i="4"/>
  <c r="L10" i="4"/>
  <c r="J10" i="4"/>
  <c r="I10" i="4"/>
  <c r="G10" i="4"/>
  <c r="M10" i="4" s="1"/>
  <c r="F10" i="4"/>
  <c r="K10" i="4" s="1"/>
  <c r="D10" i="4"/>
  <c r="C10" i="4"/>
  <c r="BG9" i="4"/>
  <c r="BF9" i="4"/>
  <c r="BE9" i="4"/>
  <c r="BD9" i="4"/>
  <c r="BC9" i="4"/>
  <c r="BB9" i="4"/>
  <c r="BA9" i="4"/>
  <c r="AZ9" i="4"/>
  <c r="AY9" i="4"/>
  <c r="AX9" i="4"/>
  <c r="AW9" i="4"/>
  <c r="AV9" i="4"/>
  <c r="AU9" i="4"/>
  <c r="AT9" i="4"/>
  <c r="BH9" i="4" s="1"/>
  <c r="AN9" i="4"/>
  <c r="AM9" i="4"/>
  <c r="AL9" i="4"/>
  <c r="AK9" i="4"/>
  <c r="AJ9" i="4"/>
  <c r="AI9" i="4"/>
  <c r="AH9" i="4"/>
  <c r="AG9" i="4"/>
  <c r="AF9" i="4"/>
  <c r="AE9" i="4"/>
  <c r="AC9" i="4"/>
  <c r="AB9" i="4"/>
  <c r="Z9" i="4"/>
  <c r="Y9" i="4"/>
  <c r="N9" i="4"/>
  <c r="L9" i="4"/>
  <c r="J9" i="4"/>
  <c r="I9" i="4"/>
  <c r="G9" i="4"/>
  <c r="M9" i="4" s="1"/>
  <c r="F9" i="4"/>
  <c r="K9" i="4" s="1"/>
  <c r="D9" i="4"/>
  <c r="C9" i="4"/>
  <c r="BG8" i="4"/>
  <c r="BF8" i="4"/>
  <c r="BE8" i="4"/>
  <c r="BD8" i="4"/>
  <c r="BC8" i="4"/>
  <c r="BB8" i="4"/>
  <c r="BA8" i="4"/>
  <c r="AZ8" i="4"/>
  <c r="AY8" i="4"/>
  <c r="AX8" i="4"/>
  <c r="AW8" i="4"/>
  <c r="AV8" i="4"/>
  <c r="AU8" i="4"/>
  <c r="AT8" i="4"/>
  <c r="BH8" i="4" s="1"/>
  <c r="AN8" i="4"/>
  <c r="AM8" i="4"/>
  <c r="AL8" i="4"/>
  <c r="AK8" i="4"/>
  <c r="AJ8" i="4"/>
  <c r="AI8" i="4"/>
  <c r="AH8" i="4"/>
  <c r="AG8" i="4"/>
  <c r="AF8" i="4"/>
  <c r="AE8" i="4"/>
  <c r="AC8" i="4"/>
  <c r="AB8" i="4"/>
  <c r="Z8" i="4"/>
  <c r="Y8" i="4"/>
  <c r="N8" i="4"/>
  <c r="L8" i="4"/>
  <c r="J8" i="4"/>
  <c r="I8" i="4"/>
  <c r="G8" i="4"/>
  <c r="M8" i="4" s="1"/>
  <c r="F8" i="4"/>
  <c r="D8" i="4"/>
  <c r="C8" i="4"/>
  <c r="BG7" i="4"/>
  <c r="BF7" i="4"/>
  <c r="BE7" i="4"/>
  <c r="BD7" i="4"/>
  <c r="BC7" i="4"/>
  <c r="BB7" i="4"/>
  <c r="BA7" i="4"/>
  <c r="AZ7" i="4"/>
  <c r="AY7" i="4"/>
  <c r="AX7" i="4"/>
  <c r="AW7" i="4"/>
  <c r="AV7" i="4"/>
  <c r="AU7" i="4"/>
  <c r="AT7" i="4"/>
  <c r="BH7" i="4" s="1"/>
  <c r="AN7" i="4"/>
  <c r="AM7" i="4"/>
  <c r="AL7" i="4"/>
  <c r="AK7" i="4"/>
  <c r="AJ7" i="4"/>
  <c r="AI7" i="4"/>
  <c r="AH7" i="4"/>
  <c r="AG7" i="4"/>
  <c r="AF7" i="4"/>
  <c r="AE7" i="4"/>
  <c r="AC7" i="4"/>
  <c r="AB7" i="4"/>
  <c r="Z7" i="4"/>
  <c r="Y7" i="4"/>
  <c r="N7" i="4"/>
  <c r="L7" i="4"/>
  <c r="J7" i="4"/>
  <c r="I7" i="4"/>
  <c r="G7" i="4"/>
  <c r="M7" i="4" s="1"/>
  <c r="F7" i="4"/>
  <c r="D7" i="4"/>
  <c r="C7" i="4"/>
  <c r="BG6" i="4"/>
  <c r="BF6" i="4"/>
  <c r="BE6" i="4"/>
  <c r="BD6" i="4"/>
  <c r="BC6" i="4"/>
  <c r="BB6" i="4"/>
  <c r="BA6" i="4"/>
  <c r="AZ6" i="4"/>
  <c r="AY6" i="4"/>
  <c r="AX6" i="4"/>
  <c r="AW6" i="4"/>
  <c r="AV6" i="4"/>
  <c r="AU6" i="4"/>
  <c r="AT6" i="4"/>
  <c r="BH6" i="4" s="1"/>
  <c r="AN6" i="4"/>
  <c r="AM6" i="4"/>
  <c r="AL6" i="4"/>
  <c r="AK6" i="4"/>
  <c r="AJ6" i="4"/>
  <c r="AI6" i="4"/>
  <c r="AH6" i="4"/>
  <c r="AG6" i="4"/>
  <c r="AF6" i="4"/>
  <c r="AE6" i="4"/>
  <c r="AC6" i="4"/>
  <c r="AB6" i="4"/>
  <c r="Z6" i="4"/>
  <c r="Y6" i="4"/>
  <c r="N6" i="4"/>
  <c r="L6" i="4"/>
  <c r="J6" i="4"/>
  <c r="I6" i="4"/>
  <c r="G6" i="4"/>
  <c r="M6" i="4" s="1"/>
  <c r="F6" i="4"/>
  <c r="D6" i="4"/>
  <c r="C6" i="4"/>
  <c r="BG5" i="4"/>
  <c r="BF5" i="4"/>
  <c r="BE5" i="4"/>
  <c r="BD5" i="4"/>
  <c r="BC5" i="4"/>
  <c r="BB5" i="4"/>
  <c r="BA5" i="4"/>
  <c r="AZ5" i="4"/>
  <c r="AY5" i="4"/>
  <c r="AX5" i="4"/>
  <c r="AW5" i="4"/>
  <c r="AV5" i="4"/>
  <c r="AU5" i="4"/>
  <c r="AT5" i="4"/>
  <c r="BH5" i="4" s="1"/>
  <c r="AN5" i="4"/>
  <c r="AM5" i="4"/>
  <c r="AL5" i="4"/>
  <c r="AK5" i="4"/>
  <c r="AJ5" i="4"/>
  <c r="AI5" i="4"/>
  <c r="AH5" i="4"/>
  <c r="AG5" i="4"/>
  <c r="AF5" i="4"/>
  <c r="AE5" i="4"/>
  <c r="AC5" i="4"/>
  <c r="AB5" i="4"/>
  <c r="Z5" i="4"/>
  <c r="Y5" i="4"/>
  <c r="N5" i="4"/>
  <c r="L5" i="4"/>
  <c r="J5" i="4"/>
  <c r="I5" i="4"/>
  <c r="G5" i="4"/>
  <c r="M5" i="4" s="1"/>
  <c r="F5" i="4"/>
  <c r="K5" i="4" s="1"/>
  <c r="D5" i="4"/>
  <c r="C5" i="4"/>
  <c r="BG4" i="4"/>
  <c r="BF4" i="4"/>
  <c r="BE4" i="4"/>
  <c r="BD4" i="4"/>
  <c r="BC4" i="4"/>
  <c r="BB4" i="4"/>
  <c r="BA4" i="4"/>
  <c r="AZ4" i="4"/>
  <c r="AY4" i="4"/>
  <c r="AX4" i="4"/>
  <c r="AW4" i="4"/>
  <c r="AV4" i="4"/>
  <c r="AU4" i="4"/>
  <c r="AT4" i="4"/>
  <c r="BH4" i="4" s="1"/>
  <c r="AN4" i="4"/>
  <c r="AM4" i="4"/>
  <c r="AL4" i="4"/>
  <c r="AK4" i="4"/>
  <c r="AJ4" i="4"/>
  <c r="AI4" i="4"/>
  <c r="AH4" i="4"/>
  <c r="AG4" i="4"/>
  <c r="AF4" i="4"/>
  <c r="AE4" i="4"/>
  <c r="AC4" i="4"/>
  <c r="AB4" i="4"/>
  <c r="Z4" i="4"/>
  <c r="Y4" i="4"/>
  <c r="N4" i="4"/>
  <c r="L4" i="4"/>
  <c r="J4" i="4"/>
  <c r="I4" i="4"/>
  <c r="G4" i="4"/>
  <c r="M4" i="4" s="1"/>
  <c r="F4" i="4"/>
  <c r="D4" i="4"/>
  <c r="C4" i="4"/>
  <c r="BG3" i="4"/>
  <c r="BG28" i="4" s="1"/>
  <c r="BF3" i="4"/>
  <c r="BF28" i="4" s="1"/>
  <c r="BE3" i="4"/>
  <c r="BE28" i="4" s="1"/>
  <c r="BD3" i="4"/>
  <c r="BD28" i="4" s="1"/>
  <c r="BC3" i="4"/>
  <c r="BC28" i="4" s="1"/>
  <c r="BB3" i="4"/>
  <c r="BB28" i="4" s="1"/>
  <c r="BA3" i="4"/>
  <c r="BA28" i="4" s="1"/>
  <c r="AZ3" i="4"/>
  <c r="AZ28" i="4" s="1"/>
  <c r="AY3" i="4"/>
  <c r="AY28" i="4" s="1"/>
  <c r="AX3" i="4"/>
  <c r="AX28" i="4" s="1"/>
  <c r="AW3" i="4"/>
  <c r="AW28" i="4" s="1"/>
  <c r="AV3" i="4"/>
  <c r="AV28" i="4" s="1"/>
  <c r="AU3" i="4"/>
  <c r="AU28" i="4" s="1"/>
  <c r="AT3" i="4"/>
  <c r="AN3" i="4"/>
  <c r="AM3" i="4"/>
  <c r="AL3" i="4"/>
  <c r="AK3" i="4"/>
  <c r="AJ3" i="4"/>
  <c r="AI3" i="4"/>
  <c r="AH3" i="4"/>
  <c r="AG3" i="4"/>
  <c r="AF3" i="4"/>
  <c r="AE3" i="4"/>
  <c r="AC3" i="4"/>
  <c r="AB3" i="4"/>
  <c r="Z3" i="4"/>
  <c r="Y3" i="4"/>
  <c r="N3" i="4"/>
  <c r="L3" i="4"/>
  <c r="J3" i="4"/>
  <c r="S6" i="4" s="1"/>
  <c r="I3" i="4"/>
  <c r="G3" i="4"/>
  <c r="M3" i="4" s="1"/>
  <c r="F3" i="4"/>
  <c r="K3" i="4" s="1"/>
  <c r="D3" i="4"/>
  <c r="C3" i="4"/>
  <c r="T626" i="2"/>
  <c r="S626" i="2"/>
  <c r="R626" i="2"/>
  <c r="V626" i="2" s="1"/>
  <c r="B626" i="2"/>
  <c r="A626" i="2"/>
  <c r="T625" i="2"/>
  <c r="S625" i="2"/>
  <c r="R625" i="2"/>
  <c r="V625" i="2" s="1"/>
  <c r="B625" i="2"/>
  <c r="A625" i="2"/>
  <c r="T624" i="2"/>
  <c r="S624" i="2"/>
  <c r="R624" i="2"/>
  <c r="V624" i="2" s="1"/>
  <c r="B624" i="2"/>
  <c r="A624" i="2"/>
  <c r="T623" i="2"/>
  <c r="S623" i="2"/>
  <c r="R623" i="2"/>
  <c r="B623" i="2"/>
  <c r="T622" i="2"/>
  <c r="S622" i="2"/>
  <c r="R622" i="2"/>
  <c r="B622" i="2"/>
  <c r="T621" i="2"/>
  <c r="S621" i="2"/>
  <c r="R621" i="2"/>
  <c r="B621" i="2"/>
  <c r="T620" i="2"/>
  <c r="S620" i="2"/>
  <c r="R620" i="2"/>
  <c r="B620" i="2"/>
  <c r="T619" i="2"/>
  <c r="S619" i="2"/>
  <c r="R619" i="2"/>
  <c r="B619" i="2"/>
  <c r="T618" i="2"/>
  <c r="S618" i="2"/>
  <c r="R618" i="2"/>
  <c r="B618" i="2"/>
  <c r="T617" i="2"/>
  <c r="S617" i="2"/>
  <c r="R617" i="2"/>
  <c r="U617" i="2" s="1"/>
  <c r="A617" i="2" s="1"/>
  <c r="B617" i="2"/>
  <c r="T616" i="2"/>
  <c r="S616" i="2"/>
  <c r="R616" i="2"/>
  <c r="B616" i="2"/>
  <c r="T615" i="2"/>
  <c r="S615" i="2"/>
  <c r="R615" i="2"/>
  <c r="B615" i="2"/>
  <c r="T614" i="2"/>
  <c r="S614" i="2"/>
  <c r="R614" i="2"/>
  <c r="B614" i="2"/>
  <c r="T613" i="2"/>
  <c r="S613" i="2"/>
  <c r="R613" i="2"/>
  <c r="V613" i="2" s="1"/>
  <c r="B613" i="2"/>
  <c r="T612" i="2"/>
  <c r="S612" i="2"/>
  <c r="R612" i="2"/>
  <c r="B612" i="2"/>
  <c r="T611" i="2"/>
  <c r="S611" i="2"/>
  <c r="R611" i="2"/>
  <c r="B611" i="2"/>
  <c r="T610" i="2"/>
  <c r="S610" i="2"/>
  <c r="R610" i="2"/>
  <c r="V610" i="2" s="1"/>
  <c r="B610" i="2"/>
  <c r="T609" i="2"/>
  <c r="S609" i="2"/>
  <c r="R609" i="2"/>
  <c r="B609" i="2"/>
  <c r="T608" i="2"/>
  <c r="S608" i="2"/>
  <c r="R608" i="2"/>
  <c r="B608" i="2"/>
  <c r="T607" i="2"/>
  <c r="S607" i="2"/>
  <c r="R607" i="2"/>
  <c r="V607" i="2" s="1"/>
  <c r="B607" i="2"/>
  <c r="T606" i="2"/>
  <c r="S606" i="2"/>
  <c r="R606" i="2"/>
  <c r="U606" i="2" s="1"/>
  <c r="B606" i="2"/>
  <c r="A606" i="2"/>
  <c r="T605" i="2"/>
  <c r="S605" i="2"/>
  <c r="R605" i="2"/>
  <c r="B605" i="2"/>
  <c r="T604" i="2"/>
  <c r="S604" i="2"/>
  <c r="R604" i="2"/>
  <c r="V604" i="2" s="1"/>
  <c r="B604" i="2"/>
  <c r="T603" i="2"/>
  <c r="S603" i="2"/>
  <c r="R603" i="2"/>
  <c r="B603" i="2"/>
  <c r="T602" i="2"/>
  <c r="S602" i="2"/>
  <c r="R602" i="2"/>
  <c r="B602" i="2"/>
  <c r="T601" i="2"/>
  <c r="S601" i="2"/>
  <c r="R601" i="2"/>
  <c r="V601" i="2" s="1"/>
  <c r="B601" i="2"/>
  <c r="T600" i="2"/>
  <c r="S600" i="2"/>
  <c r="R600" i="2"/>
  <c r="B600" i="2"/>
  <c r="T599" i="2"/>
  <c r="S599" i="2"/>
  <c r="R599" i="2"/>
  <c r="B599" i="2"/>
  <c r="T598" i="2"/>
  <c r="S598" i="2"/>
  <c r="R598" i="2"/>
  <c r="V598" i="2" s="1"/>
  <c r="B598" i="2"/>
  <c r="T597" i="2"/>
  <c r="S597" i="2"/>
  <c r="R597" i="2"/>
  <c r="B597" i="2"/>
  <c r="T596" i="2"/>
  <c r="S596" i="2"/>
  <c r="R596" i="2"/>
  <c r="B596" i="2"/>
  <c r="T595" i="2"/>
  <c r="S595" i="2"/>
  <c r="R595" i="2"/>
  <c r="V595" i="2" s="1"/>
  <c r="B595" i="2"/>
  <c r="T594" i="2"/>
  <c r="S594" i="2"/>
  <c r="R594" i="2"/>
  <c r="B594" i="2"/>
  <c r="T593" i="2"/>
  <c r="S593" i="2"/>
  <c r="R593" i="2"/>
  <c r="B593" i="2"/>
  <c r="T592" i="2"/>
  <c r="S592" i="2"/>
  <c r="R592" i="2"/>
  <c r="V592" i="2" s="1"/>
  <c r="B592" i="2"/>
  <c r="T591" i="2"/>
  <c r="S591" i="2"/>
  <c r="R591" i="2"/>
  <c r="B591" i="2"/>
  <c r="T590" i="2"/>
  <c r="S590" i="2"/>
  <c r="R590" i="2"/>
  <c r="B590" i="2"/>
  <c r="T589" i="2"/>
  <c r="S589" i="2"/>
  <c r="R589" i="2"/>
  <c r="V589" i="2" s="1"/>
  <c r="B589" i="2"/>
  <c r="T588" i="2"/>
  <c r="S588" i="2"/>
  <c r="R588" i="2"/>
  <c r="B588" i="2"/>
  <c r="T587" i="2"/>
  <c r="S587" i="2"/>
  <c r="R587" i="2"/>
  <c r="B587" i="2"/>
  <c r="T586" i="2"/>
  <c r="S586" i="2"/>
  <c r="R586" i="2"/>
  <c r="B586" i="2"/>
  <c r="T585" i="2"/>
  <c r="S585" i="2"/>
  <c r="R585" i="2"/>
  <c r="B585" i="2"/>
  <c r="T584" i="2"/>
  <c r="S584" i="2"/>
  <c r="R584" i="2"/>
  <c r="B584" i="2"/>
  <c r="T583" i="2"/>
  <c r="S583" i="2"/>
  <c r="R583" i="2"/>
  <c r="B583" i="2"/>
  <c r="T582" i="2"/>
  <c r="S582" i="2"/>
  <c r="R582" i="2"/>
  <c r="B582" i="2"/>
  <c r="T581" i="2"/>
  <c r="S581" i="2"/>
  <c r="R581" i="2"/>
  <c r="B581" i="2"/>
  <c r="T580" i="2"/>
  <c r="S580" i="2"/>
  <c r="R580" i="2"/>
  <c r="B580" i="2"/>
  <c r="T579" i="2"/>
  <c r="S579" i="2"/>
  <c r="R579" i="2"/>
  <c r="B579" i="2"/>
  <c r="T578" i="2"/>
  <c r="S578" i="2"/>
  <c r="R578" i="2"/>
  <c r="B578" i="2"/>
  <c r="T577" i="2"/>
  <c r="S577" i="2"/>
  <c r="R577" i="2"/>
  <c r="B577" i="2"/>
  <c r="T576" i="2"/>
  <c r="S576" i="2"/>
  <c r="R576" i="2"/>
  <c r="B576" i="2"/>
  <c r="T575" i="2"/>
  <c r="S575" i="2"/>
  <c r="R575" i="2"/>
  <c r="B575" i="2"/>
  <c r="T574" i="2"/>
  <c r="S574" i="2"/>
  <c r="R574" i="2"/>
  <c r="V574" i="2" s="1"/>
  <c r="B574" i="2"/>
  <c r="T573" i="2"/>
  <c r="S573" i="2"/>
  <c r="R573" i="2"/>
  <c r="B573" i="2"/>
  <c r="T572" i="2"/>
  <c r="S572" i="2"/>
  <c r="R572" i="2"/>
  <c r="B572" i="2"/>
  <c r="T571" i="2"/>
  <c r="S571" i="2"/>
  <c r="R571" i="2"/>
  <c r="B571" i="2"/>
  <c r="T570" i="2"/>
  <c r="S570" i="2"/>
  <c r="R570" i="2"/>
  <c r="B570" i="2"/>
  <c r="T569" i="2"/>
  <c r="S569" i="2"/>
  <c r="R569" i="2"/>
  <c r="V569" i="2" s="1"/>
  <c r="B569" i="2"/>
  <c r="T568" i="2"/>
  <c r="S568" i="2"/>
  <c r="R568" i="2"/>
  <c r="V568" i="2" s="1"/>
  <c r="B568" i="2"/>
  <c r="T567" i="2"/>
  <c r="S567" i="2"/>
  <c r="R567" i="2"/>
  <c r="B567" i="2"/>
  <c r="T566" i="2"/>
  <c r="S566" i="2"/>
  <c r="R566" i="2"/>
  <c r="B566" i="2"/>
  <c r="T565" i="2"/>
  <c r="S565" i="2"/>
  <c r="R565" i="2"/>
  <c r="B565" i="2"/>
  <c r="T564" i="2"/>
  <c r="S564" i="2"/>
  <c r="R564" i="2"/>
  <c r="B564" i="2"/>
  <c r="T563" i="2"/>
  <c r="S563" i="2"/>
  <c r="R563" i="2"/>
  <c r="B563" i="2"/>
  <c r="T562" i="2"/>
  <c r="S562" i="2"/>
  <c r="R562" i="2"/>
  <c r="B562" i="2"/>
  <c r="T561" i="2"/>
  <c r="S561" i="2"/>
  <c r="R561" i="2"/>
  <c r="B561" i="2"/>
  <c r="T560" i="2"/>
  <c r="S560" i="2"/>
  <c r="R560" i="2"/>
  <c r="B560" i="2"/>
  <c r="T559" i="2"/>
  <c r="S559" i="2"/>
  <c r="R559" i="2"/>
  <c r="B559" i="2"/>
  <c r="T558" i="2"/>
  <c r="S558" i="2"/>
  <c r="R558" i="2"/>
  <c r="B558" i="2"/>
  <c r="T557" i="2"/>
  <c r="S557" i="2"/>
  <c r="R557" i="2"/>
  <c r="B557" i="2"/>
  <c r="T556" i="2"/>
  <c r="S556" i="2"/>
  <c r="R556" i="2"/>
  <c r="B556" i="2"/>
  <c r="T555" i="2"/>
  <c r="S555" i="2"/>
  <c r="R555" i="2"/>
  <c r="U555" i="2" s="1"/>
  <c r="A555" i="2" s="1"/>
  <c r="B555" i="2"/>
  <c r="T554" i="2"/>
  <c r="S554" i="2"/>
  <c r="R554" i="2"/>
  <c r="B554" i="2"/>
  <c r="T553" i="2"/>
  <c r="S553" i="2"/>
  <c r="R553" i="2"/>
  <c r="B553" i="2"/>
  <c r="T552" i="2"/>
  <c r="S552" i="2"/>
  <c r="R552" i="2"/>
  <c r="U552" i="2" s="1"/>
  <c r="B552" i="2"/>
  <c r="A552" i="2"/>
  <c r="T551" i="2"/>
  <c r="S551" i="2"/>
  <c r="R551" i="2"/>
  <c r="B551" i="2"/>
  <c r="T550" i="2"/>
  <c r="S550" i="2"/>
  <c r="R550" i="2"/>
  <c r="V550" i="2" s="1"/>
  <c r="B550" i="2"/>
  <c r="T549" i="2"/>
  <c r="S549" i="2"/>
  <c r="R549" i="2"/>
  <c r="U549" i="2" s="1"/>
  <c r="B549" i="2"/>
  <c r="A549" i="2"/>
  <c r="T548" i="2"/>
  <c r="S548" i="2"/>
  <c r="R548" i="2"/>
  <c r="B548" i="2"/>
  <c r="T547" i="2"/>
  <c r="S547" i="2"/>
  <c r="R547" i="2"/>
  <c r="U547" i="2" s="1"/>
  <c r="B547" i="2"/>
  <c r="A547" i="2"/>
  <c r="T546" i="2"/>
  <c r="S546" i="2"/>
  <c r="R546" i="2"/>
  <c r="B546" i="2"/>
  <c r="T545" i="2"/>
  <c r="S545" i="2"/>
  <c r="R545" i="2"/>
  <c r="B545" i="2"/>
  <c r="T544" i="2"/>
  <c r="S544" i="2"/>
  <c r="R544" i="2"/>
  <c r="V544" i="2" s="1"/>
  <c r="B544" i="2"/>
  <c r="T543" i="2"/>
  <c r="S543" i="2"/>
  <c r="R543" i="2"/>
  <c r="B543" i="2"/>
  <c r="T542" i="2"/>
  <c r="S542" i="2"/>
  <c r="R542" i="2"/>
  <c r="B542" i="2"/>
  <c r="T541" i="2"/>
  <c r="S541" i="2"/>
  <c r="R541" i="2"/>
  <c r="B541" i="2"/>
  <c r="T540" i="2"/>
  <c r="S540" i="2"/>
  <c r="R540" i="2"/>
  <c r="B540" i="2"/>
  <c r="T539" i="2"/>
  <c r="S539" i="2"/>
  <c r="R539" i="2"/>
  <c r="B539" i="2"/>
  <c r="T538" i="2"/>
  <c r="S538" i="2"/>
  <c r="R538" i="2"/>
  <c r="B538" i="2"/>
  <c r="T537" i="2"/>
  <c r="S537" i="2"/>
  <c r="R537" i="2"/>
  <c r="B537" i="2"/>
  <c r="T536" i="2"/>
  <c r="S536" i="2"/>
  <c r="R536" i="2"/>
  <c r="B536" i="2"/>
  <c r="T535" i="2"/>
  <c r="S535" i="2"/>
  <c r="R535" i="2"/>
  <c r="B535" i="2"/>
  <c r="T534" i="2"/>
  <c r="S534" i="2"/>
  <c r="R534" i="2"/>
  <c r="B534" i="2"/>
  <c r="T533" i="2"/>
  <c r="S533" i="2"/>
  <c r="R533" i="2"/>
  <c r="B533" i="2"/>
  <c r="T532" i="2"/>
  <c r="S532" i="2"/>
  <c r="R532" i="2"/>
  <c r="U532" i="2" s="1"/>
  <c r="B532" i="2"/>
  <c r="A532" i="2"/>
  <c r="T531" i="2"/>
  <c r="S531" i="2"/>
  <c r="R531" i="2"/>
  <c r="B531" i="2"/>
  <c r="T530" i="2"/>
  <c r="S530" i="2"/>
  <c r="R530" i="2"/>
  <c r="V530" i="2" s="1"/>
  <c r="B530" i="2"/>
  <c r="T529" i="2"/>
  <c r="S529" i="2"/>
  <c r="R529" i="2"/>
  <c r="B529" i="2"/>
  <c r="T528" i="2"/>
  <c r="S528" i="2"/>
  <c r="R528" i="2"/>
  <c r="B528" i="2"/>
  <c r="T527" i="2"/>
  <c r="S527" i="2"/>
  <c r="R527" i="2"/>
  <c r="B527" i="2"/>
  <c r="T526" i="2"/>
  <c r="S526" i="2"/>
  <c r="R526" i="2"/>
  <c r="B526" i="2"/>
  <c r="T525" i="2"/>
  <c r="S525" i="2"/>
  <c r="R525" i="2"/>
  <c r="B525" i="2"/>
  <c r="T524" i="2"/>
  <c r="S524" i="2"/>
  <c r="R524" i="2"/>
  <c r="B524" i="2"/>
  <c r="T523" i="2"/>
  <c r="S523" i="2"/>
  <c r="R523" i="2"/>
  <c r="B523" i="2"/>
  <c r="T522" i="2"/>
  <c r="S522" i="2"/>
  <c r="R522" i="2"/>
  <c r="B522" i="2"/>
  <c r="T521" i="2"/>
  <c r="S521" i="2"/>
  <c r="R521" i="2"/>
  <c r="B521" i="2"/>
  <c r="T520" i="2"/>
  <c r="S520" i="2"/>
  <c r="R520" i="2"/>
  <c r="B520" i="2"/>
  <c r="T519" i="2"/>
  <c r="S519" i="2"/>
  <c r="R519" i="2"/>
  <c r="B519" i="2"/>
  <c r="T518" i="2"/>
  <c r="S518" i="2"/>
  <c r="R518" i="2"/>
  <c r="B518" i="2"/>
  <c r="T517" i="2"/>
  <c r="S517" i="2"/>
  <c r="R517" i="2"/>
  <c r="B517" i="2"/>
  <c r="T516" i="2"/>
  <c r="S516" i="2"/>
  <c r="R516" i="2"/>
  <c r="V516" i="2" s="1"/>
  <c r="B516" i="2"/>
  <c r="T515" i="2"/>
  <c r="S515" i="2"/>
  <c r="R515" i="2"/>
  <c r="B515" i="2"/>
  <c r="T514" i="2"/>
  <c r="S514" i="2"/>
  <c r="R514" i="2"/>
  <c r="B514" i="2"/>
  <c r="T513" i="2"/>
  <c r="S513" i="2"/>
  <c r="R513" i="2"/>
  <c r="B513" i="2"/>
  <c r="T512" i="2"/>
  <c r="S512" i="2"/>
  <c r="R512" i="2"/>
  <c r="B512" i="2"/>
  <c r="T511" i="2"/>
  <c r="S511" i="2"/>
  <c r="R511" i="2"/>
  <c r="B511" i="2"/>
  <c r="T510" i="2"/>
  <c r="S510" i="2"/>
  <c r="R510" i="2"/>
  <c r="B510" i="2"/>
  <c r="T509" i="2"/>
  <c r="S509" i="2"/>
  <c r="R509" i="2"/>
  <c r="B509" i="2"/>
  <c r="T508" i="2"/>
  <c r="S508" i="2"/>
  <c r="R508" i="2"/>
  <c r="B508" i="2"/>
  <c r="T507" i="2"/>
  <c r="S507" i="2"/>
  <c r="R507" i="2"/>
  <c r="B507" i="2"/>
  <c r="T506" i="2"/>
  <c r="S506" i="2"/>
  <c r="R506" i="2"/>
  <c r="B506" i="2"/>
  <c r="T505" i="2"/>
  <c r="S505" i="2"/>
  <c r="R505" i="2"/>
  <c r="B505" i="2"/>
  <c r="T504" i="2"/>
  <c r="S504" i="2"/>
  <c r="R504" i="2"/>
  <c r="B504" i="2"/>
  <c r="T503" i="2"/>
  <c r="S503" i="2"/>
  <c r="R503" i="2"/>
  <c r="U503" i="2" s="1"/>
  <c r="A503" i="2" s="1"/>
  <c r="B503" i="2"/>
  <c r="T502" i="2"/>
  <c r="S502" i="2"/>
  <c r="R502" i="2"/>
  <c r="B502" i="2"/>
  <c r="T501" i="2"/>
  <c r="S501" i="2"/>
  <c r="R501" i="2"/>
  <c r="B501" i="2"/>
  <c r="T500" i="2"/>
  <c r="S500" i="2"/>
  <c r="R500" i="2"/>
  <c r="B500" i="2"/>
  <c r="T499" i="2"/>
  <c r="S499" i="2"/>
  <c r="R499" i="2"/>
  <c r="V499" i="2" s="1"/>
  <c r="B499" i="2"/>
  <c r="T498" i="2"/>
  <c r="S498" i="2"/>
  <c r="R498" i="2"/>
  <c r="B498" i="2"/>
  <c r="T497" i="2"/>
  <c r="S497" i="2"/>
  <c r="R497" i="2"/>
  <c r="B497" i="2"/>
  <c r="T496" i="2"/>
  <c r="S496" i="2"/>
  <c r="R496" i="2"/>
  <c r="B496" i="2"/>
  <c r="T495" i="2"/>
  <c r="S495" i="2"/>
  <c r="R495" i="2"/>
  <c r="B495" i="2"/>
  <c r="T494" i="2"/>
  <c r="S494" i="2"/>
  <c r="R494" i="2"/>
  <c r="B494" i="2"/>
  <c r="T493" i="2"/>
  <c r="S493" i="2"/>
  <c r="R493" i="2"/>
  <c r="B493" i="2"/>
  <c r="T492" i="2"/>
  <c r="S492" i="2"/>
  <c r="R492" i="2"/>
  <c r="B492" i="2"/>
  <c r="T491" i="2"/>
  <c r="S491" i="2"/>
  <c r="R491" i="2"/>
  <c r="B491" i="2"/>
  <c r="T490" i="2"/>
  <c r="S490" i="2"/>
  <c r="R490" i="2"/>
  <c r="B490" i="2"/>
  <c r="T489" i="2"/>
  <c r="S489" i="2"/>
  <c r="R489" i="2"/>
  <c r="B489" i="2"/>
  <c r="T488" i="2"/>
  <c r="S488" i="2"/>
  <c r="R488" i="2"/>
  <c r="B488" i="2"/>
  <c r="T487" i="2"/>
  <c r="S487" i="2"/>
  <c r="R487" i="2"/>
  <c r="B487" i="2"/>
  <c r="T486" i="2"/>
  <c r="S486" i="2"/>
  <c r="R486" i="2"/>
  <c r="B486" i="2"/>
  <c r="T485" i="2"/>
  <c r="S485" i="2"/>
  <c r="R485" i="2"/>
  <c r="B485" i="2"/>
  <c r="T484" i="2"/>
  <c r="S484" i="2"/>
  <c r="R484" i="2"/>
  <c r="B484" i="2"/>
  <c r="T483" i="2"/>
  <c r="S483" i="2"/>
  <c r="R483" i="2"/>
  <c r="V483" i="2" s="1"/>
  <c r="B483" i="2"/>
  <c r="T482" i="2"/>
  <c r="S482" i="2"/>
  <c r="R482" i="2"/>
  <c r="B482" i="2"/>
  <c r="T481" i="2"/>
  <c r="S481" i="2"/>
  <c r="R481" i="2"/>
  <c r="B481" i="2"/>
  <c r="T480" i="2"/>
  <c r="S480" i="2"/>
  <c r="R480" i="2"/>
  <c r="B480" i="2"/>
  <c r="T479" i="2"/>
  <c r="S479" i="2"/>
  <c r="R479" i="2"/>
  <c r="B479" i="2"/>
  <c r="T478" i="2"/>
  <c r="S478" i="2"/>
  <c r="R478" i="2"/>
  <c r="B478" i="2"/>
  <c r="T477" i="2"/>
  <c r="S477" i="2"/>
  <c r="R477" i="2"/>
  <c r="B477" i="2"/>
  <c r="T476" i="2"/>
  <c r="S476" i="2"/>
  <c r="R476" i="2"/>
  <c r="B476" i="2"/>
  <c r="T475" i="2"/>
  <c r="S475" i="2"/>
  <c r="R475" i="2"/>
  <c r="B475" i="2"/>
  <c r="T474" i="2"/>
  <c r="S474" i="2"/>
  <c r="R474" i="2"/>
  <c r="B474" i="2"/>
  <c r="T473" i="2"/>
  <c r="S473" i="2"/>
  <c r="R473" i="2"/>
  <c r="B473" i="2"/>
  <c r="T472" i="2"/>
  <c r="S472" i="2"/>
  <c r="R472" i="2"/>
  <c r="V472" i="2" s="1"/>
  <c r="B472" i="2"/>
  <c r="T471" i="2"/>
  <c r="S471" i="2"/>
  <c r="R471" i="2"/>
  <c r="B471" i="2"/>
  <c r="T470" i="2"/>
  <c r="S470" i="2"/>
  <c r="R470" i="2"/>
  <c r="B470" i="2"/>
  <c r="T469" i="2"/>
  <c r="S469" i="2"/>
  <c r="R469" i="2"/>
  <c r="V469" i="2" s="1"/>
  <c r="B469" i="2"/>
  <c r="T468" i="2"/>
  <c r="S468" i="2"/>
  <c r="R468" i="2"/>
  <c r="B468" i="2"/>
  <c r="T467" i="2"/>
  <c r="S467" i="2"/>
  <c r="R467" i="2"/>
  <c r="B467" i="2"/>
  <c r="T466" i="2"/>
  <c r="S466" i="2"/>
  <c r="R466" i="2"/>
  <c r="B466" i="2"/>
  <c r="T465" i="2"/>
  <c r="S465" i="2"/>
  <c r="R465" i="2"/>
  <c r="B465" i="2"/>
  <c r="T464" i="2"/>
  <c r="S464" i="2"/>
  <c r="R464" i="2"/>
  <c r="B464" i="2"/>
  <c r="T463" i="2"/>
  <c r="S463" i="2"/>
  <c r="R463" i="2"/>
  <c r="B463" i="2"/>
  <c r="T462" i="2"/>
  <c r="S462" i="2"/>
  <c r="R462" i="2"/>
  <c r="B462" i="2"/>
  <c r="T461" i="2"/>
  <c r="S461" i="2"/>
  <c r="R461" i="2"/>
  <c r="V461" i="2" s="1"/>
  <c r="B461" i="2"/>
  <c r="T460" i="2"/>
  <c r="S460" i="2"/>
  <c r="R460" i="2"/>
  <c r="B460" i="2"/>
  <c r="T459" i="2"/>
  <c r="S459" i="2"/>
  <c r="R459" i="2"/>
  <c r="B459" i="2"/>
  <c r="T458" i="2"/>
  <c r="S458" i="2"/>
  <c r="R458" i="2"/>
  <c r="V458" i="2" s="1"/>
  <c r="B458" i="2"/>
  <c r="T457" i="2"/>
  <c r="S457" i="2"/>
  <c r="R457" i="2"/>
  <c r="B457" i="2"/>
  <c r="T456" i="2"/>
  <c r="S456" i="2"/>
  <c r="R456" i="2"/>
  <c r="U456" i="2" s="1"/>
  <c r="B456" i="2"/>
  <c r="A456" i="2"/>
  <c r="T455" i="2"/>
  <c r="S455" i="2"/>
  <c r="R455" i="2"/>
  <c r="B455" i="2"/>
  <c r="T454" i="2"/>
  <c r="S454" i="2"/>
  <c r="R454" i="2"/>
  <c r="B454" i="2"/>
  <c r="T453" i="2"/>
  <c r="S453" i="2"/>
  <c r="R453" i="2"/>
  <c r="B453" i="2"/>
  <c r="T452" i="2"/>
  <c r="S452" i="2"/>
  <c r="R452" i="2"/>
  <c r="B452" i="2"/>
  <c r="T451" i="2"/>
  <c r="S451" i="2"/>
  <c r="R451" i="2"/>
  <c r="B451" i="2"/>
  <c r="T450" i="2"/>
  <c r="S450" i="2"/>
  <c r="R450" i="2"/>
  <c r="B450" i="2"/>
  <c r="T449" i="2"/>
  <c r="S449" i="2"/>
  <c r="R449" i="2"/>
  <c r="V449" i="2" s="1"/>
  <c r="B449" i="2"/>
  <c r="T448" i="2"/>
  <c r="S448" i="2"/>
  <c r="R448" i="2"/>
  <c r="B448" i="2"/>
  <c r="T447" i="2"/>
  <c r="S447" i="2"/>
  <c r="R447" i="2"/>
  <c r="B447" i="2"/>
  <c r="T446" i="2"/>
  <c r="S446" i="2"/>
  <c r="R446" i="2"/>
  <c r="B446" i="2"/>
  <c r="T445" i="2"/>
  <c r="S445" i="2"/>
  <c r="R445" i="2"/>
  <c r="B445" i="2"/>
  <c r="T444" i="2"/>
  <c r="S444" i="2"/>
  <c r="R444" i="2"/>
  <c r="B444" i="2"/>
  <c r="V443" i="2"/>
  <c r="U443" i="2"/>
  <c r="A443" i="2" s="1"/>
  <c r="T443" i="2"/>
  <c r="S443" i="2"/>
  <c r="B443" i="2"/>
  <c r="T442" i="2"/>
  <c r="S442" i="2"/>
  <c r="R442" i="2"/>
  <c r="V442" i="2" s="1"/>
  <c r="B442" i="2"/>
  <c r="T441" i="2"/>
  <c r="S441" i="2"/>
  <c r="R441" i="2"/>
  <c r="B441" i="2"/>
  <c r="T440" i="2"/>
  <c r="S440" i="2"/>
  <c r="R440" i="2"/>
  <c r="B440" i="2"/>
  <c r="T439" i="2"/>
  <c r="S439" i="2"/>
  <c r="R439" i="2"/>
  <c r="B439" i="2"/>
  <c r="T438" i="2"/>
  <c r="S438" i="2"/>
  <c r="R438" i="2"/>
  <c r="B438" i="2"/>
  <c r="T437" i="2"/>
  <c r="S437" i="2"/>
  <c r="R437" i="2"/>
  <c r="V437" i="2" s="1"/>
  <c r="B437" i="2"/>
  <c r="T436" i="2"/>
  <c r="S436" i="2"/>
  <c r="R436" i="2"/>
  <c r="B436" i="2"/>
  <c r="V435" i="2"/>
  <c r="U435" i="2"/>
  <c r="T435" i="2"/>
  <c r="S435" i="2"/>
  <c r="B435" i="2"/>
  <c r="A435" i="2"/>
  <c r="T434" i="2"/>
  <c r="S434" i="2"/>
  <c r="R434" i="2"/>
  <c r="B434" i="2"/>
  <c r="T433" i="2"/>
  <c r="S433" i="2"/>
  <c r="R433" i="2"/>
  <c r="B433" i="2"/>
  <c r="T432" i="2"/>
  <c r="S432" i="2"/>
  <c r="R432" i="2"/>
  <c r="B432" i="2"/>
  <c r="T431" i="2"/>
  <c r="S431" i="2"/>
  <c r="R431" i="2"/>
  <c r="V430" i="2"/>
  <c r="U430" i="2"/>
  <c r="T430" i="2"/>
  <c r="S430" i="2"/>
  <c r="B430" i="2"/>
  <c r="A430" i="2"/>
  <c r="T429" i="2"/>
  <c r="S429" i="2"/>
  <c r="R429" i="2"/>
  <c r="B429" i="2"/>
  <c r="T428" i="2"/>
  <c r="S428" i="2"/>
  <c r="R428" i="2"/>
  <c r="B428" i="2"/>
  <c r="T427" i="2"/>
  <c r="S427" i="2"/>
  <c r="R427" i="2"/>
  <c r="B427" i="2"/>
  <c r="T426" i="2"/>
  <c r="S426" i="2"/>
  <c r="R426" i="2"/>
  <c r="B426" i="2"/>
  <c r="T425" i="2"/>
  <c r="S425" i="2"/>
  <c r="R425" i="2"/>
  <c r="B425" i="2"/>
  <c r="T424" i="2"/>
  <c r="S424" i="2"/>
  <c r="R424" i="2"/>
  <c r="B424" i="2"/>
  <c r="T423" i="2"/>
  <c r="S423" i="2"/>
  <c r="R423" i="2"/>
  <c r="B423" i="2"/>
  <c r="T422" i="2"/>
  <c r="S422" i="2"/>
  <c r="R422" i="2"/>
  <c r="B422" i="2"/>
  <c r="T421" i="2"/>
  <c r="S421" i="2"/>
  <c r="R421" i="2"/>
  <c r="U421" i="2" s="1"/>
  <c r="A421" i="2" s="1"/>
  <c r="B421" i="2"/>
  <c r="T420" i="2"/>
  <c r="S420" i="2"/>
  <c r="R420" i="2"/>
  <c r="V420" i="2" s="1"/>
  <c r="B420" i="2"/>
  <c r="T419" i="2"/>
  <c r="S419" i="2"/>
  <c r="R419" i="2"/>
  <c r="B419" i="2"/>
  <c r="T418" i="2"/>
  <c r="S418" i="2"/>
  <c r="R418" i="2"/>
  <c r="V418" i="2" s="1"/>
  <c r="B418" i="2"/>
  <c r="T417" i="2"/>
  <c r="S417" i="2"/>
  <c r="R417" i="2"/>
  <c r="V417" i="2" s="1"/>
  <c r="B417" i="2"/>
  <c r="T416" i="2"/>
  <c r="S416" i="2"/>
  <c r="R416" i="2"/>
  <c r="B416" i="2"/>
  <c r="T415" i="2"/>
  <c r="S415" i="2"/>
  <c r="R415" i="2"/>
  <c r="B415" i="2"/>
  <c r="T414" i="2"/>
  <c r="S414" i="2"/>
  <c r="R414" i="2"/>
  <c r="B414" i="2"/>
  <c r="T413" i="2"/>
  <c r="S413" i="2"/>
  <c r="R413" i="2"/>
  <c r="B413" i="2"/>
  <c r="T412" i="2"/>
  <c r="S412" i="2"/>
  <c r="R412" i="2"/>
  <c r="B412" i="2"/>
  <c r="T411" i="2"/>
  <c r="S411" i="2"/>
  <c r="R411" i="2"/>
  <c r="B411" i="2"/>
  <c r="T410" i="2"/>
  <c r="S410" i="2"/>
  <c r="R410" i="2"/>
  <c r="B410" i="2"/>
  <c r="T409" i="2"/>
  <c r="S409" i="2"/>
  <c r="R409" i="2"/>
  <c r="V409" i="2" s="1"/>
  <c r="B409" i="2"/>
  <c r="T408" i="2"/>
  <c r="S408" i="2"/>
  <c r="R408" i="2"/>
  <c r="B408" i="2"/>
  <c r="T407" i="2"/>
  <c r="S407" i="2"/>
  <c r="R407" i="2"/>
  <c r="B407" i="2"/>
  <c r="T406" i="2"/>
  <c r="S406" i="2"/>
  <c r="R406" i="2"/>
  <c r="V406" i="2" s="1"/>
  <c r="B406" i="2"/>
  <c r="T405" i="2"/>
  <c r="S405" i="2"/>
  <c r="R405" i="2"/>
  <c r="B405" i="2"/>
  <c r="T404" i="2"/>
  <c r="S404" i="2"/>
  <c r="R404" i="2"/>
  <c r="B404" i="2"/>
  <c r="T403" i="2"/>
  <c r="S403" i="2"/>
  <c r="R403" i="2"/>
  <c r="B403" i="2"/>
  <c r="T402" i="2"/>
  <c r="S402" i="2"/>
  <c r="R402" i="2"/>
  <c r="V402" i="2" s="1"/>
  <c r="B402" i="2"/>
  <c r="T401" i="2"/>
  <c r="S401" i="2"/>
  <c r="R401" i="2"/>
  <c r="B401" i="2"/>
  <c r="T400" i="2"/>
  <c r="S400" i="2"/>
  <c r="R400" i="2"/>
  <c r="B400" i="2"/>
  <c r="T399" i="2"/>
  <c r="S399" i="2"/>
  <c r="R399" i="2"/>
  <c r="B399" i="2"/>
  <c r="T398" i="2"/>
  <c r="S398" i="2"/>
  <c r="R398" i="2"/>
  <c r="B398" i="2"/>
  <c r="T397" i="2"/>
  <c r="S397" i="2"/>
  <c r="R397" i="2"/>
  <c r="B397" i="2"/>
  <c r="T396" i="2"/>
  <c r="S396" i="2"/>
  <c r="R396" i="2"/>
  <c r="U396" i="2" s="1"/>
  <c r="A396" i="2" s="1"/>
  <c r="B396" i="2"/>
  <c r="T395" i="2"/>
  <c r="S395" i="2"/>
  <c r="R395" i="2"/>
  <c r="B395" i="2"/>
  <c r="T394" i="2"/>
  <c r="S394" i="2"/>
  <c r="R394" i="2"/>
  <c r="V394" i="2" s="1"/>
  <c r="B394" i="2"/>
  <c r="T393" i="2"/>
  <c r="S393" i="2"/>
  <c r="R393" i="2"/>
  <c r="V393" i="2" s="1"/>
  <c r="B393" i="2"/>
  <c r="T392" i="2"/>
  <c r="S392" i="2"/>
  <c r="R392" i="2"/>
  <c r="B392" i="2"/>
  <c r="T391" i="2"/>
  <c r="S391" i="2"/>
  <c r="R391" i="2"/>
  <c r="B391" i="2"/>
  <c r="T390" i="2"/>
  <c r="S390" i="2"/>
  <c r="R390" i="2"/>
  <c r="B390" i="2"/>
  <c r="T389" i="2"/>
  <c r="S389" i="2"/>
  <c r="R389" i="2"/>
  <c r="B389" i="2"/>
  <c r="T388" i="2"/>
  <c r="S388" i="2"/>
  <c r="R388" i="2"/>
  <c r="B388" i="2"/>
  <c r="T387" i="2"/>
  <c r="S387" i="2"/>
  <c r="R387" i="2"/>
  <c r="V387" i="2" s="1"/>
  <c r="B387" i="2"/>
  <c r="T386" i="2"/>
  <c r="S386" i="2"/>
  <c r="R386" i="2"/>
  <c r="B386" i="2"/>
  <c r="T385" i="2"/>
  <c r="S385" i="2"/>
  <c r="R385" i="2"/>
  <c r="B385" i="2"/>
  <c r="T384" i="2"/>
  <c r="S384" i="2"/>
  <c r="R384" i="2"/>
  <c r="U384" i="2" s="1"/>
  <c r="B384" i="2"/>
  <c r="A384" i="2"/>
  <c r="T383" i="2"/>
  <c r="S383" i="2"/>
  <c r="R383" i="2"/>
  <c r="B383" i="2"/>
  <c r="T382" i="2"/>
  <c r="S382" i="2"/>
  <c r="R382" i="2"/>
  <c r="B382" i="2"/>
  <c r="T381" i="2"/>
  <c r="S381" i="2"/>
  <c r="R381" i="2"/>
  <c r="U381" i="2" s="1"/>
  <c r="A381" i="2" s="1"/>
  <c r="B381" i="2"/>
  <c r="T380" i="2"/>
  <c r="S380" i="2"/>
  <c r="R380" i="2"/>
  <c r="B380" i="2"/>
  <c r="T379" i="2"/>
  <c r="S379" i="2"/>
  <c r="R379" i="2"/>
  <c r="B379" i="2"/>
  <c r="T378" i="2"/>
  <c r="S378" i="2"/>
  <c r="R378" i="2"/>
  <c r="U378" i="2" s="1"/>
  <c r="A378" i="2" s="1"/>
  <c r="B378" i="2"/>
  <c r="T377" i="2"/>
  <c r="S377" i="2"/>
  <c r="R377" i="2"/>
  <c r="B377" i="2"/>
  <c r="T376" i="2"/>
  <c r="S376" i="2"/>
  <c r="R376" i="2"/>
  <c r="V376" i="2" s="1"/>
  <c r="B376" i="2"/>
  <c r="T375" i="2"/>
  <c r="S375" i="2"/>
  <c r="R375" i="2"/>
  <c r="B375" i="2"/>
  <c r="T374" i="2"/>
  <c r="S374" i="2"/>
  <c r="R374" i="2"/>
  <c r="V374" i="2" s="1"/>
  <c r="B374" i="2"/>
  <c r="T373" i="2"/>
  <c r="S373" i="2"/>
  <c r="R373" i="2"/>
  <c r="B373" i="2"/>
  <c r="T372" i="2"/>
  <c r="S372" i="2"/>
  <c r="R372" i="2"/>
  <c r="B372" i="2"/>
  <c r="T371" i="2"/>
  <c r="S371" i="2"/>
  <c r="R371" i="2"/>
  <c r="B371" i="2"/>
  <c r="T370" i="2"/>
  <c r="S370" i="2"/>
  <c r="R370" i="2"/>
  <c r="B370" i="2"/>
  <c r="T369" i="2"/>
  <c r="S369" i="2"/>
  <c r="R369" i="2"/>
  <c r="B369" i="2"/>
  <c r="T368" i="2"/>
  <c r="S368" i="2"/>
  <c r="R368" i="2"/>
  <c r="B368" i="2"/>
  <c r="T367" i="2"/>
  <c r="S367" i="2"/>
  <c r="R367" i="2"/>
  <c r="V367" i="2" s="1"/>
  <c r="B367" i="2"/>
  <c r="T366" i="2"/>
  <c r="S366" i="2"/>
  <c r="R366" i="2"/>
  <c r="B366" i="2"/>
  <c r="T365" i="2"/>
  <c r="S365" i="2"/>
  <c r="R365" i="2"/>
  <c r="B365" i="2"/>
  <c r="T364" i="2"/>
  <c r="S364" i="2"/>
  <c r="R364" i="2"/>
  <c r="B364" i="2"/>
  <c r="T363" i="2"/>
  <c r="S363" i="2"/>
  <c r="R363" i="2"/>
  <c r="B363" i="2"/>
  <c r="T362" i="2"/>
  <c r="S362" i="2"/>
  <c r="R362" i="2"/>
  <c r="U362" i="2" s="1"/>
  <c r="A362" i="2" s="1"/>
  <c r="B362" i="2"/>
  <c r="T361" i="2"/>
  <c r="S361" i="2"/>
  <c r="R361" i="2"/>
  <c r="B361" i="2"/>
  <c r="T360" i="2"/>
  <c r="S360" i="2"/>
  <c r="R360" i="2"/>
  <c r="B360" i="2"/>
  <c r="T359" i="2"/>
  <c r="S359" i="2"/>
  <c r="R359" i="2"/>
  <c r="B359" i="2"/>
  <c r="T358" i="2"/>
  <c r="S358" i="2"/>
  <c r="R358" i="2"/>
  <c r="B358" i="2"/>
  <c r="T357" i="2"/>
  <c r="S357" i="2"/>
  <c r="R357" i="2"/>
  <c r="B357" i="2"/>
  <c r="T356" i="2"/>
  <c r="S356" i="2"/>
  <c r="R356" i="2"/>
  <c r="V356" i="2" s="1"/>
  <c r="B356" i="2"/>
  <c r="T355" i="2"/>
  <c r="S355" i="2"/>
  <c r="R355" i="2"/>
  <c r="B355" i="2"/>
  <c r="T354" i="2"/>
  <c r="S354" i="2"/>
  <c r="R354" i="2"/>
  <c r="V354" i="2" s="1"/>
  <c r="B354" i="2"/>
  <c r="T353" i="2"/>
  <c r="S353" i="2"/>
  <c r="R353" i="2"/>
  <c r="V353" i="2" s="1"/>
  <c r="B353" i="2"/>
  <c r="T352" i="2"/>
  <c r="S352" i="2"/>
  <c r="R352" i="2"/>
  <c r="B352" i="2"/>
  <c r="T351" i="2"/>
  <c r="S351" i="2"/>
  <c r="R351" i="2"/>
  <c r="B351" i="2"/>
  <c r="T350" i="2"/>
  <c r="S350" i="2"/>
  <c r="R350" i="2"/>
  <c r="U350" i="2" s="1"/>
  <c r="B350" i="2"/>
  <c r="A350" i="2"/>
  <c r="T349" i="2"/>
  <c r="S349" i="2"/>
  <c r="R349" i="2"/>
  <c r="B349" i="2"/>
  <c r="T348" i="2"/>
  <c r="S348" i="2"/>
  <c r="R348" i="2"/>
  <c r="B348" i="2"/>
  <c r="T347" i="2"/>
  <c r="S347" i="2"/>
  <c r="R347" i="2"/>
  <c r="V347" i="2" s="1"/>
  <c r="B347" i="2"/>
  <c r="T346" i="2"/>
  <c r="S346" i="2"/>
  <c r="R346" i="2"/>
  <c r="B346" i="2"/>
  <c r="T345" i="2"/>
  <c r="S345" i="2"/>
  <c r="R345" i="2"/>
  <c r="B345" i="2"/>
  <c r="T344" i="2"/>
  <c r="S344" i="2"/>
  <c r="R344" i="2"/>
  <c r="B344" i="2"/>
  <c r="T343" i="2"/>
  <c r="S343" i="2"/>
  <c r="R343" i="2"/>
  <c r="B343" i="2"/>
  <c r="T342" i="2"/>
  <c r="S342" i="2"/>
  <c r="R342" i="2"/>
  <c r="B342" i="2"/>
  <c r="T341" i="2"/>
  <c r="S341" i="2"/>
  <c r="R341" i="2"/>
  <c r="B341" i="2"/>
  <c r="T340" i="2"/>
  <c r="S340" i="2"/>
  <c r="R340" i="2"/>
  <c r="B340" i="2"/>
  <c r="T339" i="2"/>
  <c r="S339" i="2"/>
  <c r="R339" i="2"/>
  <c r="B339" i="2"/>
  <c r="T338" i="2"/>
  <c r="S338" i="2"/>
  <c r="R338" i="2"/>
  <c r="B338" i="2"/>
  <c r="T337" i="2"/>
  <c r="S337" i="2"/>
  <c r="R337" i="2"/>
  <c r="B337" i="2"/>
  <c r="T336" i="2"/>
  <c r="S336" i="2"/>
  <c r="R336" i="2"/>
  <c r="B336" i="2"/>
  <c r="T335" i="2"/>
  <c r="S335" i="2"/>
  <c r="R335" i="2"/>
  <c r="B335" i="2"/>
  <c r="T334" i="2"/>
  <c r="S334" i="2"/>
  <c r="R334" i="2"/>
  <c r="B334" i="2"/>
  <c r="T333" i="2"/>
  <c r="S333" i="2"/>
  <c r="R333" i="2"/>
  <c r="B333" i="2"/>
  <c r="T332" i="2"/>
  <c r="S332" i="2"/>
  <c r="R332" i="2"/>
  <c r="B332" i="2"/>
  <c r="T331" i="2"/>
  <c r="S331" i="2"/>
  <c r="R331" i="2"/>
  <c r="B331" i="2"/>
  <c r="T330" i="2"/>
  <c r="S330" i="2"/>
  <c r="R330" i="2"/>
  <c r="B330" i="2"/>
  <c r="T329" i="2"/>
  <c r="S329" i="2"/>
  <c r="R329" i="2"/>
  <c r="B329" i="2"/>
  <c r="T328" i="2"/>
  <c r="S328" i="2"/>
  <c r="R328" i="2"/>
  <c r="B328" i="2"/>
  <c r="T327" i="2"/>
  <c r="S327" i="2"/>
  <c r="R327" i="2"/>
  <c r="B327" i="2"/>
  <c r="T326" i="2"/>
  <c r="S326" i="2"/>
  <c r="R326" i="2"/>
  <c r="B326" i="2"/>
  <c r="T325" i="2"/>
  <c r="S325" i="2"/>
  <c r="R325" i="2"/>
  <c r="B325" i="2"/>
  <c r="T324" i="2"/>
  <c r="S324" i="2"/>
  <c r="R324" i="2"/>
  <c r="B324" i="2"/>
  <c r="T323" i="2"/>
  <c r="S323" i="2"/>
  <c r="R323" i="2"/>
  <c r="B323" i="2"/>
  <c r="T322" i="2"/>
  <c r="S322" i="2"/>
  <c r="R322" i="2"/>
  <c r="B322" i="2"/>
  <c r="T321" i="2"/>
  <c r="S321" i="2"/>
  <c r="R321" i="2"/>
  <c r="B321" i="2"/>
  <c r="T320" i="2"/>
  <c r="S320" i="2"/>
  <c r="R320" i="2"/>
  <c r="B320" i="2"/>
  <c r="T319" i="2"/>
  <c r="S319" i="2"/>
  <c r="R319" i="2"/>
  <c r="B319" i="2"/>
  <c r="T318" i="2"/>
  <c r="S318" i="2"/>
  <c r="R318" i="2"/>
  <c r="U318" i="2" s="1"/>
  <c r="B318" i="2"/>
  <c r="A318" i="2"/>
  <c r="T317" i="2"/>
  <c r="S317" i="2"/>
  <c r="R317" i="2"/>
  <c r="B317" i="2"/>
  <c r="T316" i="2"/>
  <c r="S316" i="2"/>
  <c r="R316" i="2"/>
  <c r="B316" i="2"/>
  <c r="T315" i="2"/>
  <c r="S315" i="2"/>
  <c r="R315" i="2"/>
  <c r="B315" i="2"/>
  <c r="T314" i="2"/>
  <c r="S314" i="2"/>
  <c r="R314" i="2"/>
  <c r="B314" i="2"/>
  <c r="T313" i="2"/>
  <c r="S313" i="2"/>
  <c r="R313" i="2"/>
  <c r="B313" i="2"/>
  <c r="T312" i="2"/>
  <c r="S312" i="2"/>
  <c r="R312" i="2"/>
  <c r="B312" i="2"/>
  <c r="T311" i="2"/>
  <c r="S311" i="2"/>
  <c r="R311" i="2"/>
  <c r="U311" i="2" s="1"/>
  <c r="A311" i="2" s="1"/>
  <c r="B311" i="2"/>
  <c r="T310" i="2"/>
  <c r="S310" i="2"/>
  <c r="R310" i="2"/>
  <c r="U310" i="2" s="1"/>
  <c r="A310" i="2" s="1"/>
  <c r="B310" i="2"/>
  <c r="T309" i="2"/>
  <c r="S309" i="2"/>
  <c r="R309" i="2"/>
  <c r="B309" i="2"/>
  <c r="T308" i="2"/>
  <c r="S308" i="2"/>
  <c r="R308" i="2"/>
  <c r="U308" i="2" s="1"/>
  <c r="B308" i="2"/>
  <c r="A308" i="2"/>
  <c r="T307" i="2"/>
  <c r="S307" i="2"/>
  <c r="R307" i="2"/>
  <c r="B307" i="2"/>
  <c r="T306" i="2"/>
  <c r="S306" i="2"/>
  <c r="R306" i="2"/>
  <c r="B306" i="2"/>
  <c r="T305" i="2"/>
  <c r="S305" i="2"/>
  <c r="R305" i="2"/>
  <c r="B305" i="2"/>
  <c r="T304" i="2"/>
  <c r="S304" i="2"/>
  <c r="R304" i="2"/>
  <c r="V304" i="2" s="1"/>
  <c r="B304" i="2"/>
  <c r="T303" i="2"/>
  <c r="S303" i="2"/>
  <c r="R303" i="2"/>
  <c r="V303" i="2" s="1"/>
  <c r="B303" i="2"/>
  <c r="T302" i="2"/>
  <c r="S302" i="2"/>
  <c r="R302" i="2"/>
  <c r="B302" i="2"/>
  <c r="T301" i="2"/>
  <c r="S301" i="2"/>
  <c r="R301" i="2"/>
  <c r="U301" i="2" s="1"/>
  <c r="A301" i="2" s="1"/>
  <c r="B301" i="2"/>
  <c r="T300" i="2"/>
  <c r="S300" i="2"/>
  <c r="R300" i="2"/>
  <c r="B300" i="2"/>
  <c r="T299" i="2"/>
  <c r="S299" i="2"/>
  <c r="R299" i="2"/>
  <c r="B299" i="2"/>
  <c r="T298" i="2"/>
  <c r="S298" i="2"/>
  <c r="R298" i="2"/>
  <c r="B298" i="2"/>
  <c r="T297" i="2"/>
  <c r="S297" i="2"/>
  <c r="R297" i="2"/>
  <c r="B297" i="2"/>
  <c r="T296" i="2"/>
  <c r="S296" i="2"/>
  <c r="R296" i="2"/>
  <c r="U296" i="2" s="1"/>
  <c r="A296" i="2" s="1"/>
  <c r="B296" i="2"/>
  <c r="T295" i="2"/>
  <c r="S295" i="2"/>
  <c r="R295" i="2"/>
  <c r="B295" i="2"/>
  <c r="T294" i="2"/>
  <c r="S294" i="2"/>
  <c r="R294" i="2"/>
  <c r="V294" i="2" s="1"/>
  <c r="B294" i="2"/>
  <c r="T293" i="2"/>
  <c r="S293" i="2"/>
  <c r="R293" i="2"/>
  <c r="B293" i="2"/>
  <c r="T292" i="2"/>
  <c r="S292" i="2"/>
  <c r="R292" i="2"/>
  <c r="B292" i="2"/>
  <c r="T291" i="2"/>
  <c r="S291" i="2"/>
  <c r="R291" i="2"/>
  <c r="B291" i="2"/>
  <c r="T290" i="2"/>
  <c r="S290" i="2"/>
  <c r="R290" i="2"/>
  <c r="B290" i="2"/>
  <c r="T289" i="2"/>
  <c r="S289" i="2"/>
  <c r="R289" i="2"/>
  <c r="B289" i="2"/>
  <c r="T288" i="2"/>
  <c r="S288" i="2"/>
  <c r="R288" i="2"/>
  <c r="B288" i="2"/>
  <c r="T287" i="2"/>
  <c r="S287" i="2"/>
  <c r="R287" i="2"/>
  <c r="B287" i="2"/>
  <c r="T286" i="2"/>
  <c r="S286" i="2"/>
  <c r="R286" i="2"/>
  <c r="V286" i="2" s="1"/>
  <c r="B286" i="2"/>
  <c r="T285" i="2"/>
  <c r="S285" i="2"/>
  <c r="R285" i="2"/>
  <c r="B285" i="2"/>
  <c r="T284" i="2"/>
  <c r="S284" i="2"/>
  <c r="R284" i="2"/>
  <c r="U284" i="2" s="1"/>
  <c r="A284" i="2" s="1"/>
  <c r="B284" i="2"/>
  <c r="T283" i="2"/>
  <c r="S283" i="2"/>
  <c r="R283" i="2"/>
  <c r="V283" i="2" s="1"/>
  <c r="B283" i="2"/>
  <c r="T282" i="2"/>
  <c r="S282" i="2"/>
  <c r="R282" i="2"/>
  <c r="B282" i="2"/>
  <c r="T281" i="2"/>
  <c r="S281" i="2"/>
  <c r="R281" i="2"/>
  <c r="B281" i="2"/>
  <c r="T280" i="2"/>
  <c r="S280" i="2"/>
  <c r="R280" i="2"/>
  <c r="B280" i="2"/>
  <c r="T279" i="2"/>
  <c r="S279" i="2"/>
  <c r="R279" i="2"/>
  <c r="B279" i="2"/>
  <c r="T278" i="2"/>
  <c r="S278" i="2"/>
  <c r="R278" i="2"/>
  <c r="B278" i="2"/>
  <c r="T277" i="2"/>
  <c r="S277" i="2"/>
  <c r="R277" i="2"/>
  <c r="V277" i="2" s="1"/>
  <c r="B277" i="2"/>
  <c r="T276" i="2"/>
  <c r="S276" i="2"/>
  <c r="R276" i="2"/>
  <c r="B276" i="2"/>
  <c r="T275" i="2"/>
  <c r="S275" i="2"/>
  <c r="R275" i="2"/>
  <c r="B275" i="2"/>
  <c r="T274" i="2"/>
  <c r="S274" i="2"/>
  <c r="R274" i="2"/>
  <c r="B274" i="2"/>
  <c r="T273" i="2"/>
  <c r="S273" i="2"/>
  <c r="R273" i="2"/>
  <c r="B273" i="2"/>
  <c r="T272" i="2"/>
  <c r="S272" i="2"/>
  <c r="R272" i="2"/>
  <c r="B272" i="2"/>
  <c r="T271" i="2"/>
  <c r="S271" i="2"/>
  <c r="R271" i="2"/>
  <c r="B271" i="2"/>
  <c r="T270" i="2"/>
  <c r="S270" i="2"/>
  <c r="R270" i="2"/>
  <c r="B270" i="2"/>
  <c r="T269" i="2"/>
  <c r="S269" i="2"/>
  <c r="R269" i="2"/>
  <c r="B269" i="2"/>
  <c r="T268" i="2"/>
  <c r="S268" i="2"/>
  <c r="R268" i="2"/>
  <c r="V268" i="2" s="1"/>
  <c r="B268" i="2"/>
  <c r="T267" i="2"/>
  <c r="S267" i="2"/>
  <c r="R267" i="2"/>
  <c r="B267" i="2"/>
  <c r="T266" i="2"/>
  <c r="S266" i="2"/>
  <c r="R266" i="2"/>
  <c r="U266" i="2" s="1"/>
  <c r="A266" i="2" s="1"/>
  <c r="B266" i="2"/>
  <c r="T265" i="2"/>
  <c r="S265" i="2"/>
  <c r="R265" i="2"/>
  <c r="B265" i="2"/>
  <c r="T264" i="2"/>
  <c r="S264" i="2"/>
  <c r="R264" i="2"/>
  <c r="B264" i="2"/>
  <c r="T263" i="2"/>
  <c r="S263" i="2"/>
  <c r="R263" i="2"/>
  <c r="B263" i="2"/>
  <c r="T262" i="2"/>
  <c r="S262" i="2"/>
  <c r="R262" i="2"/>
  <c r="B262" i="2"/>
  <c r="T261" i="2"/>
  <c r="S261" i="2"/>
  <c r="R261" i="2"/>
  <c r="B261" i="2"/>
  <c r="T260" i="2"/>
  <c r="S260" i="2"/>
  <c r="R260" i="2"/>
  <c r="B260" i="2"/>
  <c r="T259" i="2"/>
  <c r="S259" i="2"/>
  <c r="R259" i="2"/>
  <c r="B259" i="2"/>
  <c r="T258" i="2"/>
  <c r="S258" i="2"/>
  <c r="R258" i="2"/>
  <c r="B258" i="2"/>
  <c r="T257" i="2"/>
  <c r="S257" i="2"/>
  <c r="R257" i="2"/>
  <c r="B257" i="2"/>
  <c r="T256" i="2"/>
  <c r="S256" i="2"/>
  <c r="R256" i="2"/>
  <c r="B256" i="2"/>
  <c r="T255" i="2"/>
  <c r="S255" i="2"/>
  <c r="R255" i="2"/>
  <c r="B255" i="2"/>
  <c r="T254" i="2"/>
  <c r="S254" i="2"/>
  <c r="R254" i="2"/>
  <c r="B254" i="2"/>
  <c r="T253" i="2"/>
  <c r="S253" i="2"/>
  <c r="R253" i="2"/>
  <c r="B253" i="2"/>
  <c r="T252" i="2"/>
  <c r="S252" i="2"/>
  <c r="R252" i="2"/>
  <c r="B252" i="2"/>
  <c r="T251" i="2"/>
  <c r="S251" i="2"/>
  <c r="R251" i="2"/>
  <c r="B251" i="2"/>
  <c r="T250" i="2"/>
  <c r="S250" i="2"/>
  <c r="R250" i="2"/>
  <c r="B250" i="2"/>
  <c r="T249" i="2"/>
  <c r="S249" i="2"/>
  <c r="R249" i="2"/>
  <c r="B249" i="2"/>
  <c r="T248" i="2"/>
  <c r="S248" i="2"/>
  <c r="R248" i="2"/>
  <c r="B248" i="2"/>
  <c r="T247" i="2"/>
  <c r="S247" i="2"/>
  <c r="R247" i="2"/>
  <c r="B247" i="2"/>
  <c r="T246" i="2"/>
  <c r="S246" i="2"/>
  <c r="R246" i="2"/>
  <c r="B246" i="2"/>
  <c r="T245" i="2"/>
  <c r="S245" i="2"/>
  <c r="R245" i="2"/>
  <c r="B245" i="2"/>
  <c r="T244" i="2"/>
  <c r="S244" i="2"/>
  <c r="R244" i="2"/>
  <c r="B244" i="2"/>
  <c r="T243" i="2"/>
  <c r="S243" i="2"/>
  <c r="R243" i="2"/>
  <c r="B243" i="2"/>
  <c r="T242" i="2"/>
  <c r="S242" i="2"/>
  <c r="R242" i="2"/>
  <c r="B242" i="2"/>
  <c r="T241" i="2"/>
  <c r="S241" i="2"/>
  <c r="R241" i="2"/>
  <c r="V241" i="2" s="1"/>
  <c r="B241" i="2"/>
  <c r="T240" i="2"/>
  <c r="S240" i="2"/>
  <c r="R240" i="2"/>
  <c r="V240" i="2" s="1"/>
  <c r="B240" i="2"/>
  <c r="T239" i="2"/>
  <c r="S239" i="2"/>
  <c r="R239" i="2"/>
  <c r="B239" i="2"/>
  <c r="T238" i="2"/>
  <c r="S238" i="2"/>
  <c r="R238" i="2"/>
  <c r="V238" i="2" s="1"/>
  <c r="B238" i="2"/>
  <c r="T237" i="2"/>
  <c r="S237" i="2"/>
  <c r="R237" i="2"/>
  <c r="B237" i="2"/>
  <c r="T236" i="2"/>
  <c r="S236" i="2"/>
  <c r="R236" i="2"/>
  <c r="B236" i="2"/>
  <c r="T235" i="2"/>
  <c r="S235" i="2"/>
  <c r="R235" i="2"/>
  <c r="U235" i="2" s="1"/>
  <c r="A235" i="2" s="1"/>
  <c r="B235" i="2"/>
  <c r="T234" i="2"/>
  <c r="S234" i="2"/>
  <c r="R234" i="2"/>
  <c r="B234" i="2"/>
  <c r="T233" i="2"/>
  <c r="S233" i="2"/>
  <c r="R233" i="2"/>
  <c r="B233" i="2"/>
  <c r="T232" i="2"/>
  <c r="S232" i="2"/>
  <c r="R232" i="2"/>
  <c r="U232" i="2" s="1"/>
  <c r="A232" i="2" s="1"/>
  <c r="B232" i="2"/>
  <c r="T231" i="2"/>
  <c r="S231" i="2"/>
  <c r="R231" i="2"/>
  <c r="B231" i="2"/>
  <c r="T230" i="2"/>
  <c r="S230" i="2"/>
  <c r="R230" i="2"/>
  <c r="B230" i="2"/>
  <c r="T229" i="2"/>
  <c r="S229" i="2"/>
  <c r="R229" i="2"/>
  <c r="V229" i="2" s="1"/>
  <c r="B229" i="2"/>
  <c r="T228" i="2"/>
  <c r="S228" i="2"/>
  <c r="R228" i="2"/>
  <c r="B228" i="2"/>
  <c r="T227" i="2"/>
  <c r="S227" i="2"/>
  <c r="R227" i="2"/>
  <c r="B227" i="2"/>
  <c r="T226" i="2"/>
  <c r="S226" i="2"/>
  <c r="R226" i="2"/>
  <c r="B226" i="2"/>
  <c r="T225" i="2"/>
  <c r="S225" i="2"/>
  <c r="R225" i="2"/>
  <c r="B225" i="2"/>
  <c r="T224" i="2"/>
  <c r="S224" i="2"/>
  <c r="R224" i="2"/>
  <c r="V224" i="2" s="1"/>
  <c r="B224" i="2"/>
  <c r="T223" i="2"/>
  <c r="S223" i="2"/>
  <c r="R223" i="2"/>
  <c r="B223" i="2"/>
  <c r="T222" i="2"/>
  <c r="S222" i="2"/>
  <c r="R222" i="2"/>
  <c r="B222" i="2"/>
  <c r="T221" i="2"/>
  <c r="S221" i="2"/>
  <c r="R221" i="2"/>
  <c r="V221" i="2" s="1"/>
  <c r="B221" i="2"/>
  <c r="T220" i="2"/>
  <c r="S220" i="2"/>
  <c r="R220" i="2"/>
  <c r="B220" i="2"/>
  <c r="T219" i="2"/>
  <c r="S219" i="2"/>
  <c r="R219" i="2"/>
  <c r="B219" i="2"/>
  <c r="T218" i="2"/>
  <c r="S218" i="2"/>
  <c r="R218" i="2"/>
  <c r="V218" i="2" s="1"/>
  <c r="B218" i="2"/>
  <c r="T217" i="2"/>
  <c r="S217" i="2"/>
  <c r="R217" i="2"/>
  <c r="B217" i="2"/>
  <c r="T216" i="2"/>
  <c r="S216" i="2"/>
  <c r="R216" i="2"/>
  <c r="B216" i="2"/>
  <c r="T215" i="2"/>
  <c r="S215" i="2"/>
  <c r="R215" i="2"/>
  <c r="V215" i="2" s="1"/>
  <c r="B215" i="2"/>
  <c r="T214" i="2"/>
  <c r="S214" i="2"/>
  <c r="R214" i="2"/>
  <c r="B214" i="2"/>
  <c r="T213" i="2"/>
  <c r="S213" i="2"/>
  <c r="R213" i="2"/>
  <c r="V213" i="2" s="1"/>
  <c r="B213" i="2"/>
  <c r="T212" i="2"/>
  <c r="S212" i="2"/>
  <c r="R212" i="2"/>
  <c r="V212" i="2" s="1"/>
  <c r="B212" i="2"/>
  <c r="T211" i="2"/>
  <c r="S211" i="2"/>
  <c r="R211" i="2"/>
  <c r="B211" i="2"/>
  <c r="T210" i="2"/>
  <c r="S210" i="2"/>
  <c r="R210" i="2"/>
  <c r="U210" i="2" s="1"/>
  <c r="A210" i="2" s="1"/>
  <c r="B210" i="2"/>
  <c r="T209" i="2"/>
  <c r="S209" i="2"/>
  <c r="R209" i="2"/>
  <c r="V209" i="2" s="1"/>
  <c r="B209" i="2"/>
  <c r="T208" i="2"/>
  <c r="S208" i="2"/>
  <c r="R208" i="2"/>
  <c r="B208" i="2"/>
  <c r="T207" i="2"/>
  <c r="S207" i="2"/>
  <c r="R207" i="2"/>
  <c r="V207" i="2" s="1"/>
  <c r="B207" i="2"/>
  <c r="T206" i="2"/>
  <c r="S206" i="2"/>
  <c r="R206" i="2"/>
  <c r="V206" i="2" s="1"/>
  <c r="B206" i="2"/>
  <c r="T205" i="2"/>
  <c r="S205" i="2"/>
  <c r="R205" i="2"/>
  <c r="B205" i="2"/>
  <c r="T204" i="2"/>
  <c r="S204" i="2"/>
  <c r="R204" i="2"/>
  <c r="V204" i="2" s="1"/>
  <c r="B204" i="2"/>
  <c r="T203" i="2"/>
  <c r="S203" i="2"/>
  <c r="R203" i="2"/>
  <c r="V203" i="2" s="1"/>
  <c r="B203" i="2"/>
  <c r="T202" i="2"/>
  <c r="S202" i="2"/>
  <c r="R202" i="2"/>
  <c r="B202" i="2"/>
  <c r="T201" i="2"/>
  <c r="S201" i="2"/>
  <c r="R201" i="2"/>
  <c r="B201" i="2"/>
  <c r="T200" i="2"/>
  <c r="S200" i="2"/>
  <c r="R200" i="2"/>
  <c r="V200" i="2" s="1"/>
  <c r="B200" i="2"/>
  <c r="T199" i="2"/>
  <c r="S199" i="2"/>
  <c r="R199" i="2"/>
  <c r="B199" i="2"/>
  <c r="T198" i="2"/>
  <c r="S198" i="2"/>
  <c r="R198" i="2"/>
  <c r="B198" i="2"/>
  <c r="T197" i="2"/>
  <c r="S197" i="2"/>
  <c r="R197" i="2"/>
  <c r="V197" i="2" s="1"/>
  <c r="B197" i="2"/>
  <c r="T196" i="2"/>
  <c r="S196" i="2"/>
  <c r="R196" i="2"/>
  <c r="B196" i="2"/>
  <c r="T195" i="2"/>
  <c r="S195" i="2"/>
  <c r="R195" i="2"/>
  <c r="U195" i="2" s="1"/>
  <c r="A195" i="2" s="1"/>
  <c r="B195" i="2"/>
  <c r="T194" i="2"/>
  <c r="S194" i="2"/>
  <c r="R194" i="2"/>
  <c r="V194" i="2" s="1"/>
  <c r="B194" i="2"/>
  <c r="T193" i="2"/>
  <c r="S193" i="2"/>
  <c r="R193" i="2"/>
  <c r="B193" i="2"/>
  <c r="T192" i="2"/>
  <c r="S192" i="2"/>
  <c r="R192" i="2"/>
  <c r="U192" i="2" s="1"/>
  <c r="B192" i="2"/>
  <c r="A192" i="2"/>
  <c r="T191" i="2"/>
  <c r="S191" i="2"/>
  <c r="R191" i="2"/>
  <c r="B191" i="2"/>
  <c r="T190" i="2"/>
  <c r="S190" i="2"/>
  <c r="R190" i="2"/>
  <c r="B190" i="2"/>
  <c r="T189" i="2"/>
  <c r="S189" i="2"/>
  <c r="R189" i="2"/>
  <c r="B189" i="2"/>
  <c r="T188" i="2"/>
  <c r="S188" i="2"/>
  <c r="R188" i="2"/>
  <c r="B188" i="2"/>
  <c r="T187" i="2"/>
  <c r="S187" i="2"/>
  <c r="R187" i="2"/>
  <c r="V187" i="2" s="1"/>
  <c r="B187" i="2"/>
  <c r="T186" i="2"/>
  <c r="S186" i="2"/>
  <c r="R186" i="2"/>
  <c r="B186" i="2"/>
  <c r="T185" i="2"/>
  <c r="S185" i="2"/>
  <c r="R185" i="2"/>
  <c r="B185" i="2"/>
  <c r="T184" i="2"/>
  <c r="S184" i="2"/>
  <c r="R184" i="2"/>
  <c r="B184" i="2"/>
  <c r="T183" i="2"/>
  <c r="S183" i="2"/>
  <c r="R183" i="2"/>
  <c r="B183" i="2"/>
  <c r="T182" i="2"/>
  <c r="S182" i="2"/>
  <c r="R182" i="2"/>
  <c r="V182" i="2" s="1"/>
  <c r="B182" i="2"/>
  <c r="T181" i="2"/>
  <c r="S181" i="2"/>
  <c r="R181" i="2"/>
  <c r="B181" i="2"/>
  <c r="T180" i="2"/>
  <c r="S180" i="2"/>
  <c r="R180" i="2"/>
  <c r="B180" i="2"/>
  <c r="T179" i="2"/>
  <c r="S179" i="2"/>
  <c r="R179" i="2"/>
  <c r="B179" i="2"/>
  <c r="T178" i="2"/>
  <c r="S178" i="2"/>
  <c r="R178" i="2"/>
  <c r="V178" i="2" s="1"/>
  <c r="B178" i="2"/>
  <c r="T177" i="2"/>
  <c r="S177" i="2"/>
  <c r="R177" i="2"/>
  <c r="B177" i="2"/>
  <c r="T176" i="2"/>
  <c r="S176" i="2"/>
  <c r="R176" i="2"/>
  <c r="B176" i="2"/>
  <c r="T175" i="2"/>
  <c r="S175" i="2"/>
  <c r="R175" i="2"/>
  <c r="V175" i="2" s="1"/>
  <c r="B175" i="2"/>
  <c r="T174" i="2"/>
  <c r="S174" i="2"/>
  <c r="R174" i="2"/>
  <c r="B174" i="2"/>
  <c r="T173" i="2"/>
  <c r="S173" i="2"/>
  <c r="R173" i="2"/>
  <c r="B173" i="2"/>
  <c r="T172" i="2"/>
  <c r="S172" i="2"/>
  <c r="R172" i="2"/>
  <c r="U172" i="2" s="1"/>
  <c r="B172" i="2"/>
  <c r="A172" i="2"/>
  <c r="T171" i="2"/>
  <c r="S171" i="2"/>
  <c r="R171" i="2"/>
  <c r="U171" i="2" s="1"/>
  <c r="A171" i="2" s="1"/>
  <c r="B171" i="2"/>
  <c r="T170" i="2"/>
  <c r="S170" i="2"/>
  <c r="R170" i="2"/>
  <c r="U170" i="2" s="1"/>
  <c r="A170" i="2" s="1"/>
  <c r="B170" i="2"/>
  <c r="T169" i="2"/>
  <c r="S169" i="2"/>
  <c r="R169" i="2"/>
  <c r="U169" i="2" s="1"/>
  <c r="B169" i="2"/>
  <c r="A169" i="2"/>
  <c r="T168" i="2"/>
  <c r="S168" i="2"/>
  <c r="R168" i="2"/>
  <c r="B168" i="2"/>
  <c r="T167" i="2"/>
  <c r="S167" i="2"/>
  <c r="R167" i="2"/>
  <c r="V167" i="2" s="1"/>
  <c r="B167" i="2"/>
  <c r="T166" i="2"/>
  <c r="S166" i="2"/>
  <c r="R166" i="2"/>
  <c r="B166" i="2"/>
  <c r="T165" i="2"/>
  <c r="S165" i="2"/>
  <c r="R165" i="2"/>
  <c r="B165" i="2"/>
  <c r="T164" i="2"/>
  <c r="S164" i="2"/>
  <c r="R164" i="2"/>
  <c r="B164" i="2"/>
  <c r="T163" i="2"/>
  <c r="S163" i="2"/>
  <c r="R163" i="2"/>
  <c r="B163" i="2"/>
  <c r="T162" i="2"/>
  <c r="S162" i="2"/>
  <c r="R162" i="2"/>
  <c r="U162" i="2" s="1"/>
  <c r="B162" i="2"/>
  <c r="A162" i="2"/>
  <c r="T161" i="2"/>
  <c r="S161" i="2"/>
  <c r="R161" i="2"/>
  <c r="B161" i="2"/>
  <c r="T160" i="2"/>
  <c r="S160" i="2"/>
  <c r="R160" i="2"/>
  <c r="V160" i="2" s="1"/>
  <c r="B160" i="2"/>
  <c r="T159" i="2"/>
  <c r="S159" i="2"/>
  <c r="R159" i="2"/>
  <c r="V159" i="2" s="1"/>
  <c r="B159" i="2"/>
  <c r="T158" i="2"/>
  <c r="S158" i="2"/>
  <c r="R158" i="2"/>
  <c r="U158" i="2" s="1"/>
  <c r="A158" i="2" s="1"/>
  <c r="B158" i="2"/>
  <c r="T157" i="2"/>
  <c r="S157" i="2"/>
  <c r="R157" i="2"/>
  <c r="V157" i="2" s="1"/>
  <c r="B157" i="2"/>
  <c r="T156" i="2"/>
  <c r="S156" i="2"/>
  <c r="R156" i="2"/>
  <c r="V156" i="2" s="1"/>
  <c r="B156" i="2"/>
  <c r="T155" i="2"/>
  <c r="S155" i="2"/>
  <c r="R155" i="2"/>
  <c r="B155" i="2"/>
  <c r="T154" i="2"/>
  <c r="S154" i="2"/>
  <c r="R154" i="2"/>
  <c r="V154" i="2" s="1"/>
  <c r="B154" i="2"/>
  <c r="T153" i="2"/>
  <c r="S153" i="2"/>
  <c r="R153" i="2"/>
  <c r="B153" i="2"/>
  <c r="T152" i="2"/>
  <c r="S152" i="2"/>
  <c r="R152" i="2"/>
  <c r="B152" i="2"/>
  <c r="T151" i="2"/>
  <c r="S151" i="2"/>
  <c r="R151" i="2"/>
  <c r="V151" i="2" s="1"/>
  <c r="B151" i="2"/>
  <c r="T150" i="2"/>
  <c r="S150" i="2"/>
  <c r="R150" i="2"/>
  <c r="B150" i="2"/>
  <c r="T149" i="2"/>
  <c r="S149" i="2"/>
  <c r="R149" i="2"/>
  <c r="B149" i="2"/>
  <c r="T148" i="2"/>
  <c r="S148" i="2"/>
  <c r="R148" i="2"/>
  <c r="B148" i="2"/>
  <c r="T147" i="2"/>
  <c r="S147" i="2"/>
  <c r="R147" i="2"/>
  <c r="B147" i="2"/>
  <c r="T146" i="2"/>
  <c r="S146" i="2"/>
  <c r="R146" i="2"/>
  <c r="B146" i="2"/>
  <c r="T145" i="2"/>
  <c r="S145" i="2"/>
  <c r="R145" i="2"/>
  <c r="B145" i="2"/>
  <c r="T144" i="2"/>
  <c r="S144" i="2"/>
  <c r="R144" i="2"/>
  <c r="B144" i="2"/>
  <c r="T143" i="2"/>
  <c r="S143" i="2"/>
  <c r="R143" i="2"/>
  <c r="V143" i="2" s="1"/>
  <c r="B143" i="2"/>
  <c r="T142" i="2"/>
  <c r="S142" i="2"/>
  <c r="R142" i="2"/>
  <c r="U142" i="2" s="1"/>
  <c r="A142" i="2" s="1"/>
  <c r="B142" i="2"/>
  <c r="T141" i="2"/>
  <c r="S141" i="2"/>
  <c r="R141" i="2"/>
  <c r="V141" i="2" s="1"/>
  <c r="B141" i="2"/>
  <c r="T140" i="2"/>
  <c r="S140" i="2"/>
  <c r="R140" i="2"/>
  <c r="V140" i="2" s="1"/>
  <c r="B140" i="2"/>
  <c r="T139" i="2"/>
  <c r="S139" i="2"/>
  <c r="R139" i="2"/>
  <c r="V139" i="2" s="1"/>
  <c r="B139" i="2"/>
  <c r="T138" i="2"/>
  <c r="S138" i="2"/>
  <c r="R138" i="2"/>
  <c r="B138" i="2"/>
  <c r="T137" i="2"/>
  <c r="S137" i="2"/>
  <c r="R137" i="2"/>
  <c r="V137" i="2" s="1"/>
  <c r="B137" i="2"/>
  <c r="T136" i="2"/>
  <c r="S136" i="2"/>
  <c r="R136" i="2"/>
  <c r="B136" i="2"/>
  <c r="T135" i="2"/>
  <c r="S135" i="2"/>
  <c r="R135" i="2"/>
  <c r="U135" i="2" s="1"/>
  <c r="A135" i="2" s="1"/>
  <c r="B135" i="2"/>
  <c r="T134" i="2"/>
  <c r="S134" i="2"/>
  <c r="R134" i="2"/>
  <c r="V134" i="2" s="1"/>
  <c r="B134" i="2"/>
  <c r="T133" i="2"/>
  <c r="S133" i="2"/>
  <c r="R133" i="2"/>
  <c r="B133" i="2"/>
  <c r="T132" i="2"/>
  <c r="S132" i="2"/>
  <c r="R132" i="2"/>
  <c r="V132" i="2" s="1"/>
  <c r="B132" i="2"/>
  <c r="T131" i="2"/>
  <c r="S131" i="2"/>
  <c r="R131" i="2"/>
  <c r="B131" i="2"/>
  <c r="T130" i="2"/>
  <c r="S130" i="2"/>
  <c r="R130" i="2"/>
  <c r="B130" i="2"/>
  <c r="T129" i="2"/>
  <c r="S129" i="2"/>
  <c r="R129" i="2"/>
  <c r="U129" i="2" s="1"/>
  <c r="B129" i="2"/>
  <c r="A129" i="2"/>
  <c r="T128" i="2"/>
  <c r="S128" i="2"/>
  <c r="R128" i="2"/>
  <c r="B128" i="2"/>
  <c r="T127" i="2"/>
  <c r="S127" i="2"/>
  <c r="R127" i="2"/>
  <c r="B127" i="2"/>
  <c r="T126" i="2"/>
  <c r="S126" i="2"/>
  <c r="R126" i="2"/>
  <c r="V126" i="2" s="1"/>
  <c r="B126" i="2"/>
  <c r="T125" i="2"/>
  <c r="S125" i="2"/>
  <c r="R125" i="2"/>
  <c r="B125" i="2"/>
  <c r="T124" i="2"/>
  <c r="S124" i="2"/>
  <c r="R124" i="2"/>
  <c r="B124" i="2"/>
  <c r="T123" i="2"/>
  <c r="S123" i="2"/>
  <c r="R123" i="2"/>
  <c r="B123" i="2"/>
  <c r="T122" i="2"/>
  <c r="S122" i="2"/>
  <c r="R122" i="2"/>
  <c r="B122" i="2"/>
  <c r="T121" i="2"/>
  <c r="S121" i="2"/>
  <c r="R121" i="2"/>
  <c r="B121" i="2"/>
  <c r="T120" i="2"/>
  <c r="S120" i="2"/>
  <c r="R120" i="2"/>
  <c r="B120" i="2"/>
  <c r="T119" i="2"/>
  <c r="S119" i="2"/>
  <c r="R119" i="2"/>
  <c r="B119" i="2"/>
  <c r="T118" i="2"/>
  <c r="S118" i="2"/>
  <c r="R118" i="2"/>
  <c r="B118" i="2"/>
  <c r="T117" i="2"/>
  <c r="S117" i="2"/>
  <c r="R117" i="2"/>
  <c r="B117" i="2"/>
  <c r="T116" i="2"/>
  <c r="S116" i="2"/>
  <c r="R116" i="2"/>
  <c r="B116" i="2"/>
  <c r="T115" i="2"/>
  <c r="S115" i="2"/>
  <c r="R115" i="2"/>
  <c r="B115" i="2"/>
  <c r="T114" i="2"/>
  <c r="S114" i="2"/>
  <c r="R114" i="2"/>
  <c r="V114" i="2" s="1"/>
  <c r="B114" i="2"/>
  <c r="T113" i="2"/>
  <c r="S113" i="2"/>
  <c r="R113" i="2"/>
  <c r="B113" i="2"/>
  <c r="T112" i="2"/>
  <c r="S112" i="2"/>
  <c r="R112" i="2"/>
  <c r="B112" i="2"/>
  <c r="T111" i="2"/>
  <c r="S111" i="2"/>
  <c r="R111" i="2"/>
  <c r="V111" i="2" s="1"/>
  <c r="B111" i="2"/>
  <c r="T110" i="2"/>
  <c r="S110" i="2"/>
  <c r="R110" i="2"/>
  <c r="B110" i="2"/>
  <c r="T109" i="2"/>
  <c r="S109" i="2"/>
  <c r="R109" i="2"/>
  <c r="B109" i="2"/>
  <c r="T108" i="2"/>
  <c r="S108" i="2"/>
  <c r="R108" i="2"/>
  <c r="B108" i="2"/>
  <c r="T107" i="2"/>
  <c r="S107" i="2"/>
  <c r="R107" i="2"/>
  <c r="B107" i="2"/>
  <c r="T106" i="2"/>
  <c r="S106" i="2"/>
  <c r="R106" i="2"/>
  <c r="B106" i="2"/>
  <c r="T105" i="2"/>
  <c r="S105" i="2"/>
  <c r="R105" i="2"/>
  <c r="B105" i="2"/>
  <c r="T104" i="2"/>
  <c r="S104" i="2"/>
  <c r="R104" i="2"/>
  <c r="B104" i="2"/>
  <c r="T103" i="2"/>
  <c r="S103" i="2"/>
  <c r="R103" i="2"/>
  <c r="V103" i="2" s="1"/>
  <c r="B103" i="2"/>
  <c r="T102" i="2"/>
  <c r="S102" i="2"/>
  <c r="R102" i="2"/>
  <c r="B102" i="2"/>
  <c r="T101" i="2"/>
  <c r="S101" i="2"/>
  <c r="R101" i="2"/>
  <c r="B101" i="2"/>
  <c r="T100" i="2"/>
  <c r="S100" i="2"/>
  <c r="R100" i="2"/>
  <c r="V100" i="2" s="1"/>
  <c r="B100" i="2"/>
  <c r="T99" i="2"/>
  <c r="S99" i="2"/>
  <c r="R99" i="2"/>
  <c r="B99" i="2"/>
  <c r="T98" i="2"/>
  <c r="S98" i="2"/>
  <c r="R98" i="2"/>
  <c r="B98" i="2"/>
  <c r="T97" i="2"/>
  <c r="S97" i="2"/>
  <c r="R97" i="2"/>
  <c r="V97" i="2" s="1"/>
  <c r="B97" i="2"/>
  <c r="T96" i="2"/>
  <c r="S96" i="2"/>
  <c r="R96" i="2"/>
  <c r="B96" i="2"/>
  <c r="T95" i="2"/>
  <c r="S95" i="2"/>
  <c r="R95" i="2"/>
  <c r="B95" i="2"/>
  <c r="T94" i="2"/>
  <c r="S94" i="2"/>
  <c r="R94" i="2"/>
  <c r="B94" i="2"/>
  <c r="T93" i="2"/>
  <c r="S93" i="2"/>
  <c r="R93" i="2"/>
  <c r="B93" i="2"/>
  <c r="T92" i="2"/>
  <c r="S92" i="2"/>
  <c r="R92" i="2"/>
  <c r="B92" i="2"/>
  <c r="T91" i="2"/>
  <c r="S91" i="2"/>
  <c r="R91" i="2"/>
  <c r="B91" i="2"/>
  <c r="T90" i="2"/>
  <c r="S90" i="2"/>
  <c r="R90" i="2"/>
  <c r="B90" i="2"/>
  <c r="T89" i="2"/>
  <c r="S89" i="2"/>
  <c r="R89" i="2"/>
  <c r="B89" i="2"/>
  <c r="T88" i="2"/>
  <c r="S88" i="2"/>
  <c r="R88" i="2"/>
  <c r="B88" i="2"/>
  <c r="T87" i="2"/>
  <c r="S87" i="2"/>
  <c r="R87" i="2"/>
  <c r="B87" i="2"/>
  <c r="T86" i="2"/>
  <c r="S86" i="2"/>
  <c r="R86" i="2"/>
  <c r="B86" i="2"/>
  <c r="T85" i="2"/>
  <c r="S85" i="2"/>
  <c r="R85" i="2"/>
  <c r="B85" i="2"/>
  <c r="T84" i="2"/>
  <c r="S84" i="2"/>
  <c r="R84" i="2"/>
  <c r="B84" i="2"/>
  <c r="T83" i="2"/>
  <c r="S83" i="2"/>
  <c r="R83" i="2"/>
  <c r="B83" i="2"/>
  <c r="T82" i="2"/>
  <c r="S82" i="2"/>
  <c r="R82" i="2"/>
  <c r="B82" i="2"/>
  <c r="T81" i="2"/>
  <c r="S81" i="2"/>
  <c r="R81" i="2"/>
  <c r="B81" i="2"/>
  <c r="T80" i="2"/>
  <c r="S80" i="2"/>
  <c r="R80" i="2"/>
  <c r="B80" i="2"/>
  <c r="T79" i="2"/>
  <c r="S79" i="2"/>
  <c r="R79" i="2"/>
  <c r="B79" i="2"/>
  <c r="T78" i="2"/>
  <c r="S78" i="2"/>
  <c r="R78" i="2"/>
  <c r="B78" i="2"/>
  <c r="T77" i="2"/>
  <c r="S77" i="2"/>
  <c r="R77" i="2"/>
  <c r="B77" i="2"/>
  <c r="T76" i="2"/>
  <c r="S76" i="2"/>
  <c r="R76" i="2"/>
  <c r="B76" i="2"/>
  <c r="T75" i="2"/>
  <c r="S75" i="2"/>
  <c r="R75" i="2"/>
  <c r="U75" i="2" s="1"/>
  <c r="B75" i="2"/>
  <c r="A75" i="2"/>
  <c r="T74" i="2"/>
  <c r="S74" i="2"/>
  <c r="R74" i="2"/>
  <c r="B74" i="2"/>
  <c r="T73" i="2"/>
  <c r="S73" i="2"/>
  <c r="R73" i="2"/>
  <c r="B73" i="2"/>
  <c r="T72" i="2"/>
  <c r="S72" i="2"/>
  <c r="R72" i="2"/>
  <c r="V72" i="2" s="1"/>
  <c r="B72" i="2"/>
  <c r="T71" i="2"/>
  <c r="S71" i="2"/>
  <c r="R71" i="2"/>
  <c r="B71" i="2"/>
  <c r="T70" i="2"/>
  <c r="S70" i="2"/>
  <c r="R70" i="2"/>
  <c r="B70" i="2"/>
  <c r="T69" i="2"/>
  <c r="S69" i="2"/>
  <c r="R69" i="2"/>
  <c r="U69" i="2" s="1"/>
  <c r="B69" i="2"/>
  <c r="A69" i="2"/>
  <c r="T68" i="2"/>
  <c r="S68" i="2"/>
  <c r="R68" i="2"/>
  <c r="B68" i="2"/>
  <c r="T67" i="2"/>
  <c r="S67" i="2"/>
  <c r="R67" i="2"/>
  <c r="V67" i="2" s="1"/>
  <c r="B67" i="2"/>
  <c r="T66" i="2"/>
  <c r="S66" i="2"/>
  <c r="R66" i="2"/>
  <c r="B66" i="2"/>
  <c r="T65" i="2"/>
  <c r="S65" i="2"/>
  <c r="R65" i="2"/>
  <c r="B65" i="2"/>
  <c r="T64" i="2"/>
  <c r="S64" i="2"/>
  <c r="R64" i="2"/>
  <c r="V64" i="2" s="1"/>
  <c r="B64" i="2"/>
  <c r="T63" i="2"/>
  <c r="S63" i="2"/>
  <c r="R63" i="2"/>
  <c r="B63" i="2"/>
  <c r="T62" i="2"/>
  <c r="S62" i="2"/>
  <c r="R62" i="2"/>
  <c r="B62" i="2"/>
  <c r="T61" i="2"/>
  <c r="S61" i="2"/>
  <c r="R61" i="2"/>
  <c r="B61" i="2"/>
  <c r="T60" i="2"/>
  <c r="S60" i="2"/>
  <c r="R60" i="2"/>
  <c r="V60" i="2" s="1"/>
  <c r="B60" i="2"/>
  <c r="T59" i="2"/>
  <c r="S59" i="2"/>
  <c r="R59" i="2"/>
  <c r="V59" i="2" s="1"/>
  <c r="B59" i="2"/>
  <c r="T58" i="2"/>
  <c r="S58" i="2"/>
  <c r="R58" i="2"/>
  <c r="B58" i="2"/>
  <c r="T57" i="2"/>
  <c r="S57" i="2"/>
  <c r="R57" i="2"/>
  <c r="V57" i="2" s="1"/>
  <c r="B57" i="2"/>
  <c r="T56" i="2"/>
  <c r="S56" i="2"/>
  <c r="R56" i="2"/>
  <c r="V56" i="2" s="1"/>
  <c r="B56" i="2"/>
  <c r="T55" i="2"/>
  <c r="S55" i="2"/>
  <c r="R55" i="2"/>
  <c r="B55" i="2"/>
  <c r="T54" i="2"/>
  <c r="S54" i="2"/>
  <c r="R54" i="2"/>
  <c r="B54" i="2"/>
  <c r="T53" i="2"/>
  <c r="S53" i="2"/>
  <c r="R53" i="2"/>
  <c r="B53" i="2"/>
  <c r="T52" i="2"/>
  <c r="S52" i="2"/>
  <c r="R52" i="2"/>
  <c r="B52" i="2"/>
  <c r="T51" i="2"/>
  <c r="S51" i="2"/>
  <c r="R51" i="2"/>
  <c r="B51" i="2"/>
  <c r="T50" i="2"/>
  <c r="S50" i="2"/>
  <c r="R50" i="2"/>
  <c r="B50" i="2"/>
  <c r="T49" i="2"/>
  <c r="S49" i="2"/>
  <c r="R49" i="2"/>
  <c r="B49" i="2"/>
  <c r="T48" i="2"/>
  <c r="S48" i="2"/>
  <c r="R48" i="2"/>
  <c r="B48" i="2"/>
  <c r="T47" i="2"/>
  <c r="S47" i="2"/>
  <c r="R47" i="2"/>
  <c r="B47" i="2"/>
  <c r="T46" i="2"/>
  <c r="S46" i="2"/>
  <c r="R46" i="2"/>
  <c r="B46" i="2"/>
  <c r="T45" i="2"/>
  <c r="S45" i="2"/>
  <c r="R45" i="2"/>
  <c r="B45" i="2"/>
  <c r="T44" i="2"/>
  <c r="S44" i="2"/>
  <c r="R44" i="2"/>
  <c r="B44" i="2"/>
  <c r="T43" i="2"/>
  <c r="S43" i="2"/>
  <c r="R43" i="2"/>
  <c r="B43" i="2"/>
  <c r="T42" i="2"/>
  <c r="S42" i="2"/>
  <c r="R42" i="2"/>
  <c r="B42" i="2"/>
  <c r="T41" i="2"/>
  <c r="S41" i="2"/>
  <c r="R41" i="2"/>
  <c r="B41" i="2"/>
  <c r="T40" i="2"/>
  <c r="S40" i="2"/>
  <c r="R40" i="2"/>
  <c r="B40" i="2"/>
  <c r="T39" i="2"/>
  <c r="S39" i="2"/>
  <c r="R39" i="2"/>
  <c r="B39" i="2"/>
  <c r="T38" i="2"/>
  <c r="S38" i="2"/>
  <c r="R38" i="2"/>
  <c r="B38" i="2"/>
  <c r="T37" i="2"/>
  <c r="S37" i="2"/>
  <c r="R37" i="2"/>
  <c r="B37" i="2"/>
  <c r="T36" i="2"/>
  <c r="S36" i="2"/>
  <c r="R36" i="2"/>
  <c r="B36" i="2"/>
  <c r="T35" i="2"/>
  <c r="S35" i="2"/>
  <c r="R35" i="2"/>
  <c r="V35" i="2" s="1"/>
  <c r="B35" i="2"/>
  <c r="T34" i="2"/>
  <c r="S34" i="2"/>
  <c r="R34" i="2"/>
  <c r="B34" i="2"/>
  <c r="T33" i="2"/>
  <c r="S33" i="2"/>
  <c r="R33" i="2"/>
  <c r="B33" i="2"/>
  <c r="T32" i="2"/>
  <c r="S32" i="2"/>
  <c r="R32" i="2"/>
  <c r="U32" i="2" s="1"/>
  <c r="A32" i="2" s="1"/>
  <c r="B32" i="2"/>
  <c r="T31" i="2"/>
  <c r="S31" i="2"/>
  <c r="R31" i="2"/>
  <c r="B31" i="2"/>
  <c r="T30" i="2"/>
  <c r="S30" i="2"/>
  <c r="R30" i="2"/>
  <c r="B30" i="2"/>
  <c r="T29" i="2"/>
  <c r="S29" i="2"/>
  <c r="R29" i="2"/>
  <c r="B29" i="2"/>
  <c r="T28" i="2"/>
  <c r="S28" i="2"/>
  <c r="R28" i="2"/>
  <c r="B28" i="2"/>
  <c r="T27" i="2"/>
  <c r="S27" i="2"/>
  <c r="R27" i="2"/>
  <c r="B27" i="2"/>
  <c r="T26" i="2"/>
  <c r="S26" i="2"/>
  <c r="R26" i="2"/>
  <c r="V26" i="2" s="1"/>
  <c r="T25" i="2"/>
  <c r="S25" i="2"/>
  <c r="R25" i="2"/>
  <c r="B25" i="2"/>
  <c r="T24" i="2"/>
  <c r="S24" i="2"/>
  <c r="R24" i="2"/>
  <c r="B24" i="2"/>
  <c r="T23" i="2"/>
  <c r="S23" i="2"/>
  <c r="R23" i="2"/>
  <c r="V23" i="2" s="1"/>
  <c r="B23" i="2"/>
  <c r="T22" i="2"/>
  <c r="S22" i="2"/>
  <c r="R22" i="2"/>
  <c r="B22" i="2"/>
  <c r="T21" i="2"/>
  <c r="S21" i="2"/>
  <c r="R21" i="2"/>
  <c r="B21" i="2"/>
  <c r="T20" i="2"/>
  <c r="S20" i="2"/>
  <c r="R20" i="2"/>
  <c r="B20" i="2"/>
  <c r="T19" i="2"/>
  <c r="S19" i="2"/>
  <c r="R19" i="2"/>
  <c r="V19" i="2" s="1"/>
  <c r="B19" i="2"/>
  <c r="T18" i="2"/>
  <c r="S18" i="2"/>
  <c r="R18" i="2"/>
  <c r="V18" i="2" s="1"/>
  <c r="B18" i="2"/>
  <c r="T17" i="2"/>
  <c r="S17" i="2"/>
  <c r="R17" i="2"/>
  <c r="B17" i="2"/>
  <c r="T16" i="2"/>
  <c r="S16" i="2"/>
  <c r="R16" i="2"/>
  <c r="V16" i="2" s="1"/>
  <c r="B16" i="2"/>
  <c r="T15" i="2"/>
  <c r="S15" i="2"/>
  <c r="R15" i="2"/>
  <c r="V15" i="2" s="1"/>
  <c r="B15" i="2"/>
  <c r="T14" i="2"/>
  <c r="S14" i="2"/>
  <c r="R14" i="2"/>
  <c r="B14" i="2"/>
  <c r="T13" i="2"/>
  <c r="S13" i="2"/>
  <c r="R13" i="2"/>
  <c r="B13" i="2"/>
  <c r="T12" i="2"/>
  <c r="S12" i="2"/>
  <c r="R12" i="2"/>
  <c r="B12" i="2"/>
  <c r="T11" i="2"/>
  <c r="S11" i="2"/>
  <c r="R11" i="2"/>
  <c r="B11" i="2"/>
  <c r="T10" i="2"/>
  <c r="S10" i="2"/>
  <c r="R10" i="2"/>
  <c r="B10" i="2"/>
  <c r="T9" i="2"/>
  <c r="S9" i="2"/>
  <c r="R9" i="2"/>
  <c r="B9" i="2"/>
  <c r="T8" i="2"/>
  <c r="S8" i="2"/>
  <c r="R8" i="2"/>
  <c r="B8" i="2"/>
  <c r="T7" i="2"/>
  <c r="S7" i="2"/>
  <c r="R7" i="2"/>
  <c r="B7" i="2"/>
  <c r="T6" i="2"/>
  <c r="S6" i="2"/>
  <c r="R6" i="2"/>
  <c r="B6" i="2"/>
  <c r="T5" i="2"/>
  <c r="S5" i="2"/>
  <c r="R5" i="2"/>
  <c r="B5" i="2"/>
  <c r="T4" i="2"/>
  <c r="S4" i="2"/>
  <c r="R4" i="2"/>
  <c r="B4" i="2"/>
  <c r="T3" i="2"/>
  <c r="S3" i="2"/>
  <c r="R3" i="2"/>
  <c r="B3" i="2"/>
  <c r="V4" i="2" l="1"/>
  <c r="U4" i="2"/>
  <c r="U5" i="2"/>
  <c r="V5" i="2"/>
  <c r="V6" i="2"/>
  <c r="U6" i="2"/>
  <c r="A6" i="2" s="1"/>
  <c r="V7" i="2"/>
  <c r="U7" i="2"/>
  <c r="A7" i="2" s="1"/>
  <c r="V8" i="2"/>
  <c r="U8" i="2"/>
  <c r="A8" i="2" s="1"/>
  <c r="V10" i="2"/>
  <c r="U10" i="2"/>
  <c r="A10" i="2" s="1"/>
  <c r="U11" i="2"/>
  <c r="A11" i="2" s="1"/>
  <c r="V11" i="2"/>
  <c r="V13" i="2"/>
  <c r="U13" i="2"/>
  <c r="A13" i="2" s="1"/>
  <c r="V14" i="2"/>
  <c r="U14" i="2"/>
  <c r="A14" i="2" s="1"/>
  <c r="U17" i="2"/>
  <c r="A17" i="2" s="1"/>
  <c r="V17" i="2"/>
  <c r="V20" i="2"/>
  <c r="U20" i="2"/>
  <c r="A20" i="2" s="1"/>
  <c r="V21" i="2"/>
  <c r="U21" i="2"/>
  <c r="A21" i="2" s="1"/>
  <c r="V22" i="2"/>
  <c r="U22" i="2"/>
  <c r="A22" i="2" s="1"/>
  <c r="V24" i="2"/>
  <c r="U24" i="2"/>
  <c r="A24" i="2" s="1"/>
  <c r="U25" i="2"/>
  <c r="A25" i="2" s="1"/>
  <c r="V25" i="2"/>
  <c r="V27" i="2"/>
  <c r="U27" i="2"/>
  <c r="A27" i="2" s="1"/>
  <c r="V28" i="2"/>
  <c r="U28" i="2"/>
  <c r="A28" i="2" s="1"/>
  <c r="V29" i="2"/>
  <c r="U29" i="2"/>
  <c r="A29" i="2" s="1"/>
  <c r="V30" i="2"/>
  <c r="U30" i="2"/>
  <c r="A30" i="2" s="1"/>
  <c r="V31" i="2"/>
  <c r="U31" i="2"/>
  <c r="A31" i="2" s="1"/>
  <c r="V33" i="2"/>
  <c r="U33" i="2"/>
  <c r="A33" i="2" s="1"/>
  <c r="V34" i="2"/>
  <c r="U34" i="2"/>
  <c r="A34" i="2" s="1"/>
  <c r="V36" i="2"/>
  <c r="U36" i="2"/>
  <c r="A36" i="2" s="1"/>
  <c r="U37" i="2"/>
  <c r="A37" i="2" s="1"/>
  <c r="V37" i="2"/>
  <c r="V38" i="2"/>
  <c r="U38" i="2"/>
  <c r="A38" i="2" s="1"/>
  <c r="V39" i="2"/>
  <c r="U39" i="2"/>
  <c r="A39" i="2" s="1"/>
  <c r="V40" i="2"/>
  <c r="U40" i="2"/>
  <c r="A40" i="2" s="1"/>
  <c r="V41" i="2"/>
  <c r="U41" i="2"/>
  <c r="A41" i="2" s="1"/>
  <c r="V42" i="2"/>
  <c r="U42" i="2"/>
  <c r="A42" i="2" s="1"/>
  <c r="U43" i="2"/>
  <c r="A43" i="2" s="1"/>
  <c r="V43" i="2"/>
  <c r="V45" i="2"/>
  <c r="U45" i="2"/>
  <c r="A45" i="2" s="1"/>
  <c r="V46" i="2"/>
  <c r="U46" i="2"/>
  <c r="A46" i="2" s="1"/>
  <c r="V48" i="2"/>
  <c r="U48" i="2"/>
  <c r="A48" i="2" s="1"/>
  <c r="V49" i="2"/>
  <c r="U49" i="2"/>
  <c r="A49" i="2" s="1"/>
  <c r="V51" i="2"/>
  <c r="U51" i="2"/>
  <c r="A51" i="2" s="1"/>
  <c r="U52" i="2"/>
  <c r="A52" i="2" s="1"/>
  <c r="V52" i="2"/>
  <c r="V54" i="2"/>
  <c r="U54" i="2"/>
  <c r="A54" i="2" s="1"/>
  <c r="V55" i="2"/>
  <c r="U55" i="2"/>
  <c r="A55" i="2" s="1"/>
  <c r="U58" i="2"/>
  <c r="A58" i="2" s="1"/>
  <c r="V58" i="2"/>
  <c r="V61" i="2"/>
  <c r="U61" i="2"/>
  <c r="A61" i="2" s="1"/>
  <c r="V62" i="2"/>
  <c r="U62" i="2"/>
  <c r="A62" i="2" s="1"/>
  <c r="V63" i="2"/>
  <c r="U63" i="2"/>
  <c r="A63" i="2" s="1"/>
  <c r="V65" i="2"/>
  <c r="U65" i="2"/>
  <c r="A65" i="2" s="1"/>
  <c r="U66" i="2"/>
  <c r="A66" i="2" s="1"/>
  <c r="V66" i="2"/>
  <c r="V68" i="2"/>
  <c r="U68" i="2"/>
  <c r="A68" i="2" s="1"/>
  <c r="V70" i="2"/>
  <c r="U70" i="2"/>
  <c r="A70" i="2" s="1"/>
  <c r="V71" i="2"/>
  <c r="U71" i="2"/>
  <c r="A71" i="2" s="1"/>
  <c r="V73" i="2"/>
  <c r="U73" i="2"/>
  <c r="A73" i="2" s="1"/>
  <c r="V74" i="2"/>
  <c r="U74" i="2"/>
  <c r="A74" i="2" s="1"/>
  <c r="V76" i="2"/>
  <c r="U76" i="2"/>
  <c r="A76" i="2" s="1"/>
  <c r="V77" i="2"/>
  <c r="U77" i="2"/>
  <c r="A77" i="2" s="1"/>
  <c r="V78" i="2"/>
  <c r="U78" i="2"/>
  <c r="A78" i="2" s="1"/>
  <c r="V80" i="2"/>
  <c r="U80" i="2"/>
  <c r="A80" i="2" s="1"/>
  <c r="U81" i="2"/>
  <c r="A81" i="2" s="1"/>
  <c r="V81" i="2"/>
  <c r="V82" i="2"/>
  <c r="U82" i="2"/>
  <c r="A82" i="2" s="1"/>
  <c r="V83" i="2"/>
  <c r="U83" i="2"/>
  <c r="A83" i="2" s="1"/>
  <c r="U84" i="2"/>
  <c r="A84" i="2" s="1"/>
  <c r="V84" i="2"/>
  <c r="V85" i="2"/>
  <c r="U85" i="2"/>
  <c r="A85" i="2" s="1"/>
  <c r="V86" i="2"/>
  <c r="U86" i="2"/>
  <c r="A86" i="2" s="1"/>
  <c r="U87" i="2"/>
  <c r="A87" i="2" s="1"/>
  <c r="V87" i="2"/>
  <c r="V88" i="2"/>
  <c r="U88" i="2"/>
  <c r="A88" i="2" s="1"/>
  <c r="U89" i="2"/>
  <c r="A89" i="2" s="1"/>
  <c r="V89" i="2"/>
  <c r="U90" i="2"/>
  <c r="A90" i="2" s="1"/>
  <c r="V90" i="2"/>
  <c r="V91" i="2"/>
  <c r="U91" i="2"/>
  <c r="A91" i="2" s="1"/>
  <c r="V92" i="2"/>
  <c r="U92" i="2"/>
  <c r="A92" i="2" s="1"/>
  <c r="V93" i="2"/>
  <c r="U93" i="2"/>
  <c r="A93" i="2" s="1"/>
  <c r="V95" i="2"/>
  <c r="U95" i="2"/>
  <c r="A95" i="2" s="1"/>
  <c r="V96" i="2"/>
  <c r="U96" i="2"/>
  <c r="A96" i="2" s="1"/>
  <c r="V98" i="2"/>
  <c r="U98" i="2"/>
  <c r="A98" i="2" s="1"/>
  <c r="V99" i="2"/>
  <c r="U99" i="2"/>
  <c r="A99" i="2" s="1"/>
  <c r="V101" i="2"/>
  <c r="U101" i="2"/>
  <c r="A101" i="2" s="1"/>
  <c r="V102" i="2"/>
  <c r="U102" i="2"/>
  <c r="A102" i="2" s="1"/>
  <c r="V104" i="2"/>
  <c r="U104" i="2"/>
  <c r="A104" i="2" s="1"/>
  <c r="V105" i="2"/>
  <c r="U105" i="2"/>
  <c r="A105" i="2" s="1"/>
  <c r="V107" i="2"/>
  <c r="U107" i="2"/>
  <c r="A107" i="2" s="1"/>
  <c r="U108" i="2"/>
  <c r="A108" i="2" s="1"/>
  <c r="V108" i="2"/>
  <c r="U109" i="2"/>
  <c r="A109" i="2" s="1"/>
  <c r="V109" i="2"/>
  <c r="V110" i="2"/>
  <c r="U110" i="2"/>
  <c r="A110" i="2" s="1"/>
  <c r="U113" i="2"/>
  <c r="A113" i="2" s="1"/>
  <c r="V113" i="2"/>
  <c r="V115" i="2"/>
  <c r="U115" i="2"/>
  <c r="A115" i="2" s="1"/>
  <c r="V116" i="2"/>
  <c r="U116" i="2"/>
  <c r="A116" i="2" s="1"/>
  <c r="U117" i="2"/>
  <c r="A117" i="2" s="1"/>
  <c r="V117" i="2"/>
  <c r="V118" i="2"/>
  <c r="U118" i="2"/>
  <c r="A118" i="2" s="1"/>
  <c r="V119" i="2"/>
  <c r="U119" i="2"/>
  <c r="A119" i="2" s="1"/>
  <c r="V120" i="2"/>
  <c r="U120" i="2"/>
  <c r="A120" i="2" s="1"/>
  <c r="V121" i="2"/>
  <c r="U121" i="2"/>
  <c r="A121" i="2" s="1"/>
  <c r="V122" i="2"/>
  <c r="U122" i="2"/>
  <c r="A122" i="2" s="1"/>
  <c r="V123" i="2"/>
  <c r="U123" i="2"/>
  <c r="A123" i="2" s="1"/>
  <c r="V125" i="2"/>
  <c r="U125" i="2"/>
  <c r="A125" i="2" s="1"/>
  <c r="V127" i="2"/>
  <c r="U127" i="2"/>
  <c r="A127" i="2" s="1"/>
  <c r="V128" i="2"/>
  <c r="U128" i="2"/>
  <c r="A128" i="2" s="1"/>
  <c r="U130" i="2"/>
  <c r="A130" i="2" s="1"/>
  <c r="V130" i="2"/>
  <c r="V131" i="2"/>
  <c r="U131" i="2"/>
  <c r="A131" i="2" s="1"/>
  <c r="U133" i="2"/>
  <c r="A133" i="2" s="1"/>
  <c r="V133" i="2"/>
  <c r="U136" i="2"/>
  <c r="A136" i="2" s="1"/>
  <c r="V136" i="2"/>
  <c r="V138" i="2"/>
  <c r="U138" i="2"/>
  <c r="A138" i="2" s="1"/>
  <c r="V144" i="2"/>
  <c r="U144" i="2"/>
  <c r="A144" i="2" s="1"/>
  <c r="V145" i="2"/>
  <c r="U145" i="2"/>
  <c r="V146" i="2"/>
  <c r="U146" i="2"/>
  <c r="V147" i="2"/>
  <c r="U147" i="2"/>
  <c r="U148" i="2"/>
  <c r="A148" i="2" s="1"/>
  <c r="V148" i="2"/>
  <c r="V150" i="2"/>
  <c r="U150" i="2"/>
  <c r="A150" i="2" s="1"/>
  <c r="U153" i="2"/>
  <c r="A153" i="2" s="1"/>
  <c r="V153" i="2"/>
  <c r="V155" i="2"/>
  <c r="U155" i="2"/>
  <c r="A155" i="2" s="1"/>
  <c r="V161" i="2"/>
  <c r="U161" i="2"/>
  <c r="A161" i="2" s="1"/>
  <c r="U163" i="2"/>
  <c r="A163" i="2" s="1"/>
  <c r="V163" i="2"/>
  <c r="V164" i="2"/>
  <c r="U164" i="2"/>
  <c r="A164" i="2" s="1"/>
  <c r="U166" i="2"/>
  <c r="A166" i="2" s="1"/>
  <c r="V166" i="2"/>
  <c r="V173" i="2"/>
  <c r="U173" i="2"/>
  <c r="A173" i="2" s="1"/>
  <c r="V174" i="2"/>
  <c r="U174" i="2"/>
  <c r="A174" i="2" s="1"/>
  <c r="V176" i="2"/>
  <c r="U176" i="2"/>
  <c r="A176" i="2" s="1"/>
  <c r="U177" i="2"/>
  <c r="A177" i="2" s="1"/>
  <c r="V177" i="2"/>
  <c r="V179" i="2"/>
  <c r="U179" i="2"/>
  <c r="A179" i="2" s="1"/>
  <c r="V180" i="2"/>
  <c r="U180" i="2"/>
  <c r="A180" i="2" s="1"/>
  <c r="V181" i="2"/>
  <c r="U181" i="2"/>
  <c r="A181" i="2" s="1"/>
  <c r="V183" i="2"/>
  <c r="U183" i="2"/>
  <c r="A183" i="2" s="1"/>
  <c r="V184" i="2"/>
  <c r="U184" i="2"/>
  <c r="A184" i="2" s="1"/>
  <c r="V185" i="2"/>
  <c r="U185" i="2"/>
  <c r="A185" i="2" s="1"/>
  <c r="V186" i="2"/>
  <c r="U186" i="2"/>
  <c r="A186" i="2" s="1"/>
  <c r="V188" i="2"/>
  <c r="U188" i="2"/>
  <c r="A188" i="2" s="1"/>
  <c r="V189" i="2"/>
  <c r="U189" i="2"/>
  <c r="A189" i="2" s="1"/>
  <c r="V191" i="2"/>
  <c r="U191" i="2"/>
  <c r="A191" i="2" s="1"/>
  <c r="U198" i="2"/>
  <c r="A198" i="2" s="1"/>
  <c r="V198" i="2"/>
  <c r="V199" i="2"/>
  <c r="U199" i="2"/>
  <c r="A199" i="2" s="1"/>
  <c r="V201" i="2"/>
  <c r="U201" i="2"/>
  <c r="A201" i="2" s="1"/>
  <c r="V202" i="2"/>
  <c r="U202" i="2"/>
  <c r="A202" i="2" s="1"/>
  <c r="V205" i="2"/>
  <c r="U205" i="2"/>
  <c r="A205" i="2" s="1"/>
  <c r="V208" i="2"/>
  <c r="U208" i="2"/>
  <c r="A208" i="2" s="1"/>
  <c r="V211" i="2"/>
  <c r="U211" i="2"/>
  <c r="A211" i="2" s="1"/>
  <c r="V214" i="2"/>
  <c r="U214" i="2"/>
  <c r="A214" i="2" s="1"/>
  <c r="V216" i="2"/>
  <c r="U216" i="2"/>
  <c r="A216" i="2" s="1"/>
  <c r="V217" i="2"/>
  <c r="U217" i="2"/>
  <c r="A217" i="2" s="1"/>
  <c r="V219" i="2"/>
  <c r="U219" i="2"/>
  <c r="A219" i="2" s="1"/>
  <c r="V220" i="2"/>
  <c r="U220" i="2"/>
  <c r="A220" i="2" s="1"/>
  <c r="V222" i="2"/>
  <c r="U222" i="2"/>
  <c r="A222" i="2" s="1"/>
  <c r="V223" i="2"/>
  <c r="U223" i="2"/>
  <c r="A223" i="2" s="1"/>
  <c r="V225" i="2"/>
  <c r="U225" i="2"/>
  <c r="A225" i="2" s="1"/>
  <c r="U226" i="2"/>
  <c r="A226" i="2" s="1"/>
  <c r="V226" i="2"/>
  <c r="V227" i="2"/>
  <c r="U227" i="2"/>
  <c r="A227" i="2" s="1"/>
  <c r="V228" i="2"/>
  <c r="U228" i="2"/>
  <c r="A228" i="2" s="1"/>
  <c r="V231" i="2"/>
  <c r="U231" i="2"/>
  <c r="A231" i="2" s="1"/>
  <c r="U233" i="2"/>
  <c r="A233" i="2" s="1"/>
  <c r="V233" i="2"/>
  <c r="U234" i="2"/>
  <c r="A234" i="2" s="1"/>
  <c r="V234" i="2"/>
  <c r="V236" i="2"/>
  <c r="U236" i="2"/>
  <c r="A236" i="2" s="1"/>
  <c r="V237" i="2"/>
  <c r="U237" i="2"/>
  <c r="A237" i="2" s="1"/>
  <c r="V239" i="2"/>
  <c r="U239" i="2"/>
  <c r="A239" i="2" s="1"/>
  <c r="V242" i="2"/>
  <c r="U242" i="2"/>
  <c r="A242" i="2" s="1"/>
  <c r="V243" i="2"/>
  <c r="U243" i="2"/>
  <c r="A243" i="2" s="1"/>
  <c r="V244" i="2"/>
  <c r="U244" i="2"/>
  <c r="A244" i="2" s="1"/>
  <c r="U245" i="2"/>
  <c r="A245" i="2" s="1"/>
  <c r="V245" i="2"/>
  <c r="V246" i="2"/>
  <c r="U246" i="2"/>
  <c r="A246" i="2" s="1"/>
  <c r="V247" i="2"/>
  <c r="U247" i="2"/>
  <c r="A247" i="2" s="1"/>
  <c r="V248" i="2"/>
  <c r="U248" i="2"/>
  <c r="A248" i="2" s="1"/>
  <c r="V249" i="2"/>
  <c r="U249" i="2"/>
  <c r="A249" i="2" s="1"/>
  <c r="U250" i="2"/>
  <c r="A250" i="2" s="1"/>
  <c r="V250" i="2"/>
  <c r="V251" i="2"/>
  <c r="U251" i="2"/>
  <c r="A251" i="2" s="1"/>
  <c r="V252" i="2"/>
  <c r="U252" i="2"/>
  <c r="A252" i="2" s="1"/>
  <c r="V253" i="2"/>
  <c r="U253" i="2"/>
  <c r="A253" i="2" s="1"/>
  <c r="V254" i="2"/>
  <c r="U254" i="2"/>
  <c r="A254" i="2" s="1"/>
  <c r="V256" i="2"/>
  <c r="U256" i="2"/>
  <c r="A256" i="2" s="1"/>
  <c r="U257" i="2"/>
  <c r="A257" i="2" s="1"/>
  <c r="V257" i="2"/>
  <c r="V258" i="2"/>
  <c r="U258" i="2"/>
  <c r="A258" i="2" s="1"/>
  <c r="V259" i="2"/>
  <c r="U259" i="2"/>
  <c r="A259" i="2" s="1"/>
  <c r="V262" i="2"/>
  <c r="U262" i="2"/>
  <c r="A262" i="2" s="1"/>
  <c r="V264" i="2"/>
  <c r="U264" i="2"/>
  <c r="A264" i="2" s="1"/>
  <c r="V265" i="2"/>
  <c r="U265" i="2"/>
  <c r="A265" i="2" s="1"/>
  <c r="V267" i="2"/>
  <c r="U267" i="2"/>
  <c r="A267" i="2" s="1"/>
  <c r="U269" i="2"/>
  <c r="A269" i="2" s="1"/>
  <c r="V269" i="2"/>
  <c r="U270" i="2"/>
  <c r="A270" i="2" s="1"/>
  <c r="V270" i="2"/>
  <c r="U272" i="2"/>
  <c r="A272" i="2" s="1"/>
  <c r="V272" i="2"/>
  <c r="V273" i="2"/>
  <c r="U273" i="2"/>
  <c r="A273" i="2" s="1"/>
  <c r="V275" i="2"/>
  <c r="U275" i="2"/>
  <c r="A275" i="2" s="1"/>
  <c r="V276" i="2"/>
  <c r="U276" i="2"/>
  <c r="A276" i="2" s="1"/>
  <c r="V278" i="2"/>
  <c r="U278" i="2"/>
  <c r="A278" i="2" s="1"/>
  <c r="V279" i="2"/>
  <c r="U279" i="2"/>
  <c r="A279" i="2" s="1"/>
  <c r="V280" i="2"/>
  <c r="U280" i="2"/>
  <c r="A280" i="2" s="1"/>
  <c r="V281" i="2"/>
  <c r="U281" i="2"/>
  <c r="A281" i="2" s="1"/>
  <c r="V282" i="2"/>
  <c r="U282" i="2"/>
  <c r="A282" i="2" s="1"/>
  <c r="V285" i="2"/>
  <c r="U285" i="2"/>
  <c r="A285" i="2" s="1"/>
  <c r="V288" i="2"/>
  <c r="U288" i="2"/>
  <c r="A288" i="2" s="1"/>
  <c r="U291" i="2"/>
  <c r="A291" i="2" s="1"/>
  <c r="V291" i="2"/>
  <c r="V292" i="2"/>
  <c r="U292" i="2"/>
  <c r="A292" i="2" s="1"/>
  <c r="U293" i="2"/>
  <c r="A293" i="2" s="1"/>
  <c r="V293" i="2"/>
  <c r="V295" i="2"/>
  <c r="U295" i="2"/>
  <c r="A295" i="2" s="1"/>
  <c r="V297" i="2"/>
  <c r="U297" i="2"/>
  <c r="A297" i="2" s="1"/>
  <c r="V298" i="2"/>
  <c r="U298" i="2"/>
  <c r="A298" i="2" s="1"/>
  <c r="V299" i="2"/>
  <c r="U299" i="2"/>
  <c r="A299" i="2" s="1"/>
  <c r="V300" i="2"/>
  <c r="U300" i="2"/>
  <c r="A300" i="2" s="1"/>
  <c r="U305" i="2"/>
  <c r="A305" i="2" s="1"/>
  <c r="V305" i="2"/>
  <c r="V307" i="2"/>
  <c r="U307" i="2"/>
  <c r="A307" i="2" s="1"/>
  <c r="V309" i="2"/>
  <c r="U309" i="2"/>
  <c r="A309" i="2" s="1"/>
  <c r="V312" i="2"/>
  <c r="U312" i="2"/>
  <c r="A312" i="2" s="1"/>
  <c r="V314" i="2"/>
  <c r="U314" i="2"/>
  <c r="A314" i="2" s="1"/>
  <c r="V315" i="2"/>
  <c r="U315" i="2"/>
  <c r="A315" i="2" s="1"/>
  <c r="V316" i="2"/>
  <c r="U316" i="2"/>
  <c r="A316" i="2" s="1"/>
  <c r="U317" i="2"/>
  <c r="A317" i="2" s="1"/>
  <c r="V317" i="2"/>
  <c r="V319" i="2"/>
  <c r="U319" i="2"/>
  <c r="A319" i="2" s="1"/>
  <c r="V320" i="2"/>
  <c r="U320" i="2"/>
  <c r="A320" i="2" s="1"/>
  <c r="U321" i="2"/>
  <c r="A321" i="2" s="1"/>
  <c r="V321" i="2"/>
  <c r="V322" i="2"/>
  <c r="U322" i="2"/>
  <c r="A322" i="2" s="1"/>
  <c r="V323" i="2"/>
  <c r="U323" i="2"/>
  <c r="A323" i="2" s="1"/>
  <c r="V324" i="2"/>
  <c r="U324" i="2"/>
  <c r="A324" i="2" s="1"/>
  <c r="V325" i="2"/>
  <c r="U325" i="2"/>
  <c r="A325" i="2" s="1"/>
  <c r="V326" i="2"/>
  <c r="U326" i="2"/>
  <c r="A326" i="2" s="1"/>
  <c r="V327" i="2"/>
  <c r="U327" i="2"/>
  <c r="A327" i="2" s="1"/>
  <c r="V328" i="2"/>
  <c r="U328" i="2"/>
  <c r="A328" i="2" s="1"/>
  <c r="V329" i="2"/>
  <c r="U329" i="2"/>
  <c r="A329" i="2" s="1"/>
  <c r="U330" i="2"/>
  <c r="A330" i="2" s="1"/>
  <c r="V330" i="2"/>
  <c r="V331" i="2"/>
  <c r="U331" i="2"/>
  <c r="A331" i="2" s="1"/>
  <c r="V332" i="2"/>
  <c r="U332" i="2"/>
  <c r="A332" i="2" s="1"/>
  <c r="V333" i="2"/>
  <c r="U333" i="2"/>
  <c r="A333" i="2" s="1"/>
  <c r="V334" i="2"/>
  <c r="U334" i="2"/>
  <c r="A334" i="2" s="1"/>
  <c r="V335" i="2"/>
  <c r="U335" i="2"/>
  <c r="A335" i="2" s="1"/>
  <c r="V336" i="2"/>
  <c r="U336" i="2"/>
  <c r="A336" i="2" s="1"/>
  <c r="V337" i="2"/>
  <c r="U337" i="2"/>
  <c r="A337" i="2" s="1"/>
  <c r="V338" i="2"/>
  <c r="U338" i="2"/>
  <c r="A338" i="2" s="1"/>
  <c r="V339" i="2"/>
  <c r="U339" i="2"/>
  <c r="A339" i="2" s="1"/>
  <c r="V341" i="2"/>
  <c r="U341" i="2"/>
  <c r="A341" i="2" s="1"/>
  <c r="V342" i="2"/>
  <c r="U342" i="2"/>
  <c r="A342" i="2" s="1"/>
  <c r="V344" i="2"/>
  <c r="U344" i="2"/>
  <c r="A344" i="2" s="1"/>
  <c r="V345" i="2"/>
  <c r="U345" i="2"/>
  <c r="A345" i="2" s="1"/>
  <c r="V346" i="2"/>
  <c r="U346" i="2"/>
  <c r="A346" i="2" s="1"/>
  <c r="V348" i="2"/>
  <c r="U348" i="2"/>
  <c r="A348" i="2" s="1"/>
  <c r="V351" i="2"/>
  <c r="U351" i="2"/>
  <c r="A351" i="2" s="1"/>
  <c r="V352" i="2"/>
  <c r="U352" i="2"/>
  <c r="A352" i="2" s="1"/>
  <c r="U355" i="2"/>
  <c r="A355" i="2" s="1"/>
  <c r="V355" i="2"/>
  <c r="V357" i="2"/>
  <c r="U357" i="2"/>
  <c r="A357" i="2" s="1"/>
  <c r="V358" i="2"/>
  <c r="U358" i="2"/>
  <c r="A358" i="2" s="1"/>
  <c r="V359" i="2"/>
  <c r="U359" i="2"/>
  <c r="A359" i="2" s="1"/>
  <c r="V360" i="2"/>
  <c r="U360" i="2"/>
  <c r="A360" i="2" s="1"/>
  <c r="U361" i="2"/>
  <c r="A361" i="2" s="1"/>
  <c r="V361" i="2"/>
  <c r="V363" i="2"/>
  <c r="U363" i="2"/>
  <c r="A363" i="2" s="1"/>
  <c r="U364" i="2"/>
  <c r="A364" i="2" s="1"/>
  <c r="V364" i="2"/>
  <c r="V366" i="2"/>
  <c r="U366" i="2"/>
  <c r="A366" i="2" s="1"/>
  <c r="V368" i="2"/>
  <c r="U368" i="2"/>
  <c r="A368" i="2" s="1"/>
  <c r="V369" i="2"/>
  <c r="U369" i="2"/>
  <c r="A369" i="2" s="1"/>
  <c r="V371" i="2"/>
  <c r="U371" i="2"/>
  <c r="A371" i="2" s="1"/>
  <c r="V372" i="2"/>
  <c r="U372" i="2"/>
  <c r="A372" i="2" s="1"/>
  <c r="V373" i="2"/>
  <c r="U373" i="2"/>
  <c r="A373" i="2" s="1"/>
  <c r="V375" i="2"/>
  <c r="U375" i="2"/>
  <c r="A375" i="2" s="1"/>
  <c r="U377" i="2"/>
  <c r="A377" i="2" s="1"/>
  <c r="V377" i="2"/>
  <c r="V379" i="2"/>
  <c r="U379" i="2"/>
  <c r="A379" i="2" s="1"/>
  <c r="V380" i="2"/>
  <c r="U380" i="2"/>
  <c r="A380" i="2" s="1"/>
  <c r="U383" i="2"/>
  <c r="A383" i="2" s="1"/>
  <c r="V383" i="2"/>
  <c r="V385" i="2"/>
  <c r="U385" i="2"/>
  <c r="A385" i="2" s="1"/>
  <c r="V388" i="2"/>
  <c r="U388" i="2"/>
  <c r="A388" i="2" s="1"/>
  <c r="U389" i="2"/>
  <c r="A389" i="2" s="1"/>
  <c r="V389" i="2"/>
  <c r="V391" i="2"/>
  <c r="U391" i="2"/>
  <c r="A391" i="2" s="1"/>
  <c r="V395" i="2"/>
  <c r="U395" i="2"/>
  <c r="A395" i="2" s="1"/>
  <c r="V397" i="2"/>
  <c r="U397" i="2"/>
  <c r="A397" i="2" s="1"/>
  <c r="V398" i="2"/>
  <c r="U398" i="2"/>
  <c r="A398" i="2" s="1"/>
  <c r="V399" i="2"/>
  <c r="U399" i="2"/>
  <c r="A399" i="2" s="1"/>
  <c r="V400" i="2"/>
  <c r="U400" i="2"/>
  <c r="A400" i="2" s="1"/>
  <c r="V401" i="2"/>
  <c r="U401" i="2"/>
  <c r="A401" i="2" s="1"/>
  <c r="V403" i="2"/>
  <c r="U403" i="2"/>
  <c r="A403" i="2" s="1"/>
  <c r="V404" i="2"/>
  <c r="U404" i="2"/>
  <c r="A404" i="2" s="1"/>
  <c r="U405" i="2"/>
  <c r="A405" i="2" s="1"/>
  <c r="V405" i="2"/>
  <c r="V408" i="2"/>
  <c r="U408" i="2"/>
  <c r="A408" i="2" s="1"/>
  <c r="V411" i="2"/>
  <c r="U411" i="2"/>
  <c r="A411" i="2" s="1"/>
  <c r="V412" i="2"/>
  <c r="U412" i="2"/>
  <c r="A412" i="2" s="1"/>
  <c r="V414" i="2"/>
  <c r="U414" i="2"/>
  <c r="A414" i="2" s="1"/>
  <c r="U415" i="2"/>
  <c r="A415" i="2" s="1"/>
  <c r="V415" i="2"/>
  <c r="V419" i="2"/>
  <c r="U419" i="2"/>
  <c r="A419" i="2" s="1"/>
  <c r="V422" i="2"/>
  <c r="U422" i="2"/>
  <c r="A422" i="2" s="1"/>
  <c r="V424" i="2"/>
  <c r="U424" i="2"/>
  <c r="A424" i="2" s="1"/>
  <c r="V425" i="2"/>
  <c r="U425" i="2"/>
  <c r="A425" i="2" s="1"/>
  <c r="V427" i="2"/>
  <c r="U427" i="2"/>
  <c r="A427" i="2" s="1"/>
  <c r="V428" i="2"/>
  <c r="U428" i="2"/>
  <c r="A428" i="2" s="1"/>
  <c r="U429" i="2"/>
  <c r="A429" i="2" s="1"/>
  <c r="V429" i="2"/>
  <c r="V431" i="2"/>
  <c r="U431" i="2"/>
  <c r="A431" i="2" s="1"/>
  <c r="V432" i="2"/>
  <c r="U432" i="2"/>
  <c r="A432" i="2" s="1"/>
  <c r="V434" i="2"/>
  <c r="U434" i="2"/>
  <c r="A434" i="2" s="1"/>
  <c r="V436" i="2"/>
  <c r="U436" i="2"/>
  <c r="A436" i="2" s="1"/>
  <c r="U438" i="2"/>
  <c r="A438" i="2" s="1"/>
  <c r="V438" i="2"/>
  <c r="V440" i="2"/>
  <c r="U440" i="2"/>
  <c r="A440" i="2" s="1"/>
  <c r="V445" i="2"/>
  <c r="U445" i="2"/>
  <c r="A445" i="2" s="1"/>
  <c r="V446" i="2"/>
  <c r="U446" i="2"/>
  <c r="A446" i="2" s="1"/>
  <c r="U448" i="2"/>
  <c r="A448" i="2" s="1"/>
  <c r="V448" i="2"/>
  <c r="V451" i="2"/>
  <c r="U451" i="2"/>
  <c r="A451" i="2" s="1"/>
  <c r="V452" i="2"/>
  <c r="U452" i="2"/>
  <c r="A452" i="2" s="1"/>
  <c r="V454" i="2"/>
  <c r="U454" i="2"/>
  <c r="A454" i="2" s="1"/>
  <c r="V455" i="2"/>
  <c r="U455" i="2"/>
  <c r="A455" i="2" s="1"/>
  <c r="V457" i="2"/>
  <c r="U457" i="2"/>
  <c r="A457" i="2" s="1"/>
  <c r="V460" i="2"/>
  <c r="U460" i="2"/>
  <c r="A460" i="2" s="1"/>
  <c r="V463" i="2"/>
  <c r="U463" i="2"/>
  <c r="A463" i="2" s="1"/>
  <c r="V464" i="2"/>
  <c r="U464" i="2"/>
  <c r="A464" i="2" s="1"/>
  <c r="U465" i="2"/>
  <c r="A465" i="2" s="1"/>
  <c r="V465" i="2"/>
  <c r="V466" i="2"/>
  <c r="U466" i="2"/>
  <c r="A466" i="2" s="1"/>
  <c r="V467" i="2"/>
  <c r="U467" i="2"/>
  <c r="A467" i="2" s="1"/>
  <c r="U470" i="2"/>
  <c r="A470" i="2" s="1"/>
  <c r="V470" i="2"/>
  <c r="V471" i="2"/>
  <c r="U471" i="2"/>
  <c r="A471" i="2" s="1"/>
  <c r="V473" i="2"/>
  <c r="U473" i="2"/>
  <c r="A473" i="2" s="1"/>
  <c r="V475" i="2"/>
  <c r="U475" i="2"/>
  <c r="A475" i="2" s="1"/>
  <c r="V476" i="2"/>
  <c r="U476" i="2"/>
  <c r="A476" i="2" s="1"/>
  <c r="V478" i="2"/>
  <c r="U478" i="2"/>
  <c r="A478" i="2" s="1"/>
  <c r="V479" i="2"/>
  <c r="U479" i="2"/>
  <c r="A479" i="2" s="1"/>
  <c r="V481" i="2"/>
  <c r="U481" i="2"/>
  <c r="A481" i="2" s="1"/>
  <c r="U482" i="2"/>
  <c r="A482" i="2" s="1"/>
  <c r="V482" i="2"/>
  <c r="V484" i="2"/>
  <c r="U484" i="2"/>
  <c r="A484" i="2" s="1"/>
  <c r="V485" i="2"/>
  <c r="U485" i="2"/>
  <c r="A485" i="2" s="1"/>
  <c r="U486" i="2"/>
  <c r="A486" i="2" s="1"/>
  <c r="V486" i="2"/>
  <c r="V487" i="2"/>
  <c r="U487" i="2"/>
  <c r="A487" i="2" s="1"/>
  <c r="V488" i="2"/>
  <c r="U488" i="2"/>
  <c r="A488" i="2" s="1"/>
  <c r="V489" i="2"/>
  <c r="U489" i="2"/>
  <c r="A489" i="2" s="1"/>
  <c r="U490" i="2"/>
  <c r="A490" i="2" s="1"/>
  <c r="V490" i="2"/>
  <c r="V491" i="2"/>
  <c r="U491" i="2"/>
  <c r="A491" i="2" s="1"/>
  <c r="V493" i="2"/>
  <c r="U493" i="2"/>
  <c r="A493" i="2" s="1"/>
  <c r="V494" i="2"/>
  <c r="U494" i="2"/>
  <c r="A494" i="2" s="1"/>
  <c r="V495" i="2"/>
  <c r="U495" i="2"/>
  <c r="A495" i="2" s="1"/>
  <c r="V496" i="2"/>
  <c r="U496" i="2"/>
  <c r="A496" i="2" s="1"/>
  <c r="V497" i="2"/>
  <c r="U497" i="2"/>
  <c r="A497" i="2" s="1"/>
  <c r="V498" i="2"/>
  <c r="U498" i="2"/>
  <c r="A498" i="2" s="1"/>
  <c r="V500" i="2"/>
  <c r="U500" i="2"/>
  <c r="A500" i="2" s="1"/>
  <c r="V501" i="2"/>
  <c r="U501" i="2"/>
  <c r="A501" i="2" s="1"/>
  <c r="U502" i="2"/>
  <c r="A502" i="2" s="1"/>
  <c r="V502" i="2"/>
  <c r="V504" i="2"/>
  <c r="U504" i="2"/>
  <c r="A504" i="2" s="1"/>
  <c r="U505" i="2"/>
  <c r="A505" i="2" s="1"/>
  <c r="V505" i="2"/>
  <c r="V507" i="2"/>
  <c r="U507" i="2"/>
  <c r="A507" i="2" s="1"/>
  <c r="U508" i="2"/>
  <c r="A508" i="2" s="1"/>
  <c r="V508" i="2"/>
  <c r="U510" i="2"/>
  <c r="A510" i="2" s="1"/>
  <c r="V510" i="2"/>
  <c r="V511" i="2"/>
  <c r="U511" i="2"/>
  <c r="A511" i="2" s="1"/>
  <c r="V512" i="2"/>
  <c r="U512" i="2"/>
  <c r="A512" i="2" s="1"/>
  <c r="V513" i="2"/>
  <c r="U513" i="2"/>
  <c r="A513" i="2" s="1"/>
  <c r="V514" i="2"/>
  <c r="U514" i="2"/>
  <c r="A514" i="2" s="1"/>
  <c r="U515" i="2"/>
  <c r="A515" i="2" s="1"/>
  <c r="V515" i="2"/>
  <c r="U517" i="2"/>
  <c r="A517" i="2" s="1"/>
  <c r="V517" i="2"/>
  <c r="V519" i="2"/>
  <c r="U519" i="2"/>
  <c r="A519" i="2" s="1"/>
  <c r="U521" i="2"/>
  <c r="A521" i="2" s="1"/>
  <c r="V521" i="2"/>
  <c r="U522" i="2"/>
  <c r="A522" i="2" s="1"/>
  <c r="V522" i="2"/>
  <c r="U524" i="2"/>
  <c r="A524" i="2" s="1"/>
  <c r="V524" i="2"/>
  <c r="V527" i="2"/>
  <c r="U527" i="2"/>
  <c r="A527" i="2" s="1"/>
  <c r="V528" i="2"/>
  <c r="U528" i="2"/>
  <c r="A528" i="2" s="1"/>
  <c r="V531" i="2"/>
  <c r="U531" i="2"/>
  <c r="A531" i="2" s="1"/>
  <c r="V533" i="2"/>
  <c r="U533" i="2"/>
  <c r="A533" i="2" s="1"/>
  <c r="U534" i="2"/>
  <c r="A534" i="2" s="1"/>
  <c r="V534" i="2"/>
  <c r="V536" i="2"/>
  <c r="U536" i="2"/>
  <c r="A536" i="2" s="1"/>
  <c r="V537" i="2"/>
  <c r="U537" i="2"/>
  <c r="A537" i="2" s="1"/>
  <c r="V539" i="2"/>
  <c r="U539" i="2"/>
  <c r="A539" i="2" s="1"/>
  <c r="V540" i="2"/>
  <c r="U540" i="2"/>
  <c r="A540" i="2" s="1"/>
  <c r="U542" i="2"/>
  <c r="A542" i="2" s="1"/>
  <c r="V542" i="2"/>
  <c r="V543" i="2"/>
  <c r="U543" i="2"/>
  <c r="A543" i="2" s="1"/>
  <c r="V545" i="2"/>
  <c r="U545" i="2"/>
  <c r="A545" i="2" s="1"/>
  <c r="V546" i="2"/>
  <c r="U546" i="2"/>
  <c r="A546" i="2" s="1"/>
  <c r="V548" i="2"/>
  <c r="U548" i="2"/>
  <c r="A548" i="2" s="1"/>
  <c r="V551" i="2"/>
  <c r="U551" i="2"/>
  <c r="A551" i="2" s="1"/>
  <c r="U553" i="2"/>
  <c r="A553" i="2" s="1"/>
  <c r="V553" i="2"/>
  <c r="V554" i="2"/>
  <c r="U554" i="2"/>
  <c r="A554" i="2" s="1"/>
  <c r="V556" i="2"/>
  <c r="U556" i="2"/>
  <c r="A556" i="2" s="1"/>
  <c r="V557" i="2"/>
  <c r="U557" i="2"/>
  <c r="A557" i="2" s="1"/>
  <c r="V559" i="2"/>
  <c r="U559" i="2"/>
  <c r="A559" i="2" s="1"/>
  <c r="V560" i="2"/>
  <c r="U560" i="2"/>
  <c r="A560" i="2" s="1"/>
  <c r="U561" i="2"/>
  <c r="A561" i="2" s="1"/>
  <c r="V561" i="2"/>
  <c r="U562" i="2"/>
  <c r="A562" i="2" s="1"/>
  <c r="V562" i="2"/>
  <c r="V563" i="2"/>
  <c r="U563" i="2"/>
  <c r="A563" i="2" s="1"/>
  <c r="U564" i="2"/>
  <c r="A564" i="2" s="1"/>
  <c r="V564" i="2"/>
  <c r="V565" i="2"/>
  <c r="U565" i="2"/>
  <c r="A565" i="2" s="1"/>
  <c r="V566" i="2"/>
  <c r="U566" i="2"/>
  <c r="A566" i="2" s="1"/>
  <c r="V567" i="2"/>
  <c r="U567" i="2"/>
  <c r="A567" i="2" s="1"/>
  <c r="U570" i="2"/>
  <c r="A570" i="2" s="1"/>
  <c r="V570" i="2"/>
  <c r="V571" i="2"/>
  <c r="U571" i="2"/>
  <c r="A571" i="2" s="1"/>
  <c r="V572" i="2"/>
  <c r="U572" i="2"/>
  <c r="A572" i="2" s="1"/>
  <c r="V573" i="2"/>
  <c r="U573" i="2"/>
  <c r="A573" i="2" s="1"/>
  <c r="V575" i="2"/>
  <c r="U575" i="2"/>
  <c r="A575" i="2" s="1"/>
  <c r="U576" i="2"/>
  <c r="A576" i="2" s="1"/>
  <c r="V576" i="2"/>
  <c r="V577" i="2"/>
  <c r="U577" i="2"/>
  <c r="A577" i="2" s="1"/>
  <c r="V578" i="2"/>
  <c r="U578" i="2"/>
  <c r="A578" i="2" s="1"/>
  <c r="U580" i="2"/>
  <c r="A580" i="2" s="1"/>
  <c r="V580" i="2"/>
  <c r="V581" i="2"/>
  <c r="U581" i="2"/>
  <c r="A581" i="2" s="1"/>
  <c r="V583" i="2"/>
  <c r="U583" i="2"/>
  <c r="A583" i="2" s="1"/>
  <c r="V584" i="2"/>
  <c r="U584" i="2"/>
  <c r="A584" i="2" s="1"/>
  <c r="U585" i="2"/>
  <c r="A585" i="2" s="1"/>
  <c r="V585" i="2"/>
  <c r="V586" i="2"/>
  <c r="U586" i="2"/>
  <c r="A586" i="2" s="1"/>
  <c r="U590" i="2"/>
  <c r="A590" i="2" s="1"/>
  <c r="V590" i="2"/>
  <c r="V591" i="2"/>
  <c r="U591" i="2"/>
  <c r="A591" i="2" s="1"/>
  <c r="V593" i="2"/>
  <c r="U593" i="2"/>
  <c r="A593" i="2" s="1"/>
  <c r="V594" i="2"/>
  <c r="U594" i="2"/>
  <c r="A594" i="2" s="1"/>
  <c r="V596" i="2"/>
  <c r="U596" i="2"/>
  <c r="A596" i="2" s="1"/>
  <c r="V597" i="2"/>
  <c r="U597" i="2"/>
  <c r="A597" i="2" s="1"/>
  <c r="V599" i="2"/>
  <c r="U599" i="2"/>
  <c r="A599" i="2" s="1"/>
  <c r="V600" i="2"/>
  <c r="U600" i="2"/>
  <c r="A600" i="2" s="1"/>
  <c r="U602" i="2"/>
  <c r="A602" i="2" s="1"/>
  <c r="V602" i="2"/>
  <c r="V603" i="2"/>
  <c r="U603" i="2"/>
  <c r="A603" i="2" s="1"/>
  <c r="V605" i="2"/>
  <c r="U605" i="2"/>
  <c r="A605" i="2" s="1"/>
  <c r="V608" i="2"/>
  <c r="U608" i="2"/>
  <c r="A608" i="2" s="1"/>
  <c r="V609" i="2"/>
  <c r="U609" i="2"/>
  <c r="A609" i="2" s="1"/>
  <c r="V611" i="2"/>
  <c r="U611" i="2"/>
  <c r="A611" i="2" s="1"/>
  <c r="V612" i="2"/>
  <c r="U612" i="2"/>
  <c r="A612" i="2" s="1"/>
  <c r="U614" i="2"/>
  <c r="A614" i="2" s="1"/>
  <c r="V614" i="2"/>
  <c r="U615" i="2"/>
  <c r="A615" i="2" s="1"/>
  <c r="V615" i="2"/>
  <c r="U616" i="2"/>
  <c r="A616" i="2" s="1"/>
  <c r="V616" i="2"/>
  <c r="U618" i="2"/>
  <c r="A618" i="2" s="1"/>
  <c r="V618" i="2"/>
  <c r="V621" i="2"/>
  <c r="U621" i="2"/>
  <c r="A621" i="2" s="1"/>
  <c r="U622" i="2"/>
  <c r="A622" i="2" s="1"/>
  <c r="V622" i="2"/>
  <c r="T8" i="4"/>
  <c r="T10" i="4"/>
  <c r="T9" i="4"/>
  <c r="T3" i="4"/>
  <c r="V10" i="4"/>
  <c r="V20" i="4"/>
  <c r="V17" i="4"/>
  <c r="V9" i="4"/>
  <c r="V8" i="4"/>
  <c r="V6" i="4"/>
  <c r="V3" i="4"/>
  <c r="R8" i="4"/>
  <c r="R7" i="4"/>
  <c r="R6" i="4"/>
  <c r="R5" i="4"/>
  <c r="R4" i="4"/>
  <c r="R3" i="4"/>
  <c r="U12" i="4"/>
  <c r="U3" i="4"/>
  <c r="W20" i="4"/>
  <c r="W14" i="4"/>
  <c r="W9" i="4"/>
  <c r="W8" i="4"/>
  <c r="W7" i="4"/>
  <c r="AT28" i="4"/>
  <c r="BH3" i="4"/>
  <c r="BH28" i="4" s="1"/>
  <c r="K4" i="4"/>
  <c r="K7" i="4"/>
  <c r="K16" i="4"/>
  <c r="K20" i="4"/>
  <c r="P20" i="5"/>
  <c r="P18" i="5"/>
  <c r="P17" i="5"/>
  <c r="P16" i="5"/>
  <c r="P14" i="5"/>
  <c r="P12" i="5"/>
  <c r="P11" i="5"/>
  <c r="P10" i="5"/>
  <c r="P9" i="5"/>
  <c r="K42" i="5"/>
  <c r="R20" i="5"/>
  <c r="R19" i="5"/>
  <c r="R18" i="5"/>
  <c r="R17" i="5"/>
  <c r="R16" i="5"/>
  <c r="R14" i="5"/>
  <c r="R12" i="5"/>
  <c r="R11" i="5"/>
  <c r="R10" i="5"/>
  <c r="R9" i="5"/>
  <c r="R8" i="5"/>
  <c r="M42" i="5"/>
  <c r="T20" i="5"/>
  <c r="T18" i="5"/>
  <c r="T17" i="5"/>
  <c r="T16" i="5"/>
  <c r="T14" i="5"/>
  <c r="T12" i="5"/>
  <c r="T11" i="5"/>
  <c r="T10" i="5"/>
  <c r="T9" i="5"/>
  <c r="AR41" i="5"/>
  <c r="BF8" i="5"/>
  <c r="BF41" i="5" s="1"/>
  <c r="BF22" i="6"/>
  <c r="R8" i="6"/>
  <c r="BF24" i="6"/>
  <c r="R10" i="6"/>
  <c r="R13" i="6"/>
  <c r="BF14" i="6"/>
  <c r="BF20" i="6"/>
  <c r="BF29" i="6"/>
  <c r="R9" i="6"/>
  <c r="BF26" i="6"/>
  <c r="R11" i="6"/>
  <c r="T17" i="6"/>
  <c r="T11" i="6"/>
  <c r="M42" i="6"/>
  <c r="T31" i="6"/>
  <c r="T29" i="6"/>
  <c r="T26" i="6"/>
  <c r="T24" i="6"/>
  <c r="T22" i="6"/>
  <c r="T20" i="6"/>
  <c r="T14" i="6"/>
  <c r="T9" i="6"/>
  <c r="T18" i="6"/>
  <c r="T12" i="6"/>
  <c r="T32" i="6"/>
  <c r="T30" i="6"/>
  <c r="T27" i="6"/>
  <c r="T25" i="6"/>
  <c r="T23" i="6"/>
  <c r="T21" i="6"/>
  <c r="T19" i="6"/>
  <c r="T13" i="6"/>
  <c r="T16" i="6"/>
  <c r="T10" i="6"/>
  <c r="T8" i="6"/>
  <c r="U392" i="2"/>
  <c r="A392" i="2" s="1"/>
  <c r="V392" i="2"/>
  <c r="V106" i="2"/>
  <c r="U106" i="2"/>
  <c r="A106" i="2" s="1"/>
  <c r="U261" i="2"/>
  <c r="A261" i="2" s="1"/>
  <c r="V261" i="2"/>
  <c r="V44" i="2"/>
  <c r="U44" i="2"/>
  <c r="A44" i="2" s="1"/>
  <c r="U152" i="2"/>
  <c r="A152" i="2" s="1"/>
  <c r="V152" i="2"/>
  <c r="U124" i="2"/>
  <c r="A124" i="2" s="1"/>
  <c r="V124" i="2"/>
  <c r="V12" i="2"/>
  <c r="U12" i="2"/>
  <c r="A12" i="2" s="1"/>
  <c r="U23" i="2"/>
  <c r="A23" i="2" s="1"/>
  <c r="U165" i="2"/>
  <c r="A165" i="2" s="1"/>
  <c r="V165" i="2"/>
  <c r="V365" i="2"/>
  <c r="U365" i="2"/>
  <c r="A365" i="2" s="1"/>
  <c r="V416" i="2"/>
  <c r="U416" i="2"/>
  <c r="A416" i="2" s="1"/>
  <c r="U558" i="2"/>
  <c r="A558" i="2" s="1"/>
  <c r="V558" i="2"/>
  <c r="U67" i="2"/>
  <c r="A67" i="2" s="1"/>
  <c r="U587" i="2"/>
  <c r="A587" i="2" s="1"/>
  <c r="V587" i="2"/>
  <c r="U64" i="2"/>
  <c r="A64" i="2" s="1"/>
  <c r="U149" i="2"/>
  <c r="A149" i="2" s="1"/>
  <c r="V149" i="2"/>
  <c r="V53" i="2"/>
  <c r="U53" i="2"/>
  <c r="A53" i="2" s="1"/>
  <c r="V9" i="2"/>
  <c r="U9" i="2"/>
  <c r="A9" i="2" s="1"/>
  <c r="V343" i="2"/>
  <c r="U343" i="2"/>
  <c r="A343" i="2" s="1"/>
  <c r="V349" i="2"/>
  <c r="U349" i="2"/>
  <c r="A349" i="2" s="1"/>
  <c r="U313" i="2"/>
  <c r="A313" i="2" s="1"/>
  <c r="V313" i="2"/>
  <c r="V525" i="2"/>
  <c r="U525" i="2"/>
  <c r="A525" i="2" s="1"/>
  <c r="U255" i="2"/>
  <c r="A255" i="2" s="1"/>
  <c r="V255" i="2"/>
  <c r="U340" i="2"/>
  <c r="A340" i="2" s="1"/>
  <c r="V340" i="2"/>
  <c r="U382" i="2"/>
  <c r="A382" i="2" s="1"/>
  <c r="V382" i="2"/>
  <c r="U426" i="2"/>
  <c r="A426" i="2" s="1"/>
  <c r="V426" i="2"/>
  <c r="U112" i="2"/>
  <c r="A112" i="2" s="1"/>
  <c r="V112" i="2"/>
  <c r="V193" i="2"/>
  <c r="U193" i="2"/>
  <c r="A193" i="2" s="1"/>
  <c r="V274" i="2"/>
  <c r="U274" i="2"/>
  <c r="A274" i="2" s="1"/>
  <c r="U35" i="2"/>
  <c r="A35" i="2" s="1"/>
  <c r="V50" i="2"/>
  <c r="U50" i="2"/>
  <c r="A50" i="2" s="1"/>
  <c r="U289" i="2"/>
  <c r="A289" i="2" s="1"/>
  <c r="V289" i="2"/>
  <c r="V79" i="2"/>
  <c r="U79" i="2"/>
  <c r="A79" i="2" s="1"/>
  <c r="U271" i="2"/>
  <c r="A271" i="2" s="1"/>
  <c r="V271" i="2"/>
  <c r="V3" i="2"/>
  <c r="U3" i="2"/>
  <c r="V32" i="2"/>
  <c r="U230" i="2"/>
  <c r="A230" i="2" s="1"/>
  <c r="V230" i="2"/>
  <c r="U306" i="2"/>
  <c r="A306" i="2" s="1"/>
  <c r="V306" i="2"/>
  <c r="V423" i="2"/>
  <c r="U423" i="2"/>
  <c r="A423" i="2" s="1"/>
  <c r="V619" i="2"/>
  <c r="U619" i="2"/>
  <c r="A619" i="2" s="1"/>
  <c r="U168" i="2"/>
  <c r="A168" i="2" s="1"/>
  <c r="V168" i="2"/>
  <c r="U190" i="2"/>
  <c r="A190" i="2" s="1"/>
  <c r="V190" i="2"/>
  <c r="V47" i="2"/>
  <c r="U47" i="2"/>
  <c r="A47" i="2" s="1"/>
  <c r="V94" i="2"/>
  <c r="U94" i="2"/>
  <c r="A94" i="2" s="1"/>
  <c r="U302" i="2"/>
  <c r="A302" i="2" s="1"/>
  <c r="V302" i="2"/>
  <c r="V447" i="2"/>
  <c r="U447" i="2"/>
  <c r="A447" i="2" s="1"/>
  <c r="U26" i="2"/>
  <c r="A26" i="2" s="1"/>
  <c r="BF9" i="6"/>
  <c r="V413" i="2"/>
  <c r="U413" i="2"/>
  <c r="A413" i="2" s="1"/>
  <c r="V444" i="2"/>
  <c r="U444" i="2"/>
  <c r="A444" i="2" s="1"/>
  <c r="U97" i="2"/>
  <c r="A97" i="2" s="1"/>
  <c r="U100" i="2"/>
  <c r="A100" i="2" s="1"/>
  <c r="U103" i="2"/>
  <c r="A103" i="2" s="1"/>
  <c r="U187" i="2"/>
  <c r="A187" i="2" s="1"/>
  <c r="U197" i="2"/>
  <c r="A197" i="2" s="1"/>
  <c r="U200" i="2"/>
  <c r="A200" i="2" s="1"/>
  <c r="U224" i="2"/>
  <c r="A224" i="2" s="1"/>
  <c r="U268" i="2"/>
  <c r="A268" i="2" s="1"/>
  <c r="U277" i="2"/>
  <c r="A277" i="2" s="1"/>
  <c r="U286" i="2"/>
  <c r="A286" i="2" s="1"/>
  <c r="V362" i="2"/>
  <c r="U386" i="2"/>
  <c r="A386" i="2" s="1"/>
  <c r="V386" i="2"/>
  <c r="U402" i="2"/>
  <c r="A402" i="2" s="1"/>
  <c r="U409" i="2"/>
  <c r="A409" i="2" s="1"/>
  <c r="U461" i="2"/>
  <c r="A461" i="2" s="1"/>
  <c r="V529" i="2"/>
  <c r="U529" i="2"/>
  <c r="A529" i="2" s="1"/>
  <c r="V555" i="2"/>
  <c r="U574" i="2"/>
  <c r="A574" i="2" s="1"/>
  <c r="S4" i="4"/>
  <c r="U518" i="2"/>
  <c r="A518" i="2" s="1"/>
  <c r="V518" i="2"/>
  <c r="U15" i="2"/>
  <c r="A15" i="2" s="1"/>
  <c r="U56" i="2"/>
  <c r="A56" i="2" s="1"/>
  <c r="U137" i="2"/>
  <c r="A137" i="2" s="1"/>
  <c r="U140" i="2"/>
  <c r="A140" i="2" s="1"/>
  <c r="U143" i="2"/>
  <c r="A143" i="2" s="1"/>
  <c r="U159" i="2"/>
  <c r="A159" i="2" s="1"/>
  <c r="V162" i="2"/>
  <c r="V172" i="2"/>
  <c r="U175" i="2"/>
  <c r="A175" i="2" s="1"/>
  <c r="U203" i="2"/>
  <c r="A203" i="2" s="1"/>
  <c r="U206" i="2"/>
  <c r="A206" i="2" s="1"/>
  <c r="U209" i="2"/>
  <c r="A209" i="2" s="1"/>
  <c r="U212" i="2"/>
  <c r="A212" i="2" s="1"/>
  <c r="U221" i="2"/>
  <c r="A221" i="2" s="1"/>
  <c r="U283" i="2"/>
  <c r="A283" i="2" s="1"/>
  <c r="U356" i="2"/>
  <c r="A356" i="2" s="1"/>
  <c r="V396" i="2"/>
  <c r="U420" i="2"/>
  <c r="A420" i="2" s="1"/>
  <c r="V468" i="2"/>
  <c r="U468" i="2"/>
  <c r="A468" i="2" s="1"/>
  <c r="V532" i="2"/>
  <c r="V552" i="2"/>
  <c r="V588" i="2"/>
  <c r="U588" i="2"/>
  <c r="A588" i="2" s="1"/>
  <c r="T4" i="4"/>
  <c r="V535" i="2"/>
  <c r="U535" i="2"/>
  <c r="A535" i="2" s="1"/>
  <c r="U18" i="2"/>
  <c r="A18" i="2" s="1"/>
  <c r="U59" i="2"/>
  <c r="A59" i="2" s="1"/>
  <c r="U134" i="2"/>
  <c r="A134" i="2" s="1"/>
  <c r="U156" i="2"/>
  <c r="A156" i="2" s="1"/>
  <c r="U178" i="2"/>
  <c r="A178" i="2" s="1"/>
  <c r="U194" i="2"/>
  <c r="A194" i="2" s="1"/>
  <c r="U215" i="2"/>
  <c r="A215" i="2" s="1"/>
  <c r="U218" i="2"/>
  <c r="A218" i="2" s="1"/>
  <c r="U240" i="2"/>
  <c r="A240" i="2" s="1"/>
  <c r="V296" i="2"/>
  <c r="U303" i="2"/>
  <c r="A303" i="2" s="1"/>
  <c r="V310" i="2"/>
  <c r="U353" i="2"/>
  <c r="A353" i="2" s="1"/>
  <c r="U390" i="2"/>
  <c r="A390" i="2" s="1"/>
  <c r="V390" i="2"/>
  <c r="U393" i="2"/>
  <c r="A393" i="2" s="1"/>
  <c r="U417" i="2"/>
  <c r="A417" i="2" s="1"/>
  <c r="U458" i="2"/>
  <c r="A458" i="2" s="1"/>
  <c r="V549" i="2"/>
  <c r="U620" i="2"/>
  <c r="A620" i="2" s="1"/>
  <c r="V620" i="2"/>
  <c r="U4" i="4"/>
  <c r="V5" i="4"/>
  <c r="V15" i="4"/>
  <c r="C448" i="7"/>
  <c r="C421" i="7"/>
  <c r="C400" i="7"/>
  <c r="C384" i="7"/>
  <c r="C363" i="7"/>
  <c r="C129" i="7"/>
  <c r="C453" i="7"/>
  <c r="C442" i="7"/>
  <c r="C426" i="7"/>
  <c r="C441" i="7"/>
  <c r="C452" i="7"/>
  <c r="C425" i="7"/>
  <c r="C409" i="7"/>
  <c r="C446" i="7"/>
  <c r="C430" i="7"/>
  <c r="C435" i="7"/>
  <c r="C451" i="7"/>
  <c r="C440" i="7"/>
  <c r="C424" i="7"/>
  <c r="C403" i="7"/>
  <c r="C382" i="7"/>
  <c r="C429" i="7"/>
  <c r="C445" i="7"/>
  <c r="C450" i="7"/>
  <c r="C444" i="7"/>
  <c r="C449" i="7"/>
  <c r="C454" i="7"/>
  <c r="C407" i="7"/>
  <c r="C401" i="7"/>
  <c r="C389" i="7"/>
  <c r="C339" i="7"/>
  <c r="C318" i="7"/>
  <c r="C302" i="7"/>
  <c r="C281" i="7"/>
  <c r="C260" i="7"/>
  <c r="C239" i="7"/>
  <c r="C218" i="7"/>
  <c r="C202" i="7"/>
  <c r="C181" i="7"/>
  <c r="C160" i="7"/>
  <c r="C139" i="7"/>
  <c r="C131" i="7"/>
  <c r="C121" i="7"/>
  <c r="C112" i="7"/>
  <c r="C102" i="7"/>
  <c r="C92" i="7"/>
  <c r="C82" i="7"/>
  <c r="C72" i="7"/>
  <c r="C62" i="7"/>
  <c r="C52" i="7"/>
  <c r="C42" i="7"/>
  <c r="C32" i="7"/>
  <c r="C22" i="7"/>
  <c r="C12" i="7"/>
  <c r="D12" i="7" s="1"/>
  <c r="C434" i="7"/>
  <c r="C427" i="7"/>
  <c r="C420" i="7"/>
  <c r="C413" i="7"/>
  <c r="C395" i="7"/>
  <c r="C383" i="7"/>
  <c r="C360" i="7"/>
  <c r="C344" i="7"/>
  <c r="C323" i="7"/>
  <c r="C307" i="7"/>
  <c r="C286" i="7"/>
  <c r="C265" i="7"/>
  <c r="C244" i="7"/>
  <c r="C223" i="7"/>
  <c r="C207" i="7"/>
  <c r="C186" i="7"/>
  <c r="C165" i="7"/>
  <c r="C144" i="7"/>
  <c r="C447" i="7"/>
  <c r="C377" i="7"/>
  <c r="C371" i="7"/>
  <c r="C349" i="7"/>
  <c r="C328" i="7"/>
  <c r="C312" i="7"/>
  <c r="C291" i="7"/>
  <c r="C270" i="7"/>
  <c r="C249" i="7"/>
  <c r="C228" i="7"/>
  <c r="C212" i="7"/>
  <c r="C191" i="7"/>
  <c r="C170" i="7"/>
  <c r="C149" i="7"/>
  <c r="C130" i="7"/>
  <c r="C111" i="7"/>
  <c r="C101" i="7"/>
  <c r="C91" i="7"/>
  <c r="C81" i="7"/>
  <c r="C71" i="7"/>
  <c r="C61" i="7"/>
  <c r="C51" i="7"/>
  <c r="C41" i="7"/>
  <c r="C31" i="7"/>
  <c r="C21" i="7"/>
  <c r="C419" i="7"/>
  <c r="C394" i="7"/>
  <c r="C365" i="7"/>
  <c r="C354" i="7"/>
  <c r="C333" i="7"/>
  <c r="C317" i="7"/>
  <c r="C296" i="7"/>
  <c r="C275" i="7"/>
  <c r="C254" i="7"/>
  <c r="C233" i="7"/>
  <c r="C217" i="7"/>
  <c r="C196" i="7"/>
  <c r="C175" i="7"/>
  <c r="C154" i="7"/>
  <c r="C120" i="7"/>
  <c r="C433" i="7"/>
  <c r="C406" i="7"/>
  <c r="C388" i="7"/>
  <c r="C359" i="7"/>
  <c r="C338" i="7"/>
  <c r="C322" i="7"/>
  <c r="C301" i="7"/>
  <c r="C280" i="7"/>
  <c r="C259" i="7"/>
  <c r="C238" i="7"/>
  <c r="C222" i="7"/>
  <c r="C201" i="7"/>
  <c r="C180" i="7"/>
  <c r="C159" i="7"/>
  <c r="C138" i="7"/>
  <c r="C110" i="7"/>
  <c r="C100" i="7"/>
  <c r="C90" i="7"/>
  <c r="C80" i="7"/>
  <c r="C70" i="7"/>
  <c r="C60" i="7"/>
  <c r="C50" i="7"/>
  <c r="C40" i="7"/>
  <c r="C30" i="7"/>
  <c r="C20" i="7"/>
  <c r="C412" i="7"/>
  <c r="C376" i="7"/>
  <c r="C343" i="7"/>
  <c r="C327" i="7"/>
  <c r="C306" i="7"/>
  <c r="C285" i="7"/>
  <c r="C264" i="7"/>
  <c r="C243" i="7"/>
  <c r="C227" i="7"/>
  <c r="C206" i="7"/>
  <c r="C185" i="7"/>
  <c r="C164" i="7"/>
  <c r="C143" i="7"/>
  <c r="C128" i="7"/>
  <c r="C418" i="7"/>
  <c r="C399" i="7"/>
  <c r="C370" i="7"/>
  <c r="C364" i="7"/>
  <c r="C348" i="7"/>
  <c r="C332" i="7"/>
  <c r="C311" i="7"/>
  <c r="C290" i="7"/>
  <c r="C269" i="7"/>
  <c r="C248" i="7"/>
  <c r="C232" i="7"/>
  <c r="C211" i="7"/>
  <c r="C190" i="7"/>
  <c r="C169" i="7"/>
  <c r="C148" i="7"/>
  <c r="C119" i="7"/>
  <c r="C109" i="7"/>
  <c r="C99" i="7"/>
  <c r="C89" i="7"/>
  <c r="C79" i="7"/>
  <c r="C69" i="7"/>
  <c r="C59" i="7"/>
  <c r="C49" i="7"/>
  <c r="C39" i="7"/>
  <c r="C29" i="7"/>
  <c r="C19" i="7"/>
  <c r="C443" i="7"/>
  <c r="C405" i="7"/>
  <c r="C393" i="7"/>
  <c r="C387" i="7"/>
  <c r="C353" i="7"/>
  <c r="C337" i="7"/>
  <c r="C316" i="7"/>
  <c r="C295" i="7"/>
  <c r="C274" i="7"/>
  <c r="C253" i="7"/>
  <c r="C237" i="7"/>
  <c r="C216" i="7"/>
  <c r="C195" i="7"/>
  <c r="C174" i="7"/>
  <c r="C153" i="7"/>
  <c r="C127" i="7"/>
  <c r="C432" i="7"/>
  <c r="C381" i="7"/>
  <c r="C358" i="7"/>
  <c r="C342" i="7"/>
  <c r="C321" i="7"/>
  <c r="C300" i="7"/>
  <c r="C279" i="7"/>
  <c r="C258" i="7"/>
  <c r="C242" i="7"/>
  <c r="C221" i="7"/>
  <c r="C200" i="7"/>
  <c r="C179" i="7"/>
  <c r="C158" i="7"/>
  <c r="C142" i="7"/>
  <c r="C137" i="7"/>
  <c r="C118" i="7"/>
  <c r="C108" i="7"/>
  <c r="C98" i="7"/>
  <c r="C88" i="7"/>
  <c r="C78" i="7"/>
  <c r="C68" i="7"/>
  <c r="C58" i="7"/>
  <c r="C48" i="7"/>
  <c r="C38" i="7"/>
  <c r="C28" i="7"/>
  <c r="C18" i="7"/>
  <c r="C411" i="7"/>
  <c r="C375" i="7"/>
  <c r="C369" i="7"/>
  <c r="C347" i="7"/>
  <c r="C326" i="7"/>
  <c r="C305" i="7"/>
  <c r="C284" i="7"/>
  <c r="C263" i="7"/>
  <c r="C247" i="7"/>
  <c r="C226" i="7"/>
  <c r="C205" i="7"/>
  <c r="C184" i="7"/>
  <c r="C163" i="7"/>
  <c r="C147" i="7"/>
  <c r="C126" i="7"/>
  <c r="C431" i="7"/>
  <c r="C417" i="7"/>
  <c r="C404" i="7"/>
  <c r="C398" i="7"/>
  <c r="C392" i="7"/>
  <c r="C352" i="7"/>
  <c r="C331" i="7"/>
  <c r="C310" i="7"/>
  <c r="C289" i="7"/>
  <c r="C268" i="7"/>
  <c r="C252" i="7"/>
  <c r="C231" i="7"/>
  <c r="C210" i="7"/>
  <c r="C189" i="7"/>
  <c r="C168" i="7"/>
  <c r="C152" i="7"/>
  <c r="C136" i="7"/>
  <c r="C117" i="7"/>
  <c r="C107" i="7"/>
  <c r="C97" i="7"/>
  <c r="C87" i="7"/>
  <c r="C77" i="7"/>
  <c r="C67" i="7"/>
  <c r="C57" i="7"/>
  <c r="C47" i="7"/>
  <c r="C37" i="7"/>
  <c r="C27" i="7"/>
  <c r="C17" i="7"/>
  <c r="C439" i="7"/>
  <c r="C423" i="7"/>
  <c r="C410" i="7"/>
  <c r="C386" i="7"/>
  <c r="C357" i="7"/>
  <c r="C336" i="7"/>
  <c r="C315" i="7"/>
  <c r="C294" i="7"/>
  <c r="C273" i="7"/>
  <c r="C257" i="7"/>
  <c r="C236" i="7"/>
  <c r="C215" i="7"/>
  <c r="C194" i="7"/>
  <c r="C173" i="7"/>
  <c r="C157" i="7"/>
  <c r="C125" i="7"/>
  <c r="C380" i="7"/>
  <c r="C374" i="7"/>
  <c r="C368" i="7"/>
  <c r="C341" i="7"/>
  <c r="C320" i="7"/>
  <c r="C299" i="7"/>
  <c r="C278" i="7"/>
  <c r="C262" i="7"/>
  <c r="C241" i="7"/>
  <c r="C220" i="7"/>
  <c r="C199" i="7"/>
  <c r="C178" i="7"/>
  <c r="C162" i="7"/>
  <c r="C141" i="7"/>
  <c r="C135" i="7"/>
  <c r="C116" i="7"/>
  <c r="C106" i="7"/>
  <c r="C96" i="7"/>
  <c r="C86" i="7"/>
  <c r="C76" i="7"/>
  <c r="C66" i="7"/>
  <c r="C56" i="7"/>
  <c r="C46" i="7"/>
  <c r="C36" i="7"/>
  <c r="C26" i="7"/>
  <c r="C16" i="7"/>
  <c r="C397" i="7"/>
  <c r="C362" i="7"/>
  <c r="C346" i="7"/>
  <c r="C325" i="7"/>
  <c r="C304" i="7"/>
  <c r="C283" i="7"/>
  <c r="C267" i="7"/>
  <c r="C246" i="7"/>
  <c r="C225" i="7"/>
  <c r="C204" i="7"/>
  <c r="C183" i="7"/>
  <c r="C167" i="7"/>
  <c r="C146" i="7"/>
  <c r="C124" i="7"/>
  <c r="C438" i="7"/>
  <c r="C416" i="7"/>
  <c r="C391" i="7"/>
  <c r="C351" i="7"/>
  <c r="C330" i="7"/>
  <c r="C309" i="7"/>
  <c r="C288" i="7"/>
  <c r="C272" i="7"/>
  <c r="C251" i="7"/>
  <c r="C230" i="7"/>
  <c r="C209" i="7"/>
  <c r="C188" i="7"/>
  <c r="C172" i="7"/>
  <c r="C151" i="7"/>
  <c r="C134" i="7"/>
  <c r="C115" i="7"/>
  <c r="C105" i="7"/>
  <c r="C95" i="7"/>
  <c r="C85" i="7"/>
  <c r="C75" i="7"/>
  <c r="C65" i="7"/>
  <c r="C55" i="7"/>
  <c r="C45" i="7"/>
  <c r="C35" i="7"/>
  <c r="C25" i="7"/>
  <c r="C15" i="7"/>
  <c r="C422" i="7"/>
  <c r="C385" i="7"/>
  <c r="C379" i="7"/>
  <c r="C373" i="7"/>
  <c r="C356" i="7"/>
  <c r="C335" i="7"/>
  <c r="C314" i="7"/>
  <c r="C293" i="7"/>
  <c r="C277" i="7"/>
  <c r="C256" i="7"/>
  <c r="C235" i="7"/>
  <c r="C214" i="7"/>
  <c r="C193" i="7"/>
  <c r="C177" i="7"/>
  <c r="C156" i="7"/>
  <c r="C123" i="7"/>
  <c r="C415" i="7"/>
  <c r="C408" i="7"/>
  <c r="C402" i="7"/>
  <c r="C367" i="7"/>
  <c r="C340" i="7"/>
  <c r="C319" i="7"/>
  <c r="C298" i="7"/>
  <c r="C282" i="7"/>
  <c r="C261" i="7"/>
  <c r="C240" i="7"/>
  <c r="C219" i="7"/>
  <c r="C198" i="7"/>
  <c r="C182" i="7"/>
  <c r="C161" i="7"/>
  <c r="C140" i="7"/>
  <c r="C133" i="7"/>
  <c r="C114" i="7"/>
  <c r="C104" i="7"/>
  <c r="C94" i="7"/>
  <c r="C84" i="7"/>
  <c r="C74" i="7"/>
  <c r="C64" i="7"/>
  <c r="C54" i="7"/>
  <c r="C44" i="7"/>
  <c r="C34" i="7"/>
  <c r="C24" i="7"/>
  <c r="C14" i="7"/>
  <c r="C428" i="7"/>
  <c r="C396" i="7"/>
  <c r="C361" i="7"/>
  <c r="C345" i="7"/>
  <c r="C324" i="7"/>
  <c r="C303" i="7"/>
  <c r="C287" i="7"/>
  <c r="C266" i="7"/>
  <c r="C245" i="7"/>
  <c r="C224" i="7"/>
  <c r="C203" i="7"/>
  <c r="C187" i="7"/>
  <c r="C166" i="7"/>
  <c r="C145" i="7"/>
  <c r="C122" i="7"/>
  <c r="C437" i="7"/>
  <c r="C414" i="7"/>
  <c r="C390" i="7"/>
  <c r="C378" i="7"/>
  <c r="C350" i="7"/>
  <c r="C329" i="7"/>
  <c r="C308" i="7"/>
  <c r="C292" i="7"/>
  <c r="C271" i="7"/>
  <c r="C250" i="7"/>
  <c r="C229" i="7"/>
  <c r="C208" i="7"/>
  <c r="C192" i="7"/>
  <c r="C171" i="7"/>
  <c r="C150" i="7"/>
  <c r="C132" i="7"/>
  <c r="C113" i="7"/>
  <c r="C103" i="7"/>
  <c r="C93" i="7"/>
  <c r="C83" i="7"/>
  <c r="C73" i="7"/>
  <c r="C63" i="7"/>
  <c r="C53" i="7"/>
  <c r="C43" i="7"/>
  <c r="C33" i="7"/>
  <c r="C23" i="7"/>
  <c r="C13" i="7"/>
  <c r="C436" i="7"/>
  <c r="C372" i="7"/>
  <c r="C366" i="7"/>
  <c r="C355" i="7"/>
  <c r="C334" i="7"/>
  <c r="C313" i="7"/>
  <c r="C297" i="7"/>
  <c r="C276" i="7"/>
  <c r="C255" i="7"/>
  <c r="C234" i="7"/>
  <c r="C213" i="7"/>
  <c r="C197" i="7"/>
  <c r="C176" i="7"/>
  <c r="C155" i="7"/>
  <c r="V169" i="2"/>
  <c r="U290" i="2"/>
  <c r="A290" i="2" s="1"/>
  <c r="V290" i="2"/>
  <c r="V350" i="2"/>
  <c r="U406" i="2"/>
  <c r="A406" i="2" s="1"/>
  <c r="U410" i="2"/>
  <c r="A410" i="2" s="1"/>
  <c r="V410" i="2"/>
  <c r="U437" i="2"/>
  <c r="A437" i="2" s="1"/>
  <c r="V441" i="2"/>
  <c r="U441" i="2"/>
  <c r="A441" i="2" s="1"/>
  <c r="V526" i="2"/>
  <c r="U526" i="2"/>
  <c r="A526" i="2" s="1"/>
  <c r="U568" i="2"/>
  <c r="A568" i="2" s="1"/>
  <c r="V606" i="2"/>
  <c r="T6" i="4"/>
  <c r="V474" i="2"/>
  <c r="U474" i="2"/>
  <c r="A474" i="2" s="1"/>
  <c r="U623" i="2"/>
  <c r="A623" i="2" s="1"/>
  <c r="V623" i="2"/>
  <c r="V287" i="2"/>
  <c r="U287" i="2"/>
  <c r="A287" i="2" s="1"/>
  <c r="U347" i="2"/>
  <c r="A347" i="2" s="1"/>
  <c r="U370" i="2"/>
  <c r="A370" i="2" s="1"/>
  <c r="V370" i="2"/>
  <c r="U376" i="2"/>
  <c r="A376" i="2" s="1"/>
  <c r="U462" i="2"/>
  <c r="A462" i="2" s="1"/>
  <c r="V462" i="2"/>
  <c r="U6" i="4"/>
  <c r="V523" i="2"/>
  <c r="U523" i="2"/>
  <c r="A523" i="2" s="1"/>
  <c r="U16" i="2"/>
  <c r="A16" i="2" s="1"/>
  <c r="U57" i="2"/>
  <c r="A57" i="2" s="1"/>
  <c r="U141" i="2"/>
  <c r="A141" i="2" s="1"/>
  <c r="U160" i="2"/>
  <c r="A160" i="2" s="1"/>
  <c r="U182" i="2"/>
  <c r="A182" i="2" s="1"/>
  <c r="U204" i="2"/>
  <c r="A204" i="2" s="1"/>
  <c r="U207" i="2"/>
  <c r="A207" i="2" s="1"/>
  <c r="V210" i="2"/>
  <c r="U213" i="2"/>
  <c r="A213" i="2" s="1"/>
  <c r="V235" i="2"/>
  <c r="U238" i="2"/>
  <c r="A238" i="2" s="1"/>
  <c r="U263" i="2"/>
  <c r="A263" i="2" s="1"/>
  <c r="V263" i="2"/>
  <c r="V284" i="2"/>
  <c r="U304" i="2"/>
  <c r="A304" i="2" s="1"/>
  <c r="V311" i="2"/>
  <c r="U387" i="2"/>
  <c r="A387" i="2" s="1"/>
  <c r="U394" i="2"/>
  <c r="A394" i="2" s="1"/>
  <c r="V421" i="2"/>
  <c r="U472" i="2"/>
  <c r="A472" i="2" s="1"/>
  <c r="V506" i="2"/>
  <c r="U506" i="2"/>
  <c r="A506" i="2" s="1"/>
  <c r="U530" i="2"/>
  <c r="A530" i="2" s="1"/>
  <c r="U550" i="2"/>
  <c r="A550" i="2" s="1"/>
  <c r="U569" i="2"/>
  <c r="A569" i="2" s="1"/>
  <c r="U592" i="2"/>
  <c r="A592" i="2" s="1"/>
  <c r="U610" i="2"/>
  <c r="A610" i="2" s="1"/>
  <c r="U613" i="2"/>
  <c r="A613" i="2" s="1"/>
  <c r="V407" i="2"/>
  <c r="U407" i="2"/>
  <c r="A407" i="2" s="1"/>
  <c r="V459" i="2"/>
  <c r="U459" i="2"/>
  <c r="A459" i="2" s="1"/>
  <c r="V492" i="2"/>
  <c r="U492" i="2"/>
  <c r="A492" i="2" s="1"/>
  <c r="U582" i="2"/>
  <c r="A582" i="2" s="1"/>
  <c r="V582" i="2"/>
  <c r="U19" i="2"/>
  <c r="A19" i="2" s="1"/>
  <c r="U60" i="2"/>
  <c r="A60" i="2" s="1"/>
  <c r="U132" i="2"/>
  <c r="A132" i="2" s="1"/>
  <c r="V135" i="2"/>
  <c r="U157" i="2"/>
  <c r="A157" i="2" s="1"/>
  <c r="V170" i="2"/>
  <c r="V195" i="2"/>
  <c r="V232" i="2"/>
  <c r="U241" i="2"/>
  <c r="A241" i="2" s="1"/>
  <c r="V260" i="2"/>
  <c r="U260" i="2"/>
  <c r="A260" i="2" s="1"/>
  <c r="V266" i="2"/>
  <c r="U354" i="2"/>
  <c r="A354" i="2" s="1"/>
  <c r="U367" i="2"/>
  <c r="A367" i="2" s="1"/>
  <c r="U418" i="2"/>
  <c r="A418" i="2" s="1"/>
  <c r="U449" i="2"/>
  <c r="A449" i="2" s="1"/>
  <c r="U469" i="2"/>
  <c r="A469" i="2" s="1"/>
  <c r="U499" i="2"/>
  <c r="A499" i="2" s="1"/>
  <c r="U589" i="2"/>
  <c r="A589" i="2" s="1"/>
  <c r="U595" i="2"/>
  <c r="A595" i="2" s="1"/>
  <c r="U598" i="2"/>
  <c r="A598" i="2" s="1"/>
  <c r="U601" i="2"/>
  <c r="A601" i="2" s="1"/>
  <c r="U604" i="2"/>
  <c r="A604" i="2" s="1"/>
  <c r="U607" i="2"/>
  <c r="A607" i="2" s="1"/>
  <c r="U10" i="4"/>
  <c r="U72" i="2"/>
  <c r="A72" i="2" s="1"/>
  <c r="V75" i="2"/>
  <c r="U111" i="2"/>
  <c r="A111" i="2" s="1"/>
  <c r="U114" i="2"/>
  <c r="A114" i="2" s="1"/>
  <c r="V129" i="2"/>
  <c r="U154" i="2"/>
  <c r="A154" i="2" s="1"/>
  <c r="U229" i="2"/>
  <c r="A229" i="2" s="1"/>
  <c r="U294" i="2"/>
  <c r="A294" i="2" s="1"/>
  <c r="V453" i="2"/>
  <c r="U453" i="2"/>
  <c r="A453" i="2" s="1"/>
  <c r="V520" i="2"/>
  <c r="U520" i="2"/>
  <c r="A520" i="2" s="1"/>
  <c r="V547" i="2"/>
  <c r="T7" i="4"/>
  <c r="T12" i="4"/>
  <c r="T5" i="4"/>
  <c r="T11" i="4"/>
  <c r="W12" i="4"/>
  <c r="T13" i="4"/>
  <c r="T14" i="4"/>
  <c r="W18" i="4"/>
  <c r="AT41" i="6"/>
  <c r="U509" i="2"/>
  <c r="A509" i="2" s="1"/>
  <c r="V509" i="2"/>
  <c r="V69" i="2"/>
  <c r="U126" i="2"/>
  <c r="A126" i="2" s="1"/>
  <c r="U151" i="2"/>
  <c r="A151" i="2" s="1"/>
  <c r="U167" i="2"/>
  <c r="A167" i="2" s="1"/>
  <c r="V192" i="2"/>
  <c r="V301" i="2"/>
  <c r="V308" i="2"/>
  <c r="V318" i="2"/>
  <c r="U374" i="2"/>
  <c r="A374" i="2" s="1"/>
  <c r="V384" i="2"/>
  <c r="U442" i="2"/>
  <c r="A442" i="2" s="1"/>
  <c r="V456" i="2"/>
  <c r="V480" i="2"/>
  <c r="U480" i="2"/>
  <c r="A480" i="2" s="1"/>
  <c r="U483" i="2"/>
  <c r="A483" i="2" s="1"/>
  <c r="U516" i="2"/>
  <c r="A516" i="2" s="1"/>
  <c r="V541" i="2"/>
  <c r="U541" i="2"/>
  <c r="A541" i="2" s="1"/>
  <c r="U544" i="2"/>
  <c r="A544" i="2" s="1"/>
  <c r="V18" i="4"/>
  <c r="V16" i="4"/>
  <c r="V7" i="4"/>
  <c r="V13" i="4"/>
  <c r="V12" i="4"/>
  <c r="V11" i="4"/>
  <c r="V4" i="4"/>
  <c r="V19" i="4"/>
  <c r="W10" i="4"/>
  <c r="W13" i="4"/>
  <c r="V14" i="4"/>
  <c r="W19" i="4"/>
  <c r="U196" i="2"/>
  <c r="A196" i="2" s="1"/>
  <c r="V196" i="2"/>
  <c r="U439" i="2"/>
  <c r="A439" i="2" s="1"/>
  <c r="V439" i="2"/>
  <c r="V381" i="2"/>
  <c r="V450" i="2"/>
  <c r="U450" i="2"/>
  <c r="A450" i="2" s="1"/>
  <c r="V503" i="2"/>
  <c r="S5" i="4"/>
  <c r="S7" i="4"/>
  <c r="S3" i="4"/>
  <c r="S8" i="4"/>
  <c r="W16" i="4"/>
  <c r="I42" i="6"/>
  <c r="P20" i="6"/>
  <c r="P14" i="6"/>
  <c r="P18" i="6"/>
  <c r="P12" i="6"/>
  <c r="P16" i="6"/>
  <c r="P19" i="6"/>
  <c r="P13" i="6"/>
  <c r="P9" i="6"/>
  <c r="P10" i="6"/>
  <c r="P17" i="6"/>
  <c r="P11" i="6"/>
  <c r="V538" i="2"/>
  <c r="U538" i="2"/>
  <c r="A538" i="2" s="1"/>
  <c r="U13" i="4"/>
  <c r="U8" i="4"/>
  <c r="U11" i="4"/>
  <c r="U9" i="4"/>
  <c r="U14" i="4"/>
  <c r="U5" i="4"/>
  <c r="U7" i="4"/>
  <c r="K6" i="4"/>
  <c r="U139" i="2"/>
  <c r="A139" i="2" s="1"/>
  <c r="V142" i="2"/>
  <c r="V158" i="2"/>
  <c r="V171" i="2"/>
  <c r="V378" i="2"/>
  <c r="V477" i="2"/>
  <c r="U477" i="2"/>
  <c r="A477" i="2" s="1"/>
  <c r="W3" i="4"/>
  <c r="W4" i="4"/>
  <c r="W5" i="4"/>
  <c r="W11" i="4"/>
  <c r="W17" i="4"/>
  <c r="W6" i="4"/>
  <c r="V433" i="2"/>
  <c r="U433" i="2"/>
  <c r="A433" i="2" s="1"/>
  <c r="V579" i="2"/>
  <c r="U579" i="2"/>
  <c r="A579" i="2" s="1"/>
  <c r="W41" i="6"/>
  <c r="AR41" i="6"/>
  <c r="BF8" i="6"/>
  <c r="I42" i="5"/>
  <c r="P19" i="5"/>
  <c r="P13" i="5"/>
  <c r="P8" i="5"/>
  <c r="R13" i="5"/>
  <c r="T19" i="5"/>
  <c r="T13" i="5"/>
  <c r="T8" i="5"/>
  <c r="V617" i="2"/>
  <c r="K8" i="4"/>
  <c r="BF12" i="6"/>
  <c r="R17" i="6"/>
  <c r="R14" i="6"/>
  <c r="BF16" i="6"/>
  <c r="BF23" i="6"/>
  <c r="BD41" i="6"/>
  <c r="BF13" i="6"/>
  <c r="BF21" i="6"/>
  <c r="BF19" i="6"/>
  <c r="AS41" i="6"/>
  <c r="BF17" i="6"/>
  <c r="R19" i="6"/>
  <c r="R16" i="6"/>
  <c r="R12" i="6"/>
  <c r="R18" i="6"/>
  <c r="R20" i="6"/>
  <c r="G23" i="3" l="1"/>
  <c r="C21" i="3"/>
  <c r="P16" i="4" s="1"/>
  <c r="G39" i="3"/>
  <c r="G14" i="3"/>
  <c r="C14" i="3"/>
  <c r="P8" i="4" s="1"/>
  <c r="C11" i="3"/>
  <c r="P5" i="4" s="1"/>
  <c r="G33" i="3"/>
  <c r="C18" i="3"/>
  <c r="P12" i="4" s="1"/>
  <c r="C28" i="3"/>
  <c r="P23" i="4" s="1"/>
  <c r="G16" i="3"/>
  <c r="G11" i="3"/>
  <c r="C31" i="3"/>
  <c r="P26" i="4" s="1"/>
  <c r="G35" i="3"/>
  <c r="C13" i="3"/>
  <c r="P7" i="4" s="1"/>
  <c r="G27" i="3"/>
  <c r="G17" i="3"/>
  <c r="G24" i="3"/>
  <c r="G22" i="3"/>
  <c r="G12" i="3"/>
  <c r="C10" i="3"/>
  <c r="P4" i="4" s="1"/>
  <c r="C26" i="3"/>
  <c r="P21" i="4" s="1"/>
  <c r="C22" i="3"/>
  <c r="P17" i="4" s="1"/>
  <c r="G21" i="3"/>
  <c r="G30" i="3"/>
  <c r="C27" i="3"/>
  <c r="P22" i="4" s="1"/>
  <c r="C24" i="3"/>
  <c r="P19" i="4" s="1"/>
  <c r="C12" i="3"/>
  <c r="P6" i="4" s="1"/>
  <c r="BF41" i="6"/>
  <c r="C15" i="3"/>
  <c r="P9" i="4" s="1"/>
  <c r="C16" i="3"/>
  <c r="P10" i="4" s="1"/>
  <c r="G26" i="3"/>
  <c r="C19" i="3"/>
  <c r="P13" i="4" s="1"/>
  <c r="G28" i="3"/>
  <c r="G15" i="3"/>
  <c r="C17" i="3"/>
  <c r="P11" i="4" s="1"/>
  <c r="G25" i="3"/>
  <c r="G32" i="3"/>
  <c r="G34" i="3"/>
  <c r="C25" i="3"/>
  <c r="P20" i="4" s="1"/>
  <c r="G18" i="3"/>
  <c r="C9" i="3"/>
  <c r="G20" i="3"/>
  <c r="C32" i="3"/>
  <c r="P27" i="4" s="1"/>
  <c r="C30" i="3"/>
  <c r="P25" i="4" s="1"/>
  <c r="G37" i="3"/>
  <c r="G10" i="3"/>
  <c r="G19" i="3"/>
  <c r="G36" i="3"/>
  <c r="G31" i="3"/>
  <c r="C23" i="3"/>
  <c r="P18" i="4" s="1"/>
  <c r="G29" i="3"/>
  <c r="C20" i="3"/>
  <c r="P14" i="4" s="1"/>
  <c r="G13" i="3"/>
  <c r="C29" i="3"/>
  <c r="P24" i="4" s="1"/>
  <c r="G38" i="3"/>
  <c r="G8" i="3"/>
  <c r="D13" i="7"/>
  <c r="G9" i="3"/>
  <c r="D14" i="7" l="1"/>
  <c r="C33" i="3"/>
  <c r="P3" i="4"/>
  <c r="P28" i="4" s="1"/>
  <c r="G40" i="3"/>
  <c r="D15" i="7" l="1"/>
  <c r="D16" i="7" l="1"/>
  <c r="D17" i="7" l="1"/>
  <c r="D18" i="7" l="1"/>
  <c r="D19" i="7" l="1"/>
  <c r="D20" i="7" l="1"/>
  <c r="D21" i="7" l="1"/>
  <c r="D22" i="7" s="1"/>
  <c r="D23" i="7" s="1"/>
  <c r="D24" i="7" s="1"/>
  <c r="D25" i="7" s="1"/>
  <c r="D26" i="7" s="1"/>
  <c r="D27" i="7" s="1"/>
  <c r="D28" i="7" s="1"/>
  <c r="D29" i="7" s="1"/>
  <c r="D30" i="7" s="1"/>
  <c r="D31" i="7" s="1"/>
  <c r="D32" i="7" s="1"/>
  <c r="D33" i="7" s="1"/>
  <c r="D34" i="7" s="1"/>
  <c r="D35" i="7" s="1"/>
  <c r="D36" i="7" s="1"/>
  <c r="D37" i="7" s="1"/>
  <c r="D38" i="7" s="1"/>
  <c r="D39" i="7" s="1"/>
  <c r="D40" i="7" s="1"/>
  <c r="D41" i="7" s="1"/>
  <c r="D42" i="7" s="1"/>
  <c r="D43" i="7" s="1"/>
  <c r="D44" i="7" s="1"/>
  <c r="D45" i="7" s="1"/>
  <c r="D46" i="7" s="1"/>
  <c r="D47" i="7" s="1"/>
  <c r="D48" i="7" s="1"/>
  <c r="D49" i="7" s="1"/>
  <c r="D50" i="7" s="1"/>
  <c r="D51" i="7" s="1"/>
  <c r="D52" i="7" s="1"/>
  <c r="D53" i="7" s="1"/>
  <c r="D54" i="7" s="1"/>
  <c r="D55" i="7" s="1"/>
  <c r="D56" i="7" s="1"/>
  <c r="D57" i="7" s="1"/>
  <c r="D58" i="7" s="1"/>
  <c r="D59" i="7" s="1"/>
  <c r="D60" i="7" s="1"/>
  <c r="D61" i="7" s="1"/>
  <c r="D62" i="7" s="1"/>
  <c r="D63" i="7" s="1"/>
  <c r="D64" i="7" s="1"/>
  <c r="D65" i="7" s="1"/>
  <c r="D66" i="7" s="1"/>
  <c r="D67" i="7" s="1"/>
  <c r="D68" i="7" s="1"/>
  <c r="D69" i="7" s="1"/>
  <c r="D70" i="7" s="1"/>
  <c r="D71" i="7" s="1"/>
  <c r="D72" i="7" s="1"/>
  <c r="D73" i="7" s="1"/>
  <c r="D74" i="7" s="1"/>
  <c r="D75" i="7" s="1"/>
  <c r="D76" i="7" s="1"/>
  <c r="D77" i="7" s="1"/>
  <c r="D78" i="7" s="1"/>
  <c r="D79" i="7" s="1"/>
  <c r="D80" i="7" s="1"/>
  <c r="D81" i="7" s="1"/>
  <c r="D82" i="7" s="1"/>
  <c r="D83" i="7" s="1"/>
  <c r="D84" i="7" s="1"/>
  <c r="D85" i="7" s="1"/>
  <c r="D86" i="7" s="1"/>
  <c r="D87" i="7" s="1"/>
  <c r="D88" i="7" s="1"/>
  <c r="D89" i="7" s="1"/>
  <c r="D90" i="7" s="1"/>
  <c r="D91" i="7" s="1"/>
  <c r="D92" i="7" s="1"/>
  <c r="D93" i="7" s="1"/>
  <c r="D94" i="7" s="1"/>
  <c r="D95" i="7" s="1"/>
  <c r="D96" i="7" s="1"/>
  <c r="D97" i="7" s="1"/>
  <c r="D98" i="7" s="1"/>
  <c r="D99" i="7" s="1"/>
  <c r="D100" i="7" s="1"/>
  <c r="D101" i="7" s="1"/>
  <c r="D102" i="7" s="1"/>
  <c r="D103" i="7" s="1"/>
  <c r="D104" i="7" s="1"/>
  <c r="D105" i="7" s="1"/>
  <c r="D106" i="7" s="1"/>
  <c r="D107" i="7" s="1"/>
  <c r="D108" i="7" s="1"/>
  <c r="D109" i="7" s="1"/>
  <c r="D110" i="7" s="1"/>
  <c r="D111" i="7" s="1"/>
  <c r="D112" i="7" s="1"/>
  <c r="D113" i="7" s="1"/>
  <c r="D114" i="7" s="1"/>
  <c r="E935" i="7" l="1"/>
  <c r="E910" i="7"/>
  <c r="E909" i="7"/>
  <c r="E927" i="7"/>
  <c r="E921" i="7"/>
  <c r="D115" i="7"/>
  <c r="D116" i="7" s="1"/>
  <c r="D117" i="7" s="1"/>
  <c r="D118" i="7" s="1"/>
  <c r="D119" i="7" s="1"/>
  <c r="D120" i="7" s="1"/>
  <c r="D121" i="7" s="1"/>
  <c r="D122" i="7" s="1"/>
  <c r="D123" i="7" s="1"/>
  <c r="E911" i="7"/>
  <c r="E888" i="7"/>
  <c r="E908" i="7"/>
  <c r="E928" i="7"/>
  <c r="E907" i="7"/>
  <c r="E898" i="7"/>
  <c r="E901" i="7"/>
  <c r="E914" i="7"/>
  <c r="E880" i="7"/>
  <c r="E879" i="7"/>
  <c r="E915" i="7"/>
  <c r="E934" i="7"/>
  <c r="E900" i="7"/>
  <c r="E932" i="7"/>
  <c r="E893" i="7"/>
  <c r="E882" i="7"/>
  <c r="E922" i="7"/>
  <c r="E887" i="7"/>
  <c r="E929" i="7"/>
  <c r="E896" i="7"/>
  <c r="E904" i="7"/>
  <c r="E930" i="7"/>
  <c r="E923" i="7"/>
  <c r="E902" i="7"/>
  <c r="E931" i="7"/>
  <c r="E897" i="7"/>
  <c r="E913" i="7"/>
  <c r="E938" i="7"/>
  <c r="E925" i="7"/>
  <c r="E906" i="7"/>
  <c r="E886" i="7"/>
  <c r="E885" i="7"/>
  <c r="E912" i="7"/>
  <c r="E890" i="7"/>
  <c r="E892" i="7"/>
  <c r="E937" i="7"/>
  <c r="E920" i="7"/>
  <c r="E924" i="7"/>
  <c r="E881" i="7"/>
  <c r="E905" i="7"/>
  <c r="E936" i="7"/>
  <c r="E899" i="7"/>
  <c r="E889" i="7"/>
  <c r="E894" i="7"/>
  <c r="E883" i="7"/>
  <c r="E891" i="7"/>
  <c r="E933" i="7"/>
  <c r="E917" i="7"/>
  <c r="E884" i="7"/>
  <c r="E918" i="7"/>
  <c r="E916" i="7"/>
  <c r="E919" i="7"/>
  <c r="E926" i="7"/>
  <c r="E903" i="7"/>
  <c r="E895" i="7"/>
  <c r="D124" i="7" l="1"/>
  <c r="D125" i="7" s="1"/>
  <c r="D126" i="7" s="1"/>
  <c r="D127" i="7" s="1"/>
  <c r="D128" i="7" s="1"/>
  <c r="D129" i="7" s="1"/>
  <c r="D130" i="7" s="1"/>
  <c r="D131" i="7" s="1"/>
  <c r="D132" i="7" s="1"/>
  <c r="D133" i="7" s="1"/>
  <c r="D134" i="7" s="1"/>
  <c r="D135" i="7" s="1"/>
  <c r="D136" i="7" s="1"/>
  <c r="D137" i="7" s="1"/>
  <c r="F137" i="7" s="1"/>
  <c r="E829" i="7"/>
  <c r="E557" i="7"/>
  <c r="E649" i="7"/>
  <c r="E784" i="7"/>
  <c r="E675" i="7"/>
  <c r="E844" i="7"/>
  <c r="E476" i="7"/>
  <c r="E797" i="7"/>
  <c r="E311" i="7"/>
  <c r="E360" i="7"/>
  <c r="E462" i="7"/>
  <c r="E244" i="7"/>
  <c r="E338" i="7"/>
  <c r="E602" i="7"/>
  <c r="E595" i="7"/>
  <c r="E826" i="7"/>
  <c r="E835" i="7"/>
  <c r="E443" i="7"/>
  <c r="E154" i="7"/>
  <c r="E332" i="7"/>
  <c r="E818" i="7"/>
  <c r="E854" i="7"/>
  <c r="E175" i="7"/>
  <c r="E842" i="7"/>
  <c r="E211" i="7"/>
  <c r="E366" i="7"/>
  <c r="E605" i="7"/>
  <c r="E624" i="7"/>
  <c r="E852" i="7"/>
  <c r="E869" i="7"/>
  <c r="E616" i="7"/>
  <c r="E845" i="7"/>
  <c r="E223" i="7"/>
  <c r="E751" i="7"/>
  <c r="E587" i="7"/>
  <c r="E848" i="7"/>
  <c r="E804" i="7"/>
  <c r="E820" i="7"/>
  <c r="E199" i="7"/>
  <c r="E310" i="7"/>
  <c r="E539" i="7"/>
  <c r="E850" i="7"/>
  <c r="E460" i="7"/>
  <c r="E715" i="7"/>
  <c r="E627" i="7"/>
  <c r="E561" i="7"/>
  <c r="E759" i="7"/>
  <c r="E671" i="7"/>
  <c r="E527" i="7"/>
  <c r="E641" i="7"/>
  <c r="E487" i="7"/>
  <c r="E795" i="7"/>
  <c r="E798" i="7"/>
  <c r="E728" i="7"/>
  <c r="E726" i="7"/>
  <c r="E637" i="7"/>
  <c r="E806" i="7"/>
  <c r="E657" i="7"/>
  <c r="E697" i="7"/>
  <c r="E323" i="7"/>
  <c r="E506" i="7"/>
  <c r="E585" i="7"/>
  <c r="E629" i="7"/>
  <c r="E405" i="7"/>
  <c r="E530" i="7"/>
  <c r="E713" i="7"/>
  <c r="E653" i="7"/>
  <c r="E873" i="7"/>
  <c r="E217" i="7"/>
  <c r="E699" i="7"/>
  <c r="E138" i="7"/>
  <c r="E486" i="7"/>
  <c r="E452" i="7"/>
  <c r="E440" i="7"/>
  <c r="E387" i="7"/>
  <c r="E436" i="7"/>
  <c r="E143" i="7"/>
  <c r="E857" i="7"/>
  <c r="E290" i="7"/>
  <c r="E814" i="7"/>
  <c r="E721" i="7"/>
  <c r="E876" i="7"/>
  <c r="E834" i="7"/>
  <c r="E800" i="7"/>
  <c r="E481" i="7"/>
  <c r="E723" i="7"/>
  <c r="E173" i="7"/>
  <c r="E815" i="7"/>
  <c r="E445" i="7"/>
  <c r="E518" i="7"/>
  <c r="E454" i="7"/>
  <c r="E270" i="7"/>
  <c r="E856" i="7"/>
  <c r="E596" i="7"/>
  <c r="E855" i="7"/>
  <c r="E708" i="7"/>
  <c r="E212" i="7"/>
  <c r="E679" i="7"/>
  <c r="E774" i="7"/>
  <c r="E164" i="7"/>
  <c r="E473" i="7"/>
  <c r="E501" i="7"/>
  <c r="E291" i="7"/>
  <c r="E358" i="7"/>
  <c r="E617" i="7"/>
  <c r="E435" i="7"/>
  <c r="E817" i="7"/>
  <c r="E831" i="7"/>
  <c r="E249" i="7"/>
  <c r="E196" i="7"/>
  <c r="E545" i="7"/>
  <c r="E564" i="7"/>
  <c r="E583" i="7"/>
  <c r="E819" i="7"/>
  <c r="E788" i="7"/>
  <c r="E458" i="7"/>
  <c r="E509" i="7"/>
  <c r="E526" i="7"/>
  <c r="E689" i="7"/>
  <c r="E779" i="7"/>
  <c r="E248" i="7"/>
  <c r="E743" i="7"/>
  <c r="E265" i="7"/>
  <c r="E559" i="7"/>
  <c r="E430" i="7"/>
  <c r="E165" i="7"/>
  <c r="E859" i="7"/>
  <c r="E742" i="7"/>
  <c r="E563" i="7"/>
  <c r="E839" i="7"/>
  <c r="E206" i="7"/>
  <c r="E782" i="7"/>
  <c r="E862" i="7"/>
  <c r="E878" i="7"/>
  <c r="E832" i="7"/>
  <c r="E566" i="7"/>
  <c r="E439" i="7"/>
  <c r="E344" i="7"/>
  <c r="E216" i="7"/>
  <c r="E478" i="7"/>
  <c r="E667" i="7"/>
  <c r="E474" i="7"/>
  <c r="E499" i="7"/>
  <c r="E500" i="7"/>
  <c r="E647" i="7"/>
  <c r="E737" i="7"/>
  <c r="E582" i="7"/>
  <c r="E520" i="7"/>
  <c r="E772" i="7"/>
  <c r="E408" i="7"/>
  <c r="E827" i="7"/>
  <c r="E550" i="7"/>
  <c r="E554" i="7"/>
  <c r="E731" i="7"/>
  <c r="E209" i="7"/>
  <c r="E247" i="7"/>
  <c r="E453" i="7"/>
  <c r="E833" i="7"/>
  <c r="E809" i="7"/>
  <c r="E468" i="7"/>
  <c r="E661" i="7"/>
  <c r="E735" i="7"/>
  <c r="E763" i="7"/>
  <c r="E523" i="7"/>
  <c r="E475" i="7"/>
  <c r="E865" i="7"/>
  <c r="E598" i="7"/>
  <c r="E337" i="7"/>
  <c r="E836" i="7"/>
  <c r="E635" i="7"/>
  <c r="E263" i="7"/>
  <c r="E612" i="7"/>
  <c r="E632" i="7"/>
  <c r="E411" i="7"/>
  <c r="E741" i="7"/>
  <c r="E324" i="7"/>
  <c r="E376" i="7"/>
  <c r="E516" i="7"/>
  <c r="E860" i="7"/>
  <c r="E496" i="7"/>
  <c r="E280" i="7"/>
  <c r="E604" i="7"/>
  <c r="E149" i="7"/>
  <c r="E868" i="7"/>
  <c r="E343" i="7"/>
  <c r="E681" i="7"/>
  <c r="E592" i="7"/>
  <c r="E673" i="7"/>
  <c r="E789" i="7"/>
  <c r="E510" i="7"/>
  <c r="E808" i="7"/>
  <c r="E540" i="7"/>
  <c r="E875" i="7"/>
  <c r="E426" i="7"/>
  <c r="E451" i="7"/>
  <c r="E544" i="7"/>
  <c r="E586" i="7"/>
  <c r="E729" i="7"/>
  <c r="E572" i="7"/>
  <c r="E470" i="7"/>
  <c r="E464" i="7"/>
  <c r="E775" i="7"/>
  <c r="E853" i="7"/>
  <c r="E847" i="7"/>
  <c r="E403" i="7"/>
  <c r="E504" i="7"/>
  <c r="E785" i="7"/>
  <c r="E413" i="7"/>
  <c r="E394" i="7"/>
  <c r="E389" i="7"/>
  <c r="E489" i="7"/>
  <c r="E381" i="7"/>
  <c r="E482" i="7"/>
  <c r="E333" i="7"/>
  <c r="E633" i="7"/>
  <c r="E851" i="7"/>
  <c r="E432" i="7"/>
  <c r="E606" i="7"/>
  <c r="E646" i="7"/>
  <c r="E747" i="7"/>
  <c r="E672" i="7"/>
  <c r="E575" i="7"/>
  <c r="E664" i="7"/>
  <c r="E552" i="7"/>
  <c r="E222" i="7"/>
  <c r="E441" i="7"/>
  <c r="E696" i="7"/>
  <c r="E213" i="7"/>
  <c r="E558" i="7"/>
  <c r="E512" i="7"/>
  <c r="E684" i="7"/>
  <c r="E749" i="7"/>
  <c r="E384" i="7"/>
  <c r="E816" i="7"/>
  <c r="E401" i="7"/>
  <c r="E588" i="7"/>
  <c r="E608" i="7"/>
  <c r="E257" i="7"/>
  <c r="E642" i="7"/>
  <c r="E766" i="7"/>
  <c r="E313" i="7"/>
  <c r="E351" i="7"/>
  <c r="E702" i="7"/>
  <c r="E790" i="7"/>
  <c r="E668" i="7"/>
  <c r="E457" i="7"/>
  <c r="E794" i="7"/>
  <c r="E874" i="7"/>
  <c r="E660" i="7"/>
  <c r="E609" i="7"/>
  <c r="E767" i="7"/>
  <c r="E786" i="7"/>
  <c r="E388" i="7"/>
  <c r="E392" i="7"/>
  <c r="E317" i="7"/>
  <c r="E685" i="7"/>
  <c r="E683" i="7"/>
  <c r="E383" i="7"/>
  <c r="E528" i="7"/>
  <c r="E365" i="7"/>
  <c r="E807" i="7"/>
  <c r="E471" i="7"/>
  <c r="E551" i="7"/>
  <c r="E513" i="7"/>
  <c r="E560" i="7"/>
  <c r="E233" i="7"/>
  <c r="E630" i="7"/>
  <c r="E306" i="7"/>
  <c r="E399" i="7"/>
  <c r="E406" i="7"/>
  <c r="E614" i="7"/>
  <c r="E241" i="7"/>
  <c r="E200" i="7"/>
  <c r="E242" i="7"/>
  <c r="E316" i="7"/>
  <c r="E732" i="7"/>
  <c r="E427" i="7"/>
  <c r="E574" i="7"/>
  <c r="E179" i="7"/>
  <c r="E391" i="7"/>
  <c r="E663" i="7"/>
  <c r="E822" i="7"/>
  <c r="E615" i="7"/>
  <c r="E740" i="7"/>
  <c r="E245" i="7"/>
  <c r="E410" i="7"/>
  <c r="E356" i="7"/>
  <c r="E812" i="7"/>
  <c r="E339" i="7"/>
  <c r="E495" i="7"/>
  <c r="E363" i="7"/>
  <c r="E529" i="7"/>
  <c r="E429" i="7"/>
  <c r="E227" i="7"/>
  <c r="E719" i="7"/>
  <c r="E765" i="7"/>
  <c r="E532" i="7"/>
  <c r="E437" i="7"/>
  <c r="E581" i="7"/>
  <c r="E254" i="7"/>
  <c r="E350" i="7"/>
  <c r="E379" i="7"/>
  <c r="E777" i="7"/>
  <c r="E600" i="7"/>
  <c r="E776" i="7"/>
  <c r="E799" i="7"/>
  <c r="E297" i="7"/>
  <c r="E571" i="7"/>
  <c r="E542" i="7"/>
  <c r="E864" i="7"/>
  <c r="E190" i="7"/>
  <c r="E293" i="7"/>
  <c r="E472" i="7"/>
  <c r="E447" i="7"/>
  <c r="E505" i="7"/>
  <c r="E695" i="7"/>
  <c r="E704" i="7"/>
  <c r="E320" i="7"/>
  <c r="E349" i="7"/>
  <c r="E285" i="7"/>
  <c r="E161" i="7"/>
  <c r="E434" i="7"/>
  <c r="E567" i="7"/>
  <c r="E201" i="7"/>
  <c r="E275" i="7"/>
  <c r="E707" i="7"/>
  <c r="E640" i="7"/>
  <c r="E760" i="7"/>
  <c r="E340" i="7"/>
  <c r="E497" i="7"/>
  <c r="E507" i="7"/>
  <c r="E534" i="7"/>
  <c r="E611" i="7"/>
  <c r="E811" i="7"/>
  <c r="E295" i="7"/>
  <c r="E725" i="7"/>
  <c r="E466" i="7"/>
  <c r="E137" i="7"/>
  <c r="E455" i="7"/>
  <c r="E638" i="7"/>
  <c r="E418" i="7"/>
  <c r="E277" i="7"/>
  <c r="E396" i="7"/>
  <c r="E205" i="7"/>
  <c r="E140" i="7"/>
  <c r="E335" i="7"/>
  <c r="E422" i="7"/>
  <c r="E762" i="7"/>
  <c r="E666" i="7"/>
  <c r="E191" i="7"/>
  <c r="E533" i="7"/>
  <c r="E745" i="7"/>
  <c r="E840" i="7"/>
  <c r="E584" i="7"/>
  <c r="E421" i="7"/>
  <c r="E597" i="7"/>
  <c r="E654" i="7"/>
  <c r="E771" i="7"/>
  <c r="E578" i="7"/>
  <c r="E352" i="7"/>
  <c r="E634" i="7"/>
  <c r="E170" i="7"/>
  <c r="E256" i="7"/>
  <c r="E796" i="7"/>
  <c r="E371" i="7"/>
  <c r="E141" i="7"/>
  <c r="E420" i="7"/>
  <c r="E650" i="7"/>
  <c r="E260" i="7"/>
  <c r="E783" i="7"/>
  <c r="E246" i="7"/>
  <c r="E756" i="7"/>
  <c r="E659" i="7"/>
  <c r="E253" i="7"/>
  <c r="E334" i="7"/>
  <c r="E805" i="7"/>
  <c r="E618" i="7"/>
  <c r="E261" i="7"/>
  <c r="E861" i="7"/>
  <c r="E171" i="7"/>
  <c r="E393" i="7"/>
  <c r="E813" i="7"/>
  <c r="E416" i="7"/>
  <c r="E307" i="7"/>
  <c r="E877" i="7"/>
  <c r="E272" i="7"/>
  <c r="E677" i="7"/>
  <c r="E519" i="7"/>
  <c r="E538" i="7"/>
  <c r="E431" i="7"/>
  <c r="E636" i="7"/>
  <c r="E757" i="7"/>
  <c r="E769" i="7"/>
  <c r="E400" i="7"/>
  <c r="E565" i="7"/>
  <c r="E231" i="7"/>
  <c r="E524" i="7"/>
  <c r="E139" i="7"/>
  <c r="E770" i="7"/>
  <c r="E802" i="7"/>
  <c r="E341" i="7"/>
  <c r="E409" i="7"/>
  <c r="E680" i="7"/>
  <c r="E502" i="7"/>
  <c r="E625" i="7"/>
  <c r="E576" i="7"/>
  <c r="E711" i="7"/>
  <c r="E846" i="7"/>
  <c r="E712" i="7"/>
  <c r="E791" i="7"/>
  <c r="E734" i="7"/>
  <c r="E744" i="7"/>
  <c r="E693" i="7"/>
  <c r="E207" i="7"/>
  <c r="E828" i="7"/>
  <c r="E368" i="7"/>
  <c r="E336" i="7"/>
  <c r="E377" i="7"/>
  <c r="E623" i="7"/>
  <c r="E570" i="7"/>
  <c r="E871" i="7"/>
  <c r="E714" i="7"/>
  <c r="E185" i="7"/>
  <c r="E328" i="7"/>
  <c r="E315" i="7"/>
  <c r="E610" i="7"/>
  <c r="E480" i="7"/>
  <c r="E748" i="7"/>
  <c r="E669" i="7"/>
  <c r="E838" i="7"/>
  <c r="E225" i="7"/>
  <c r="E568" i="7"/>
  <c r="E692" i="7"/>
  <c r="E296" i="7"/>
  <c r="E525" i="7"/>
  <c r="E181" i="7"/>
  <c r="E398" i="7"/>
  <c r="E417" i="7"/>
  <c r="E521" i="7"/>
  <c r="E147" i="7"/>
  <c r="E727" i="7"/>
  <c r="E622" i="7"/>
  <c r="E210" i="7"/>
  <c r="E703" i="7"/>
  <c r="E485" i="7"/>
  <c r="E709" i="7"/>
  <c r="E202" i="7"/>
  <c r="E556" i="7"/>
  <c r="E537" i="7"/>
  <c r="E738" i="7"/>
  <c r="E619" i="7"/>
  <c r="E644" i="7"/>
  <c r="E284" i="7"/>
  <c r="E484" i="7"/>
  <c r="E515" i="7"/>
  <c r="E686" i="7"/>
  <c r="E414" i="7"/>
  <c r="E483" i="7"/>
  <c r="E374" i="7"/>
  <c r="E424" i="7"/>
  <c r="E488" i="7"/>
  <c r="E169" i="7"/>
  <c r="E662" i="7"/>
  <c r="E180" i="7"/>
  <c r="E428" i="7"/>
  <c r="E593" i="7"/>
  <c r="E158" i="7"/>
  <c r="E278" i="7"/>
  <c r="E390" i="7"/>
  <c r="E364" i="7"/>
  <c r="E517" i="7"/>
  <c r="E690" i="7"/>
  <c r="E172" i="7"/>
  <c r="E752" i="7"/>
  <c r="E237" i="7"/>
  <c r="E739" i="7"/>
  <c r="E821" i="7"/>
  <c r="E758" i="7"/>
  <c r="E718" i="7"/>
  <c r="E803" i="7"/>
  <c r="E652" i="7"/>
  <c r="E626" i="7"/>
  <c r="E511" i="7"/>
  <c r="E531" i="7"/>
  <c r="E463" i="7"/>
  <c r="E872" i="7"/>
  <c r="E273" i="7"/>
  <c r="E837" i="7"/>
  <c r="E221" i="7"/>
  <c r="E300" i="7"/>
  <c r="E192" i="7"/>
  <c r="E655" i="7"/>
  <c r="E678" i="7"/>
  <c r="E536" i="7"/>
  <c r="E645" i="7"/>
  <c r="E730" i="7"/>
  <c r="E613" i="7"/>
  <c r="E665" i="7"/>
  <c r="E639" i="7"/>
  <c r="E174" i="7"/>
  <c r="E367" i="7"/>
  <c r="E184" i="7"/>
  <c r="E144" i="7"/>
  <c r="E370" i="7"/>
  <c r="E160" i="7"/>
  <c r="E479" i="7"/>
  <c r="E688" i="7"/>
  <c r="E469" i="7"/>
  <c r="E465" i="7"/>
  <c r="E841" i="7"/>
  <c r="E716" i="7"/>
  <c r="E849" i="7"/>
  <c r="E843" i="7"/>
  <c r="E590" i="7"/>
  <c r="E555" i="7"/>
  <c r="E761" i="7"/>
  <c r="E781" i="7"/>
  <c r="E467" i="7"/>
  <c r="E621" i="7"/>
  <c r="E553" i="7"/>
  <c r="E444" i="7"/>
  <c r="E433" i="7"/>
  <c r="E459" i="7"/>
  <c r="E314" i="7"/>
  <c r="E656" i="7"/>
  <c r="E162" i="7"/>
  <c r="E404" i="7"/>
  <c r="E262" i="7"/>
  <c r="E589" i="7"/>
  <c r="E580" i="7"/>
  <c r="E448" i="7"/>
  <c r="E294" i="7"/>
  <c r="E159" i="7"/>
  <c r="E477" i="7"/>
  <c r="E651" i="7"/>
  <c r="E573" i="7"/>
  <c r="E305" i="7"/>
  <c r="E446" i="7"/>
  <c r="E224" i="7"/>
  <c r="E628" i="7"/>
  <c r="E658" i="7"/>
  <c r="E423" i="7"/>
  <c r="E230" i="7"/>
  <c r="E648" i="7"/>
  <c r="E182" i="7"/>
  <c r="E705" i="7"/>
  <c r="E264" i="7"/>
  <c r="E301" i="7"/>
  <c r="E178" i="7"/>
  <c r="E151" i="7"/>
  <c r="E286" i="7"/>
  <c r="E330" i="7"/>
  <c r="E706" i="7"/>
  <c r="E146" i="7"/>
  <c r="E694" i="7"/>
  <c r="E736" i="7"/>
  <c r="E792" i="7"/>
  <c r="E535" i="7"/>
  <c r="E620" i="7"/>
  <c r="E238" i="7"/>
  <c r="E787" i="7"/>
  <c r="E700" i="7"/>
  <c r="E145" i="7"/>
  <c r="E274" i="7"/>
  <c r="E198" i="7"/>
  <c r="E750" i="7"/>
  <c r="E870" i="7"/>
  <c r="E569" i="7"/>
  <c r="E801" i="7"/>
  <c r="E543" i="7"/>
  <c r="E830" i="7"/>
  <c r="E255" i="7"/>
  <c r="E591" i="7"/>
  <c r="E579" i="7"/>
  <c r="E674" i="7"/>
  <c r="E810" i="7"/>
  <c r="E631" i="7"/>
  <c r="E348" i="7"/>
  <c r="E493" i="7"/>
  <c r="E541" i="7"/>
  <c r="E490" i="7"/>
  <c r="E276" i="7"/>
  <c r="E601" i="7"/>
  <c r="E378" i="7"/>
  <c r="E419" i="7"/>
  <c r="E235" i="7"/>
  <c r="E322" i="7"/>
  <c r="E514" i="7"/>
  <c r="E780" i="7"/>
  <c r="E746" i="7"/>
  <c r="E214" i="7"/>
  <c r="E163" i="7"/>
  <c r="E354" i="7"/>
  <c r="E186" i="7"/>
  <c r="E259" i="7"/>
  <c r="E299" i="7"/>
  <c r="E219" i="7"/>
  <c r="E722" i="7"/>
  <c r="E353" i="7"/>
  <c r="E168" i="7"/>
  <c r="E281" i="7"/>
  <c r="E643" i="7"/>
  <c r="E355" i="7"/>
  <c r="E720" i="7"/>
  <c r="E549" i="7"/>
  <c r="E369" i="7"/>
  <c r="E156" i="7"/>
  <c r="E599" i="7"/>
  <c r="E824" i="7"/>
  <c r="E150" i="7"/>
  <c r="E268" i="7"/>
  <c r="E793" i="7"/>
  <c r="E733" i="7"/>
  <c r="E239" i="7"/>
  <c r="E691" i="7"/>
  <c r="E167" i="7"/>
  <c r="E251" i="7"/>
  <c r="E345" i="7"/>
  <c r="E359" i="7"/>
  <c r="E319" i="7"/>
  <c r="E292" i="7"/>
  <c r="E218" i="7"/>
  <c r="E298" i="7"/>
  <c r="E282" i="7"/>
  <c r="E176" i="7"/>
  <c r="E562" i="7"/>
  <c r="E289" i="7"/>
  <c r="E456" i="7"/>
  <c r="E267" i="7"/>
  <c r="E215" i="7"/>
  <c r="E492" i="7"/>
  <c r="E395" i="7"/>
  <c r="E494" i="7"/>
  <c r="E594" i="7"/>
  <c r="E193" i="7"/>
  <c r="E304" i="7"/>
  <c r="E229" i="7"/>
  <c r="E710" i="7"/>
  <c r="E252" i="7"/>
  <c r="E522" i="7"/>
  <c r="E858" i="7"/>
  <c r="E676" i="7"/>
  <c r="E326" i="7"/>
  <c r="E698" i="7"/>
  <c r="E402" i="7"/>
  <c r="E548" i="7"/>
  <c r="E754" i="7"/>
  <c r="E498" i="7"/>
  <c r="E271" i="7"/>
  <c r="E327" i="7"/>
  <c r="E397" i="7"/>
  <c r="E717" i="7"/>
  <c r="E863" i="7"/>
  <c r="E425" i="7"/>
  <c r="E203" i="7"/>
  <c r="E386" i="7"/>
  <c r="E687" i="7"/>
  <c r="E226" i="7"/>
  <c r="E407" i="7"/>
  <c r="E283" i="7"/>
  <c r="E287" i="7"/>
  <c r="E768" i="7"/>
  <c r="E197" i="7"/>
  <c r="E461" i="7"/>
  <c r="E342" i="7"/>
  <c r="E361" i="7"/>
  <c r="E232" i="7"/>
  <c r="E153" i="7"/>
  <c r="E577" i="7"/>
  <c r="E438" i="7"/>
  <c r="E382" i="7"/>
  <c r="E303" i="7"/>
  <c r="E312" i="7"/>
  <c r="E823" i="7"/>
  <c r="E670" i="7"/>
  <c r="E508" i="7"/>
  <c r="E236" i="7"/>
  <c r="E375" i="7"/>
  <c r="E331" i="7"/>
  <c r="E773" i="7"/>
  <c r="E321" i="7"/>
  <c r="E724" i="7"/>
  <c r="E385" i="7"/>
  <c r="E148" i="7"/>
  <c r="E503" i="7"/>
  <c r="E415" i="7"/>
  <c r="E309" i="7"/>
  <c r="E701" i="7"/>
  <c r="E258" i="7"/>
  <c r="E329" i="7"/>
  <c r="E347" i="7"/>
  <c r="E266" i="7"/>
  <c r="E372" i="7"/>
  <c r="E187" i="7"/>
  <c r="E362" i="7"/>
  <c r="E755" i="7"/>
  <c r="E189" i="7"/>
  <c r="E603" i="7"/>
  <c r="E288" i="7"/>
  <c r="E155" i="7"/>
  <c r="E491" i="7"/>
  <c r="E279" i="7"/>
  <c r="E450" i="7"/>
  <c r="E157" i="7"/>
  <c r="E152" i="7"/>
  <c r="E442" i="7"/>
  <c r="E346" i="7"/>
  <c r="E220" i="7"/>
  <c r="E177" i="7"/>
  <c r="E753" i="7"/>
  <c r="E373" i="7"/>
  <c r="E357" i="7"/>
  <c r="E302" i="7"/>
  <c r="E195" i="7"/>
  <c r="E825" i="7"/>
  <c r="E194" i="7"/>
  <c r="E778" i="7"/>
  <c r="E243" i="7"/>
  <c r="E183" i="7"/>
  <c r="E188" i="7"/>
  <c r="E269" i="7"/>
  <c r="E546" i="7"/>
  <c r="E866" i="7"/>
  <c r="E547" i="7"/>
  <c r="E607" i="7"/>
  <c r="E867" i="7"/>
  <c r="E208" i="7"/>
  <c r="E240" i="7"/>
  <c r="E325" i="7"/>
  <c r="E682" i="7"/>
  <c r="E250" i="7"/>
  <c r="E318" i="7"/>
  <c r="E228" i="7"/>
  <c r="E412" i="7"/>
  <c r="E380" i="7"/>
  <c r="E142" i="7"/>
  <c r="E449" i="7"/>
  <c r="E234" i="7"/>
  <c r="E204" i="7"/>
  <c r="E764" i="7"/>
  <c r="E166" i="7"/>
  <c r="E308" i="7"/>
  <c r="G137" i="7" l="1"/>
  <c r="G138" i="7" s="1"/>
  <c r="G139" i="7" s="1"/>
  <c r="G140" i="7" s="1"/>
  <c r="G141" i="7" s="1"/>
  <c r="G142" i="7" s="1"/>
  <c r="G143" i="7" s="1"/>
  <c r="G144" i="7" s="1"/>
  <c r="G145" i="7" s="1"/>
  <c r="G146" i="7" s="1"/>
  <c r="G147" i="7" s="1"/>
  <c r="G148" i="7" s="1"/>
  <c r="G149" i="7" s="1"/>
  <c r="G150" i="7" s="1"/>
  <c r="G151" i="7" s="1"/>
  <c r="G152" i="7" s="1"/>
  <c r="G153" i="7" s="1"/>
  <c r="G154" i="7" s="1"/>
  <c r="G155" i="7" s="1"/>
  <c r="G156" i="7" s="1"/>
  <c r="G157" i="7" s="1"/>
  <c r="G158" i="7" s="1"/>
  <c r="G159" i="7" s="1"/>
  <c r="G160" i="7" s="1"/>
  <c r="G161" i="7" s="1"/>
  <c r="G162" i="7" s="1"/>
  <c r="G163" i="7" s="1"/>
  <c r="G164" i="7" s="1"/>
  <c r="G165" i="7" s="1"/>
  <c r="G166" i="7" s="1"/>
  <c r="G167" i="7" s="1"/>
  <c r="G168" i="7" s="1"/>
  <c r="G169" i="7" s="1"/>
  <c r="G170" i="7" s="1"/>
  <c r="G171" i="7" s="1"/>
  <c r="G172" i="7" s="1"/>
  <c r="G173" i="7" s="1"/>
  <c r="G174" i="7" s="1"/>
  <c r="G175" i="7" s="1"/>
  <c r="G176" i="7" s="1"/>
  <c r="G177" i="7" s="1"/>
  <c r="G178" i="7" s="1"/>
  <c r="G179" i="7" s="1"/>
  <c r="G180" i="7" s="1"/>
  <c r="G181" i="7" s="1"/>
  <c r="G182" i="7" s="1"/>
  <c r="G183" i="7" s="1"/>
  <c r="G184" i="7" s="1"/>
  <c r="G185" i="7" s="1"/>
  <c r="G186" i="7" s="1"/>
  <c r="G187" i="7" s="1"/>
  <c r="G188" i="7" s="1"/>
  <c r="G189" i="7" s="1"/>
  <c r="G190" i="7" s="1"/>
  <c r="G191" i="7" s="1"/>
  <c r="G192" i="7" s="1"/>
  <c r="G193" i="7" s="1"/>
  <c r="G194" i="7" s="1"/>
  <c r="G195" i="7" s="1"/>
  <c r="G196" i="7" s="1"/>
  <c r="G197" i="7" s="1"/>
  <c r="G198" i="7" s="1"/>
  <c r="G199" i="7" s="1"/>
  <c r="G200" i="7" s="1"/>
  <c r="G201" i="7" s="1"/>
  <c r="G202" i="7" s="1"/>
  <c r="G203" i="7" s="1"/>
  <c r="G204" i="7" s="1"/>
  <c r="G205" i="7" s="1"/>
  <c r="G206" i="7" s="1"/>
  <c r="G207" i="7" s="1"/>
  <c r="G208" i="7" s="1"/>
  <c r="G209" i="7" s="1"/>
  <c r="G210" i="7" s="1"/>
  <c r="G211" i="7" s="1"/>
  <c r="G212" i="7" s="1"/>
  <c r="G213" i="7" s="1"/>
  <c r="G214" i="7" s="1"/>
  <c r="G215" i="7" s="1"/>
  <c r="G216" i="7" s="1"/>
  <c r="G217" i="7" s="1"/>
  <c r="G218" i="7" s="1"/>
  <c r="G219" i="7" s="1"/>
  <c r="G220" i="7" s="1"/>
  <c r="G221" i="7" s="1"/>
  <c r="G222" i="7" s="1"/>
  <c r="G223" i="7" s="1"/>
  <c r="G224" i="7" s="1"/>
  <c r="G225" i="7" s="1"/>
  <c r="G226" i="7" s="1"/>
  <c r="G227" i="7" s="1"/>
  <c r="G228" i="7" s="1"/>
  <c r="G229" i="7" s="1"/>
  <c r="G230" i="7" s="1"/>
  <c r="G231" i="7" s="1"/>
  <c r="G232" i="7" s="1"/>
  <c r="G233" i="7" s="1"/>
  <c r="G234" i="7" s="1"/>
  <c r="G235" i="7" s="1"/>
  <c r="G236" i="7" s="1"/>
  <c r="G237" i="7" s="1"/>
  <c r="G238" i="7" s="1"/>
  <c r="G239" i="7" s="1"/>
  <c r="G240" i="7" s="1"/>
  <c r="G241" i="7" s="1"/>
  <c r="G242" i="7" s="1"/>
  <c r="G243" i="7" s="1"/>
  <c r="G244" i="7" s="1"/>
  <c r="G245" i="7" s="1"/>
  <c r="G246" i="7" s="1"/>
  <c r="G247" i="7" s="1"/>
  <c r="G248" i="7" s="1"/>
  <c r="G249" i="7" s="1"/>
  <c r="G250" i="7" s="1"/>
  <c r="G251" i="7" s="1"/>
  <c r="G252" i="7" s="1"/>
  <c r="G253" i="7" s="1"/>
  <c r="G254" i="7" s="1"/>
  <c r="G255" i="7" s="1"/>
  <c r="G256" i="7" s="1"/>
  <c r="G257" i="7" s="1"/>
  <c r="G258" i="7" s="1"/>
  <c r="G259" i="7" s="1"/>
  <c r="G260" i="7" s="1"/>
  <c r="G261" i="7" s="1"/>
  <c r="G262" i="7" s="1"/>
  <c r="G263" i="7" s="1"/>
  <c r="G264" i="7" s="1"/>
  <c r="G265" i="7" s="1"/>
  <c r="G266" i="7" s="1"/>
  <c r="G267" i="7" s="1"/>
  <c r="G268" i="7" s="1"/>
  <c r="G269" i="7" s="1"/>
  <c r="G270" i="7" s="1"/>
  <c r="G271" i="7" s="1"/>
  <c r="G272" i="7" s="1"/>
  <c r="G273" i="7" s="1"/>
  <c r="G274" i="7" s="1"/>
  <c r="G275" i="7" s="1"/>
  <c r="G276" i="7" s="1"/>
  <c r="G277" i="7" s="1"/>
  <c r="G278" i="7" s="1"/>
  <c r="G279" i="7" s="1"/>
  <c r="G280" i="7" s="1"/>
  <c r="G281" i="7" s="1"/>
  <c r="G282" i="7" s="1"/>
  <c r="G283" i="7" s="1"/>
  <c r="G284" i="7" s="1"/>
  <c r="G285" i="7" s="1"/>
  <c r="G286" i="7" s="1"/>
  <c r="G287" i="7" s="1"/>
  <c r="G288" i="7" s="1"/>
  <c r="G289" i="7" s="1"/>
  <c r="G290" i="7" s="1"/>
  <c r="G291" i="7" s="1"/>
  <c r="G292" i="7" s="1"/>
  <c r="G293" i="7" s="1"/>
  <c r="G294" i="7" s="1"/>
  <c r="G295" i="7" s="1"/>
  <c r="G296" i="7" s="1"/>
  <c r="G297" i="7" s="1"/>
  <c r="G298" i="7" s="1"/>
  <c r="G299" i="7" s="1"/>
  <c r="G300" i="7" s="1"/>
  <c r="G301" i="7" s="1"/>
  <c r="G302" i="7" s="1"/>
  <c r="G303" i="7" s="1"/>
  <c r="G304" i="7" s="1"/>
  <c r="G305" i="7" s="1"/>
  <c r="G306" i="7" s="1"/>
  <c r="G307" i="7" s="1"/>
  <c r="G308" i="7" s="1"/>
  <c r="G309" i="7" s="1"/>
  <c r="G310" i="7" s="1"/>
  <c r="G311" i="7" s="1"/>
  <c r="G312" i="7" s="1"/>
  <c r="G313" i="7" s="1"/>
  <c r="G314" i="7" s="1"/>
  <c r="G315" i="7" s="1"/>
  <c r="G316" i="7" s="1"/>
  <c r="G317" i="7" s="1"/>
  <c r="G318" i="7" s="1"/>
  <c r="G319" i="7" s="1"/>
  <c r="G320" i="7" s="1"/>
  <c r="G321" i="7" s="1"/>
  <c r="G322" i="7" s="1"/>
  <c r="G323" i="7" s="1"/>
  <c r="G324" i="7" s="1"/>
  <c r="G325" i="7" s="1"/>
  <c r="G326" i="7" s="1"/>
  <c r="G327" i="7" s="1"/>
  <c r="G328" i="7" s="1"/>
  <c r="G329" i="7" s="1"/>
  <c r="G330" i="7" s="1"/>
  <c r="G331" i="7" s="1"/>
  <c r="G332" i="7" s="1"/>
  <c r="G333" i="7" s="1"/>
  <c r="G334" i="7" s="1"/>
  <c r="G335" i="7" s="1"/>
  <c r="G336" i="7" s="1"/>
  <c r="G337" i="7" s="1"/>
  <c r="G338" i="7" s="1"/>
  <c r="G339" i="7" s="1"/>
  <c r="G340" i="7" s="1"/>
  <c r="G341" i="7" s="1"/>
  <c r="G342" i="7" s="1"/>
  <c r="G343" i="7" s="1"/>
  <c r="G344" i="7" s="1"/>
  <c r="G345" i="7" s="1"/>
  <c r="G346" i="7" s="1"/>
  <c r="G347" i="7" s="1"/>
  <c r="G348" i="7" s="1"/>
  <c r="G349" i="7" s="1"/>
  <c r="G350" i="7" s="1"/>
  <c r="G351" i="7" s="1"/>
  <c r="G352" i="7" s="1"/>
  <c r="G353" i="7" s="1"/>
  <c r="G354" i="7" s="1"/>
  <c r="G355" i="7" s="1"/>
  <c r="G356" i="7" s="1"/>
  <c r="G357" i="7" s="1"/>
  <c r="G358" i="7" s="1"/>
  <c r="G359" i="7" s="1"/>
  <c r="G360" i="7" s="1"/>
  <c r="G361" i="7" s="1"/>
  <c r="G362" i="7" s="1"/>
  <c r="G363" i="7" s="1"/>
  <c r="G364" i="7" s="1"/>
  <c r="G365" i="7" s="1"/>
  <c r="G366" i="7" s="1"/>
  <c r="G367" i="7" s="1"/>
  <c r="G368" i="7" s="1"/>
  <c r="G369" i="7" s="1"/>
  <c r="G370" i="7" s="1"/>
  <c r="G371" i="7" s="1"/>
  <c r="G372" i="7" s="1"/>
  <c r="G373" i="7" s="1"/>
  <c r="G374" i="7" s="1"/>
  <c r="G375" i="7" s="1"/>
  <c r="G376" i="7" s="1"/>
  <c r="G377" i="7" s="1"/>
  <c r="G378" i="7" s="1"/>
  <c r="G379" i="7" s="1"/>
  <c r="G380" i="7" s="1"/>
  <c r="G381" i="7" s="1"/>
  <c r="G382" i="7" s="1"/>
  <c r="G383" i="7" s="1"/>
  <c r="G384" i="7" s="1"/>
  <c r="G385" i="7" s="1"/>
  <c r="G386" i="7" s="1"/>
  <c r="G387" i="7" s="1"/>
  <c r="G388" i="7" s="1"/>
  <c r="G389" i="7" s="1"/>
  <c r="G390" i="7" s="1"/>
  <c r="G391" i="7" s="1"/>
  <c r="G392" i="7" s="1"/>
  <c r="G393" i="7" s="1"/>
  <c r="G394" i="7" s="1"/>
  <c r="G395" i="7" s="1"/>
  <c r="G396" i="7" s="1"/>
  <c r="G397" i="7" s="1"/>
  <c r="G398" i="7" s="1"/>
  <c r="G399" i="7" s="1"/>
  <c r="G400" i="7" s="1"/>
  <c r="G401" i="7" s="1"/>
  <c r="G402" i="7" s="1"/>
  <c r="G403" i="7" s="1"/>
  <c r="G404" i="7" s="1"/>
  <c r="G405" i="7" s="1"/>
  <c r="G406" i="7" s="1"/>
  <c r="G407" i="7" s="1"/>
  <c r="G408" i="7" s="1"/>
  <c r="G409" i="7" s="1"/>
  <c r="G410" i="7" s="1"/>
  <c r="G411" i="7" s="1"/>
  <c r="G412" i="7" s="1"/>
  <c r="G413" i="7" s="1"/>
  <c r="G414" i="7" s="1"/>
  <c r="G415" i="7" s="1"/>
  <c r="G416" i="7" s="1"/>
  <c r="G417" i="7" s="1"/>
  <c r="G418" i="7" s="1"/>
  <c r="G419" i="7" s="1"/>
  <c r="G420" i="7" s="1"/>
  <c r="G421" i="7" s="1"/>
  <c r="G422" i="7" s="1"/>
  <c r="G423" i="7" s="1"/>
  <c r="G424" i="7" s="1"/>
  <c r="G425" i="7" s="1"/>
  <c r="G426" i="7" s="1"/>
  <c r="G427" i="7" s="1"/>
  <c r="G428" i="7" s="1"/>
  <c r="G429" i="7" s="1"/>
  <c r="G430" i="7" s="1"/>
  <c r="G431" i="7" s="1"/>
  <c r="G432" i="7" s="1"/>
  <c r="G433" i="7" s="1"/>
  <c r="G434" i="7" s="1"/>
  <c r="G435" i="7" s="1"/>
  <c r="G436" i="7" s="1"/>
  <c r="G437" i="7" s="1"/>
  <c r="G438" i="7" s="1"/>
  <c r="G439" i="7" s="1"/>
  <c r="G440" i="7" s="1"/>
  <c r="G441" i="7" s="1"/>
  <c r="G442" i="7" s="1"/>
  <c r="G443" i="7" s="1"/>
  <c r="G444" i="7" s="1"/>
  <c r="G445" i="7" s="1"/>
  <c r="G446" i="7" s="1"/>
  <c r="G447" i="7" s="1"/>
  <c r="G448" i="7" s="1"/>
  <c r="G449" i="7" s="1"/>
  <c r="G450" i="7" s="1"/>
  <c r="G451" i="7" s="1"/>
  <c r="G452" i="7" s="1"/>
  <c r="G453" i="7" s="1"/>
  <c r="G454" i="7" s="1"/>
  <c r="G455" i="7" s="1"/>
  <c r="G456" i="7" s="1"/>
  <c r="G457" i="7" s="1"/>
  <c r="G458" i="7" s="1"/>
  <c r="G459" i="7" s="1"/>
  <c r="G460" i="7" s="1"/>
  <c r="G461" i="7" s="1"/>
  <c r="G462" i="7" s="1"/>
  <c r="G463" i="7" s="1"/>
  <c r="G464" i="7" s="1"/>
  <c r="G465" i="7" s="1"/>
  <c r="G466" i="7" s="1"/>
  <c r="G467" i="7" s="1"/>
  <c r="G468" i="7" s="1"/>
  <c r="G469" i="7" s="1"/>
  <c r="G470" i="7" s="1"/>
  <c r="G471" i="7" s="1"/>
  <c r="G472" i="7" s="1"/>
  <c r="G473" i="7" s="1"/>
  <c r="G474" i="7" s="1"/>
  <c r="G475" i="7" s="1"/>
  <c r="G476" i="7" s="1"/>
  <c r="G477" i="7" s="1"/>
  <c r="G478" i="7" s="1"/>
  <c r="G479" i="7" s="1"/>
  <c r="G480" i="7" s="1"/>
  <c r="G481" i="7" s="1"/>
  <c r="G482" i="7" s="1"/>
  <c r="G483" i="7" s="1"/>
  <c r="G484" i="7" s="1"/>
  <c r="G485" i="7" s="1"/>
  <c r="G486" i="7" s="1"/>
  <c r="G487" i="7" s="1"/>
  <c r="G488" i="7" s="1"/>
  <c r="G489" i="7" s="1"/>
  <c r="G490" i="7" s="1"/>
  <c r="G491" i="7" s="1"/>
  <c r="G492" i="7" s="1"/>
  <c r="G493" i="7" s="1"/>
  <c r="G494" i="7" s="1"/>
  <c r="G495" i="7" s="1"/>
  <c r="G496" i="7" s="1"/>
  <c r="G497" i="7" s="1"/>
  <c r="G498" i="7" s="1"/>
  <c r="G499" i="7" s="1"/>
  <c r="G500" i="7" s="1"/>
  <c r="G501" i="7" s="1"/>
  <c r="G502" i="7" s="1"/>
  <c r="G503" i="7" s="1"/>
  <c r="G504" i="7" s="1"/>
  <c r="G505" i="7" s="1"/>
  <c r="G506" i="7" s="1"/>
  <c r="G507" i="7" s="1"/>
  <c r="G508" i="7" s="1"/>
  <c r="G509" i="7" s="1"/>
  <c r="G510" i="7" s="1"/>
  <c r="G511" i="7" s="1"/>
  <c r="G512" i="7" s="1"/>
  <c r="G513" i="7" s="1"/>
  <c r="G514" i="7" s="1"/>
  <c r="G515" i="7" s="1"/>
  <c r="G516" i="7" s="1"/>
  <c r="G517" i="7" s="1"/>
  <c r="G518" i="7" s="1"/>
  <c r="G519" i="7" s="1"/>
  <c r="G520" i="7" s="1"/>
  <c r="G521" i="7" s="1"/>
  <c r="G522" i="7" s="1"/>
  <c r="G523" i="7" s="1"/>
  <c r="G524" i="7" s="1"/>
  <c r="G525" i="7" s="1"/>
  <c r="G526" i="7" s="1"/>
  <c r="G527" i="7" s="1"/>
  <c r="G528" i="7" s="1"/>
  <c r="G529" i="7" s="1"/>
  <c r="G530" i="7" s="1"/>
  <c r="G531" i="7" s="1"/>
  <c r="G532" i="7" s="1"/>
  <c r="G533" i="7" s="1"/>
  <c r="G534" i="7" s="1"/>
  <c r="G535" i="7" s="1"/>
  <c r="G536" i="7" s="1"/>
  <c r="G537" i="7" s="1"/>
  <c r="G538" i="7" s="1"/>
  <c r="G539" i="7" s="1"/>
  <c r="G540" i="7" s="1"/>
  <c r="G541" i="7" s="1"/>
  <c r="G542" i="7" s="1"/>
  <c r="G543" i="7" s="1"/>
  <c r="G544" i="7" s="1"/>
  <c r="G545" i="7" s="1"/>
  <c r="G546" i="7" s="1"/>
  <c r="G547" i="7" s="1"/>
  <c r="G548" i="7" s="1"/>
  <c r="G549" i="7" s="1"/>
  <c r="G550" i="7" s="1"/>
  <c r="G551" i="7" s="1"/>
  <c r="G552" i="7" s="1"/>
  <c r="G553" i="7" s="1"/>
  <c r="G554" i="7" s="1"/>
  <c r="G555" i="7" s="1"/>
  <c r="G556" i="7" s="1"/>
  <c r="G557" i="7" s="1"/>
  <c r="G558" i="7" s="1"/>
  <c r="G559" i="7" s="1"/>
  <c r="G560" i="7" s="1"/>
  <c r="G561" i="7" s="1"/>
  <c r="G562" i="7" s="1"/>
  <c r="G563" i="7" s="1"/>
  <c r="G564" i="7" s="1"/>
  <c r="G565" i="7" s="1"/>
  <c r="G566" i="7" s="1"/>
  <c r="G567" i="7" s="1"/>
  <c r="G568" i="7" s="1"/>
  <c r="G569" i="7" s="1"/>
  <c r="G570" i="7" s="1"/>
  <c r="G571" i="7" s="1"/>
  <c r="G572" i="7" s="1"/>
  <c r="G573" i="7" s="1"/>
  <c r="G574" i="7" s="1"/>
  <c r="G575" i="7" s="1"/>
  <c r="G576" i="7" s="1"/>
  <c r="G577" i="7" s="1"/>
  <c r="G578" i="7" s="1"/>
  <c r="G579" i="7" s="1"/>
  <c r="G580" i="7" s="1"/>
  <c r="G581" i="7" s="1"/>
  <c r="G582" i="7" s="1"/>
  <c r="G583" i="7" s="1"/>
  <c r="G584" i="7" s="1"/>
  <c r="G585" i="7" s="1"/>
  <c r="G586" i="7" s="1"/>
  <c r="G587" i="7" s="1"/>
  <c r="G588" i="7" s="1"/>
  <c r="G589" i="7" s="1"/>
  <c r="G590" i="7" s="1"/>
  <c r="G591" i="7" s="1"/>
  <c r="G592" i="7" s="1"/>
  <c r="G593" i="7" s="1"/>
  <c r="G594" i="7" s="1"/>
  <c r="G595" i="7" s="1"/>
  <c r="G596" i="7" s="1"/>
  <c r="G597" i="7" s="1"/>
  <c r="G598" i="7" s="1"/>
  <c r="G599" i="7" s="1"/>
  <c r="G600" i="7" s="1"/>
  <c r="G601" i="7" s="1"/>
  <c r="G602" i="7" s="1"/>
  <c r="G603" i="7" s="1"/>
  <c r="G604" i="7" s="1"/>
  <c r="G605" i="7" s="1"/>
  <c r="G606" i="7" s="1"/>
  <c r="G607" i="7" s="1"/>
  <c r="G608" i="7" s="1"/>
  <c r="G609" i="7" s="1"/>
  <c r="G610" i="7" s="1"/>
  <c r="G611" i="7" s="1"/>
  <c r="G612" i="7" s="1"/>
  <c r="G613" i="7" s="1"/>
  <c r="G614" i="7" s="1"/>
  <c r="G615" i="7" s="1"/>
  <c r="G616" i="7" s="1"/>
  <c r="G617" i="7" s="1"/>
  <c r="G618" i="7" s="1"/>
  <c r="G619" i="7" s="1"/>
  <c r="G620" i="7" s="1"/>
  <c r="G621" i="7" s="1"/>
  <c r="G622" i="7" s="1"/>
  <c r="G623" i="7" s="1"/>
  <c r="G624" i="7" s="1"/>
  <c r="G625" i="7" s="1"/>
  <c r="G626" i="7" s="1"/>
  <c r="G627" i="7" s="1"/>
  <c r="G628" i="7" s="1"/>
  <c r="G629" i="7" s="1"/>
  <c r="G630" i="7" s="1"/>
  <c r="G631" i="7" s="1"/>
  <c r="G632" i="7" s="1"/>
  <c r="G633" i="7" s="1"/>
  <c r="G634" i="7" s="1"/>
  <c r="G635" i="7" s="1"/>
  <c r="G636" i="7" s="1"/>
  <c r="G637" i="7" s="1"/>
  <c r="G638" i="7" s="1"/>
  <c r="G639" i="7" s="1"/>
  <c r="G640" i="7" s="1"/>
  <c r="G641" i="7" s="1"/>
  <c r="G642" i="7" s="1"/>
  <c r="G643" i="7" s="1"/>
  <c r="G644" i="7" s="1"/>
  <c r="G645" i="7" s="1"/>
  <c r="G646" i="7" s="1"/>
  <c r="G647" i="7" s="1"/>
  <c r="G648" i="7" s="1"/>
  <c r="G649" i="7" s="1"/>
  <c r="G650" i="7" s="1"/>
  <c r="G651" i="7" s="1"/>
  <c r="G652" i="7" s="1"/>
  <c r="G653" i="7" s="1"/>
  <c r="G654" i="7" s="1"/>
  <c r="G655" i="7" s="1"/>
  <c r="G656" i="7" s="1"/>
  <c r="G657" i="7" s="1"/>
  <c r="G658" i="7" s="1"/>
  <c r="G659" i="7" s="1"/>
  <c r="G660" i="7" s="1"/>
  <c r="G661" i="7" s="1"/>
  <c r="G662" i="7" s="1"/>
  <c r="G663" i="7" s="1"/>
  <c r="G664" i="7" s="1"/>
  <c r="G665" i="7" s="1"/>
  <c r="G666" i="7" s="1"/>
  <c r="G667" i="7" s="1"/>
  <c r="G668" i="7" s="1"/>
  <c r="G669" i="7" s="1"/>
  <c r="G670" i="7" s="1"/>
  <c r="G671" i="7" s="1"/>
  <c r="G672" i="7" s="1"/>
  <c r="G673" i="7" s="1"/>
  <c r="G674" i="7" s="1"/>
  <c r="G675" i="7" s="1"/>
  <c r="G676" i="7" s="1"/>
  <c r="G677" i="7" s="1"/>
  <c r="G678" i="7" s="1"/>
  <c r="G679" i="7" s="1"/>
  <c r="G680" i="7" s="1"/>
  <c r="G681" i="7" s="1"/>
  <c r="G682" i="7" s="1"/>
  <c r="G683" i="7" s="1"/>
  <c r="G684" i="7" s="1"/>
  <c r="G685" i="7" s="1"/>
  <c r="G686" i="7" s="1"/>
  <c r="G687" i="7" s="1"/>
  <c r="G688" i="7" s="1"/>
  <c r="G689" i="7" s="1"/>
  <c r="G690" i="7" s="1"/>
  <c r="G691" i="7" s="1"/>
  <c r="G692" i="7" s="1"/>
  <c r="G693" i="7" s="1"/>
  <c r="G694" i="7" s="1"/>
  <c r="G695" i="7" s="1"/>
  <c r="G696" i="7" s="1"/>
  <c r="G697" i="7" s="1"/>
  <c r="G698" i="7" s="1"/>
  <c r="G699" i="7" s="1"/>
  <c r="G700" i="7" s="1"/>
  <c r="G701" i="7" s="1"/>
  <c r="G702" i="7" s="1"/>
  <c r="G703" i="7" s="1"/>
  <c r="G704" i="7" s="1"/>
  <c r="G705" i="7" s="1"/>
  <c r="G706" i="7" s="1"/>
  <c r="G707" i="7" s="1"/>
  <c r="G708" i="7" s="1"/>
  <c r="G709" i="7" s="1"/>
  <c r="G710" i="7" s="1"/>
  <c r="G711" i="7" s="1"/>
  <c r="G712" i="7" s="1"/>
  <c r="G713" i="7" s="1"/>
  <c r="G714" i="7" s="1"/>
  <c r="G715" i="7" s="1"/>
  <c r="G716" i="7" s="1"/>
  <c r="G717" i="7" s="1"/>
  <c r="G718" i="7" s="1"/>
  <c r="G719" i="7" s="1"/>
  <c r="G720" i="7" s="1"/>
  <c r="G721" i="7" s="1"/>
  <c r="G722" i="7" s="1"/>
  <c r="G723" i="7" s="1"/>
  <c r="G724" i="7" s="1"/>
  <c r="G725" i="7" s="1"/>
  <c r="G726" i="7" s="1"/>
  <c r="G727" i="7" s="1"/>
  <c r="G728" i="7" s="1"/>
  <c r="G729" i="7" s="1"/>
  <c r="G730" i="7" s="1"/>
  <c r="G731" i="7" s="1"/>
  <c r="G732" i="7" s="1"/>
  <c r="G733" i="7" s="1"/>
  <c r="G734" i="7" s="1"/>
  <c r="G735" i="7" s="1"/>
  <c r="G736" i="7" s="1"/>
  <c r="G737" i="7" s="1"/>
  <c r="G738" i="7" s="1"/>
  <c r="G739" i="7" s="1"/>
  <c r="G740" i="7" s="1"/>
  <c r="G741" i="7" s="1"/>
  <c r="G742" i="7" s="1"/>
  <c r="G743" i="7" s="1"/>
  <c r="G744" i="7" s="1"/>
  <c r="G745" i="7" s="1"/>
  <c r="G746" i="7" s="1"/>
  <c r="G747" i="7" s="1"/>
  <c r="G748" i="7" s="1"/>
  <c r="G749" i="7" s="1"/>
  <c r="G750" i="7" s="1"/>
  <c r="G751" i="7" s="1"/>
  <c r="G752" i="7" s="1"/>
  <c r="G753" i="7" s="1"/>
  <c r="G754" i="7" s="1"/>
  <c r="G755" i="7" s="1"/>
  <c r="G756" i="7" s="1"/>
  <c r="G757" i="7" s="1"/>
  <c r="G758" i="7" s="1"/>
  <c r="G759" i="7" s="1"/>
  <c r="G760" i="7" s="1"/>
  <c r="G761" i="7" s="1"/>
  <c r="G762" i="7" s="1"/>
  <c r="G763" i="7" s="1"/>
  <c r="G764" i="7" s="1"/>
  <c r="G765" i="7" s="1"/>
  <c r="G766" i="7" s="1"/>
  <c r="G767" i="7" s="1"/>
  <c r="G768" i="7" s="1"/>
  <c r="G769" i="7" s="1"/>
  <c r="G770" i="7" s="1"/>
  <c r="G771" i="7" s="1"/>
  <c r="G772" i="7" s="1"/>
  <c r="G773" i="7" s="1"/>
  <c r="G774" i="7" s="1"/>
  <c r="G775" i="7" s="1"/>
  <c r="G776" i="7" s="1"/>
  <c r="G777" i="7" s="1"/>
  <c r="G778" i="7" s="1"/>
  <c r="G779" i="7" s="1"/>
  <c r="G780" i="7" s="1"/>
  <c r="G781" i="7" s="1"/>
  <c r="G782" i="7" s="1"/>
  <c r="G783" i="7" s="1"/>
  <c r="G784" i="7" s="1"/>
  <c r="G785" i="7" s="1"/>
  <c r="G786" i="7" s="1"/>
  <c r="G787" i="7" s="1"/>
  <c r="G788" i="7" s="1"/>
  <c r="G789" i="7" s="1"/>
  <c r="G790" i="7" s="1"/>
  <c r="G791" i="7" s="1"/>
  <c r="G792" i="7" s="1"/>
  <c r="G793" i="7" s="1"/>
  <c r="G794" i="7" s="1"/>
  <c r="G795" i="7" s="1"/>
  <c r="G796" i="7" s="1"/>
  <c r="G797" i="7" s="1"/>
  <c r="G798" i="7" s="1"/>
  <c r="G799" i="7" s="1"/>
  <c r="G800" i="7" s="1"/>
  <c r="G801" i="7" s="1"/>
  <c r="G802" i="7" s="1"/>
  <c r="G803" i="7" s="1"/>
  <c r="G804" i="7" s="1"/>
  <c r="G805" i="7" s="1"/>
  <c r="G806" i="7" s="1"/>
  <c r="G807" i="7" s="1"/>
  <c r="G808" i="7" s="1"/>
  <c r="G809" i="7" s="1"/>
  <c r="G810" i="7" s="1"/>
  <c r="G811" i="7" s="1"/>
  <c r="G812" i="7" s="1"/>
  <c r="G813" i="7" s="1"/>
  <c r="G814" i="7" s="1"/>
  <c r="G815" i="7" s="1"/>
  <c r="G816" i="7" s="1"/>
  <c r="G817" i="7" s="1"/>
  <c r="G818" i="7" s="1"/>
  <c r="G819" i="7" s="1"/>
  <c r="G820" i="7" s="1"/>
  <c r="G821" i="7" s="1"/>
  <c r="G822" i="7" s="1"/>
  <c r="F138" i="7"/>
  <c r="F139" i="7" s="1"/>
  <c r="F140" i="7" s="1"/>
  <c r="F141" i="7" s="1"/>
  <c r="F142" i="7" s="1"/>
  <c r="F143" i="7" s="1"/>
  <c r="F144" i="7" s="1"/>
  <c r="F145" i="7" s="1"/>
  <c r="F146" i="7" s="1"/>
  <c r="F147" i="7" s="1"/>
  <c r="F148" i="7" s="1"/>
  <c r="F149" i="7" s="1"/>
  <c r="F150" i="7" s="1"/>
  <c r="F151" i="7" s="1"/>
  <c r="F152" i="7" s="1"/>
  <c r="F153" i="7" s="1"/>
  <c r="F154" i="7" s="1"/>
  <c r="F155" i="7" s="1"/>
  <c r="F156" i="7" s="1"/>
  <c r="F157" i="7" s="1"/>
  <c r="F158" i="7" s="1"/>
  <c r="F159" i="7" s="1"/>
  <c r="F160" i="7" s="1"/>
  <c r="F161" i="7" s="1"/>
  <c r="F162" i="7" s="1"/>
  <c r="F163" i="7" s="1"/>
  <c r="F164" i="7" s="1"/>
  <c r="F165" i="7" s="1"/>
  <c r="F166" i="7" s="1"/>
  <c r="F167" i="7" s="1"/>
  <c r="F168" i="7" s="1"/>
  <c r="F169" i="7" s="1"/>
  <c r="F170" i="7" s="1"/>
  <c r="F171" i="7" s="1"/>
  <c r="F172" i="7" s="1"/>
  <c r="F173" i="7" s="1"/>
  <c r="F174" i="7" s="1"/>
  <c r="F175" i="7" s="1"/>
  <c r="F176" i="7" s="1"/>
  <c r="F177" i="7" s="1"/>
  <c r="F178" i="7" s="1"/>
  <c r="F179" i="7" s="1"/>
  <c r="F180" i="7" s="1"/>
  <c r="F181" i="7" s="1"/>
  <c r="F182" i="7" s="1"/>
  <c r="F183" i="7" s="1"/>
  <c r="F184" i="7" s="1"/>
  <c r="F185" i="7" s="1"/>
  <c r="F186" i="7" s="1"/>
  <c r="F187" i="7" s="1"/>
  <c r="F188" i="7" s="1"/>
  <c r="F189" i="7" s="1"/>
  <c r="F190" i="7" s="1"/>
  <c r="F191" i="7" s="1"/>
  <c r="F192" i="7" s="1"/>
  <c r="F193" i="7" s="1"/>
  <c r="F194" i="7" s="1"/>
  <c r="F195" i="7" s="1"/>
  <c r="F196" i="7" s="1"/>
  <c r="F197" i="7" s="1"/>
  <c r="F198" i="7" s="1"/>
  <c r="F199" i="7" s="1"/>
  <c r="F200" i="7" s="1"/>
  <c r="F201" i="7" s="1"/>
  <c r="F202" i="7" s="1"/>
  <c r="F203" i="7" s="1"/>
  <c r="F204" i="7" s="1"/>
  <c r="F205" i="7" s="1"/>
  <c r="F206" i="7" s="1"/>
  <c r="F207" i="7" s="1"/>
  <c r="F208" i="7" s="1"/>
  <c r="F209" i="7" s="1"/>
  <c r="F210" i="7" s="1"/>
  <c r="F211" i="7" s="1"/>
  <c r="F212" i="7" s="1"/>
  <c r="F213" i="7" s="1"/>
  <c r="F214" i="7" s="1"/>
  <c r="F215" i="7" s="1"/>
  <c r="F216" i="7" s="1"/>
  <c r="F217" i="7" s="1"/>
  <c r="F218" i="7" s="1"/>
  <c r="F219" i="7" s="1"/>
  <c r="F220" i="7" s="1"/>
  <c r="F221" i="7" s="1"/>
  <c r="F222" i="7" s="1"/>
  <c r="F223" i="7" s="1"/>
  <c r="F224" i="7" s="1"/>
  <c r="F225" i="7" s="1"/>
  <c r="F226" i="7" s="1"/>
  <c r="F227" i="7" s="1"/>
  <c r="F228" i="7" s="1"/>
  <c r="F229" i="7" s="1"/>
  <c r="F230" i="7" s="1"/>
  <c r="F231" i="7" s="1"/>
  <c r="F232" i="7" s="1"/>
  <c r="F233" i="7" s="1"/>
  <c r="F234" i="7" s="1"/>
  <c r="F235" i="7" s="1"/>
  <c r="F236" i="7" s="1"/>
  <c r="F237" i="7" s="1"/>
  <c r="F238" i="7" s="1"/>
  <c r="F239" i="7" s="1"/>
  <c r="F240" i="7" s="1"/>
  <c r="F241" i="7" s="1"/>
  <c r="F242" i="7" s="1"/>
  <c r="F243" i="7" s="1"/>
  <c r="F244" i="7" s="1"/>
  <c r="F245" i="7" s="1"/>
  <c r="F246" i="7" s="1"/>
  <c r="F247" i="7" s="1"/>
  <c r="F248" i="7" s="1"/>
  <c r="F249" i="7" s="1"/>
  <c r="F250" i="7" s="1"/>
  <c r="F251" i="7" s="1"/>
  <c r="F252" i="7" s="1"/>
  <c r="F253" i="7" s="1"/>
  <c r="F254" i="7" s="1"/>
  <c r="F255" i="7" s="1"/>
  <c r="F256" i="7" s="1"/>
  <c r="F257" i="7" s="1"/>
  <c r="F258" i="7" s="1"/>
  <c r="F259" i="7" s="1"/>
  <c r="F260" i="7" s="1"/>
  <c r="F261" i="7" s="1"/>
  <c r="F262" i="7" s="1"/>
  <c r="F263" i="7" s="1"/>
  <c r="F264" i="7" s="1"/>
  <c r="F265" i="7" s="1"/>
  <c r="F266" i="7" s="1"/>
  <c r="F267" i="7" s="1"/>
  <c r="F268" i="7" s="1"/>
  <c r="F269" i="7" s="1"/>
  <c r="F270" i="7" s="1"/>
  <c r="F271" i="7" s="1"/>
  <c r="F272" i="7" s="1"/>
  <c r="F273" i="7" s="1"/>
  <c r="F274" i="7" s="1"/>
  <c r="F275" i="7" s="1"/>
  <c r="F276" i="7" s="1"/>
  <c r="F277" i="7" s="1"/>
  <c r="F278" i="7" s="1"/>
  <c r="F279" i="7" s="1"/>
  <c r="F280" i="7" s="1"/>
  <c r="F281" i="7" s="1"/>
  <c r="F282" i="7" s="1"/>
  <c r="F283" i="7" s="1"/>
  <c r="F284" i="7" s="1"/>
  <c r="F285" i="7" s="1"/>
  <c r="F286" i="7" s="1"/>
  <c r="F287" i="7" s="1"/>
  <c r="F288" i="7" s="1"/>
  <c r="F289" i="7" s="1"/>
  <c r="F290" i="7" s="1"/>
  <c r="F291" i="7" s="1"/>
  <c r="F292" i="7" s="1"/>
  <c r="F293" i="7" s="1"/>
  <c r="F294" i="7" s="1"/>
  <c r="F295" i="7" s="1"/>
  <c r="F296" i="7" s="1"/>
  <c r="F297" i="7" s="1"/>
  <c r="F298" i="7" s="1"/>
  <c r="F299" i="7" s="1"/>
  <c r="F300" i="7" s="1"/>
  <c r="F301" i="7" s="1"/>
  <c r="F302" i="7" s="1"/>
  <c r="F303" i="7" s="1"/>
  <c r="F304" i="7" s="1"/>
  <c r="F305" i="7" s="1"/>
  <c r="F306" i="7" s="1"/>
  <c r="F307" i="7" s="1"/>
  <c r="F308" i="7" s="1"/>
  <c r="F309" i="7" s="1"/>
  <c r="F310" i="7" s="1"/>
  <c r="F311" i="7" s="1"/>
  <c r="F312" i="7" s="1"/>
  <c r="F313" i="7" s="1"/>
  <c r="F314" i="7" s="1"/>
  <c r="F315" i="7" s="1"/>
  <c r="F316" i="7" s="1"/>
  <c r="F317" i="7" s="1"/>
  <c r="F318" i="7" s="1"/>
  <c r="F319" i="7" s="1"/>
  <c r="F320" i="7" s="1"/>
  <c r="F321" i="7" s="1"/>
  <c r="F322" i="7" s="1"/>
  <c r="F323" i="7" s="1"/>
  <c r="F324" i="7" s="1"/>
  <c r="F325" i="7" s="1"/>
  <c r="F326" i="7" s="1"/>
  <c r="F327" i="7" s="1"/>
  <c r="F328" i="7" s="1"/>
  <c r="F329" i="7" s="1"/>
  <c r="F330" i="7" s="1"/>
  <c r="F331" i="7" s="1"/>
  <c r="F332" i="7" s="1"/>
  <c r="F333" i="7" s="1"/>
  <c r="F334" i="7" s="1"/>
  <c r="F335" i="7" s="1"/>
  <c r="F336" i="7" s="1"/>
  <c r="F337" i="7" s="1"/>
  <c r="F338" i="7" s="1"/>
  <c r="F339" i="7" s="1"/>
  <c r="F340" i="7" s="1"/>
  <c r="F341" i="7" s="1"/>
  <c r="F342" i="7" s="1"/>
  <c r="F343" i="7" s="1"/>
  <c r="F344" i="7" s="1"/>
  <c r="F345" i="7" s="1"/>
  <c r="F346" i="7" s="1"/>
  <c r="F347" i="7" s="1"/>
  <c r="F348" i="7" s="1"/>
  <c r="F349" i="7" s="1"/>
  <c r="F350" i="7" s="1"/>
  <c r="F351" i="7" s="1"/>
  <c r="F352" i="7" s="1"/>
  <c r="F353" i="7" s="1"/>
  <c r="F354" i="7" s="1"/>
  <c r="F355" i="7" s="1"/>
  <c r="F356" i="7" s="1"/>
  <c r="F357" i="7" s="1"/>
  <c r="F358" i="7" s="1"/>
  <c r="F359" i="7" s="1"/>
  <c r="F360" i="7" s="1"/>
  <c r="F361" i="7" s="1"/>
  <c r="F362" i="7" s="1"/>
  <c r="F363" i="7" s="1"/>
  <c r="F364" i="7" s="1"/>
  <c r="F365" i="7" s="1"/>
  <c r="F366" i="7" s="1"/>
  <c r="F367" i="7" s="1"/>
  <c r="F368" i="7" s="1"/>
  <c r="F369" i="7" s="1"/>
  <c r="F370" i="7" s="1"/>
  <c r="F371" i="7" s="1"/>
  <c r="F372" i="7" s="1"/>
  <c r="F373" i="7" s="1"/>
  <c r="F374" i="7" s="1"/>
  <c r="F375" i="7" s="1"/>
  <c r="F376" i="7" s="1"/>
  <c r="F377" i="7" s="1"/>
  <c r="F378" i="7" s="1"/>
  <c r="F379" i="7" s="1"/>
  <c r="F380" i="7" s="1"/>
  <c r="F381" i="7" s="1"/>
  <c r="F382" i="7" s="1"/>
  <c r="F383" i="7" s="1"/>
  <c r="F384" i="7" s="1"/>
  <c r="F385" i="7" s="1"/>
  <c r="F386" i="7" s="1"/>
  <c r="F387" i="7" s="1"/>
  <c r="F388" i="7" s="1"/>
  <c r="F389" i="7" s="1"/>
  <c r="F390" i="7" s="1"/>
  <c r="F391" i="7" s="1"/>
  <c r="F392" i="7" s="1"/>
  <c r="F393" i="7" s="1"/>
  <c r="F394" i="7" s="1"/>
  <c r="F395" i="7" s="1"/>
  <c r="F396" i="7" s="1"/>
  <c r="F397" i="7" s="1"/>
  <c r="F398" i="7" s="1"/>
  <c r="F399" i="7" s="1"/>
  <c r="F400" i="7" s="1"/>
  <c r="F401" i="7" s="1"/>
  <c r="F402" i="7" s="1"/>
  <c r="F403" i="7" s="1"/>
  <c r="F404" i="7" s="1"/>
  <c r="F405" i="7" s="1"/>
  <c r="F406" i="7" s="1"/>
  <c r="F407" i="7" s="1"/>
  <c r="F408" i="7" s="1"/>
  <c r="F409" i="7" s="1"/>
  <c r="F410" i="7" s="1"/>
  <c r="F411" i="7" s="1"/>
  <c r="F412" i="7" s="1"/>
  <c r="F413" i="7" s="1"/>
  <c r="F414" i="7" s="1"/>
  <c r="F415" i="7" s="1"/>
  <c r="F416" i="7" s="1"/>
  <c r="F417" i="7" s="1"/>
  <c r="F418" i="7" s="1"/>
  <c r="F419" i="7" s="1"/>
  <c r="F420" i="7" s="1"/>
  <c r="F421" i="7" s="1"/>
  <c r="F422" i="7" s="1"/>
  <c r="F423" i="7" s="1"/>
  <c r="F424" i="7" s="1"/>
  <c r="F425" i="7" s="1"/>
  <c r="F426" i="7" s="1"/>
  <c r="F427" i="7" s="1"/>
  <c r="F428" i="7" s="1"/>
  <c r="F429" i="7" s="1"/>
  <c r="F430" i="7" s="1"/>
  <c r="F431" i="7" s="1"/>
  <c r="F432" i="7" s="1"/>
  <c r="F433" i="7" s="1"/>
  <c r="F434" i="7" s="1"/>
  <c r="F435" i="7" s="1"/>
  <c r="F436" i="7" s="1"/>
  <c r="F437" i="7" s="1"/>
  <c r="F438" i="7" s="1"/>
  <c r="F439" i="7" s="1"/>
  <c r="F440" i="7" s="1"/>
  <c r="F441" i="7" s="1"/>
  <c r="F442" i="7" s="1"/>
  <c r="F443" i="7" s="1"/>
  <c r="F444" i="7" s="1"/>
  <c r="F445" i="7" s="1"/>
  <c r="F446" i="7" s="1"/>
  <c r="F447" i="7" s="1"/>
  <c r="F448" i="7" s="1"/>
  <c r="F449" i="7" s="1"/>
  <c r="F450" i="7" s="1"/>
  <c r="F451" i="7" s="1"/>
  <c r="F452" i="7" s="1"/>
  <c r="F453" i="7" s="1"/>
  <c r="F454" i="7" s="1"/>
  <c r="F455" i="7" s="1"/>
  <c r="F456" i="7" s="1"/>
  <c r="F457" i="7" s="1"/>
  <c r="F458" i="7" s="1"/>
  <c r="F459" i="7" s="1"/>
  <c r="F460" i="7" s="1"/>
  <c r="F461" i="7" s="1"/>
  <c r="F462" i="7" s="1"/>
  <c r="F463" i="7" s="1"/>
  <c r="F464" i="7" s="1"/>
  <c r="F465" i="7" s="1"/>
  <c r="F466" i="7" s="1"/>
  <c r="F467" i="7" s="1"/>
  <c r="F468" i="7" s="1"/>
  <c r="F469" i="7" s="1"/>
  <c r="F470" i="7" s="1"/>
  <c r="F471" i="7" s="1"/>
  <c r="F472" i="7" s="1"/>
  <c r="F473" i="7" s="1"/>
  <c r="F474" i="7" s="1"/>
  <c r="F475" i="7" s="1"/>
  <c r="F476" i="7" s="1"/>
  <c r="F477" i="7" s="1"/>
  <c r="F478" i="7" s="1"/>
  <c r="F479" i="7" s="1"/>
  <c r="F480" i="7" s="1"/>
  <c r="F481" i="7" s="1"/>
  <c r="F482" i="7" s="1"/>
  <c r="F483" i="7" s="1"/>
  <c r="F484" i="7" s="1"/>
  <c r="F485" i="7" s="1"/>
  <c r="F486" i="7" s="1"/>
  <c r="F487" i="7" s="1"/>
  <c r="F488" i="7" s="1"/>
  <c r="F489" i="7" s="1"/>
  <c r="F490" i="7" s="1"/>
  <c r="F491" i="7" s="1"/>
  <c r="F492" i="7" s="1"/>
  <c r="F493" i="7" s="1"/>
  <c r="F494" i="7" s="1"/>
  <c r="F495" i="7" s="1"/>
  <c r="F496" i="7" s="1"/>
  <c r="F497" i="7" s="1"/>
  <c r="F498" i="7" s="1"/>
  <c r="F499" i="7" s="1"/>
  <c r="F500" i="7" s="1"/>
  <c r="F501" i="7" s="1"/>
  <c r="F502" i="7" s="1"/>
  <c r="F503" i="7" s="1"/>
  <c r="F504" i="7" s="1"/>
  <c r="F505" i="7" s="1"/>
  <c r="F506" i="7" s="1"/>
  <c r="F507" i="7" s="1"/>
  <c r="F508" i="7" s="1"/>
  <c r="F509" i="7" s="1"/>
  <c r="F510" i="7" s="1"/>
  <c r="F511" i="7" s="1"/>
  <c r="F512" i="7" s="1"/>
  <c r="F513" i="7" s="1"/>
  <c r="F514" i="7" s="1"/>
  <c r="F515" i="7" s="1"/>
  <c r="F516" i="7" s="1"/>
  <c r="F517" i="7" s="1"/>
  <c r="F518" i="7" s="1"/>
  <c r="F519" i="7" s="1"/>
  <c r="F520" i="7" s="1"/>
  <c r="F521" i="7" s="1"/>
  <c r="F522" i="7" s="1"/>
  <c r="F523" i="7" s="1"/>
  <c r="F524" i="7" s="1"/>
  <c r="F525" i="7" s="1"/>
  <c r="F526" i="7" s="1"/>
  <c r="F527" i="7" s="1"/>
  <c r="F528" i="7" s="1"/>
  <c r="F529" i="7" s="1"/>
  <c r="F530" i="7" s="1"/>
  <c r="F531" i="7" s="1"/>
  <c r="F532" i="7" s="1"/>
  <c r="F533" i="7" s="1"/>
  <c r="F534" i="7" s="1"/>
  <c r="F535" i="7" s="1"/>
  <c r="F536" i="7" s="1"/>
  <c r="F537" i="7" s="1"/>
  <c r="F538" i="7" s="1"/>
  <c r="F539" i="7" s="1"/>
  <c r="F540" i="7" s="1"/>
  <c r="F541" i="7" s="1"/>
  <c r="F542" i="7" s="1"/>
  <c r="F543" i="7" s="1"/>
  <c r="F544" i="7" s="1"/>
  <c r="F545" i="7" s="1"/>
  <c r="F546" i="7" s="1"/>
  <c r="F547" i="7" s="1"/>
  <c r="F548" i="7" s="1"/>
  <c r="F549" i="7" s="1"/>
  <c r="F550" i="7" s="1"/>
  <c r="F551" i="7" s="1"/>
  <c r="F552" i="7" s="1"/>
  <c r="F553" i="7" s="1"/>
  <c r="F554" i="7" s="1"/>
  <c r="F555" i="7" s="1"/>
  <c r="F556" i="7" s="1"/>
  <c r="F557" i="7" s="1"/>
  <c r="F558" i="7" s="1"/>
  <c r="F559" i="7" s="1"/>
  <c r="F560" i="7" s="1"/>
  <c r="F561" i="7" s="1"/>
  <c r="F562" i="7" s="1"/>
  <c r="F563" i="7" s="1"/>
  <c r="F564" i="7" s="1"/>
  <c r="F565" i="7" s="1"/>
  <c r="F566" i="7" s="1"/>
  <c r="F567" i="7" s="1"/>
  <c r="F568" i="7" s="1"/>
  <c r="F569" i="7" s="1"/>
  <c r="F570" i="7" s="1"/>
  <c r="F571" i="7" s="1"/>
  <c r="F572" i="7" s="1"/>
  <c r="F573" i="7" s="1"/>
  <c r="F574" i="7" s="1"/>
  <c r="F575" i="7" s="1"/>
  <c r="F576" i="7" s="1"/>
  <c r="F577" i="7" s="1"/>
  <c r="F578" i="7" s="1"/>
  <c r="F579" i="7" s="1"/>
  <c r="F580" i="7" s="1"/>
  <c r="F581" i="7" s="1"/>
  <c r="F582" i="7" s="1"/>
  <c r="F583" i="7" s="1"/>
  <c r="F584" i="7" s="1"/>
  <c r="F585" i="7" s="1"/>
  <c r="F586" i="7" s="1"/>
  <c r="F587" i="7" s="1"/>
  <c r="F588" i="7" s="1"/>
  <c r="F589" i="7" s="1"/>
  <c r="F590" i="7" s="1"/>
  <c r="F591" i="7" s="1"/>
  <c r="F592" i="7" s="1"/>
  <c r="F593" i="7" s="1"/>
  <c r="F594" i="7" s="1"/>
  <c r="F595" i="7" s="1"/>
  <c r="F596" i="7" s="1"/>
  <c r="F597" i="7" s="1"/>
  <c r="F598" i="7" s="1"/>
  <c r="F599" i="7" s="1"/>
  <c r="F600" i="7" s="1"/>
  <c r="F601" i="7" s="1"/>
  <c r="F602" i="7" s="1"/>
  <c r="F603" i="7" s="1"/>
  <c r="F604" i="7" s="1"/>
  <c r="F605" i="7" s="1"/>
  <c r="F606" i="7" s="1"/>
  <c r="F607" i="7" s="1"/>
  <c r="F608" i="7" s="1"/>
  <c r="F609" i="7" s="1"/>
  <c r="F610" i="7" s="1"/>
  <c r="F611" i="7" s="1"/>
  <c r="F612" i="7" s="1"/>
  <c r="F613" i="7" s="1"/>
  <c r="F614" i="7" s="1"/>
  <c r="F615" i="7" s="1"/>
  <c r="F616" i="7" s="1"/>
  <c r="F617" i="7" s="1"/>
  <c r="F618" i="7" s="1"/>
  <c r="F619" i="7" s="1"/>
  <c r="F620" i="7" s="1"/>
  <c r="F621" i="7" s="1"/>
  <c r="F622" i="7" s="1"/>
  <c r="F623" i="7" s="1"/>
  <c r="F624" i="7" s="1"/>
  <c r="F625" i="7" s="1"/>
  <c r="F626" i="7" s="1"/>
  <c r="F627" i="7" s="1"/>
  <c r="F628" i="7" s="1"/>
  <c r="F629" i="7" s="1"/>
  <c r="F630" i="7" s="1"/>
  <c r="F631" i="7" s="1"/>
  <c r="F632" i="7" s="1"/>
  <c r="F633" i="7" s="1"/>
  <c r="F634" i="7" s="1"/>
  <c r="F635" i="7" s="1"/>
  <c r="F636" i="7" s="1"/>
  <c r="F637" i="7" s="1"/>
  <c r="F638" i="7" s="1"/>
  <c r="F639" i="7" s="1"/>
  <c r="F640" i="7" s="1"/>
  <c r="F641" i="7" s="1"/>
  <c r="F642" i="7" s="1"/>
  <c r="F643" i="7" s="1"/>
  <c r="F644" i="7" s="1"/>
  <c r="F645" i="7" s="1"/>
  <c r="F646" i="7" s="1"/>
  <c r="F647" i="7" s="1"/>
  <c r="F648" i="7" s="1"/>
  <c r="F649" i="7" s="1"/>
  <c r="F650" i="7" s="1"/>
  <c r="F651" i="7" s="1"/>
  <c r="F652" i="7" s="1"/>
  <c r="F653" i="7" s="1"/>
  <c r="F654" i="7" s="1"/>
  <c r="F655" i="7" s="1"/>
  <c r="F656" i="7" s="1"/>
  <c r="F657" i="7" s="1"/>
  <c r="F658" i="7" s="1"/>
  <c r="F659" i="7" s="1"/>
  <c r="F660" i="7" s="1"/>
  <c r="F661" i="7" s="1"/>
  <c r="F662" i="7" s="1"/>
  <c r="F663" i="7" s="1"/>
  <c r="F664" i="7" s="1"/>
  <c r="F665" i="7" s="1"/>
  <c r="F666" i="7" s="1"/>
  <c r="F667" i="7" s="1"/>
  <c r="F668" i="7" s="1"/>
  <c r="F669" i="7" s="1"/>
  <c r="F670" i="7" s="1"/>
  <c r="F671" i="7" s="1"/>
  <c r="F672" i="7" s="1"/>
  <c r="F673" i="7" s="1"/>
  <c r="F674" i="7" s="1"/>
  <c r="F675" i="7" s="1"/>
  <c r="F676" i="7" s="1"/>
  <c r="F677" i="7" s="1"/>
  <c r="F678" i="7" s="1"/>
  <c r="F679" i="7" s="1"/>
  <c r="F680" i="7" s="1"/>
  <c r="F681" i="7" s="1"/>
  <c r="F682" i="7" s="1"/>
  <c r="F683" i="7" s="1"/>
  <c r="F684" i="7" s="1"/>
  <c r="F685" i="7" s="1"/>
  <c r="F686" i="7" s="1"/>
  <c r="F687" i="7" s="1"/>
  <c r="F688" i="7" s="1"/>
  <c r="F689" i="7" s="1"/>
  <c r="F690" i="7" s="1"/>
  <c r="F691" i="7" s="1"/>
  <c r="F692" i="7" s="1"/>
  <c r="F693" i="7" s="1"/>
  <c r="F694" i="7" s="1"/>
  <c r="F695" i="7" s="1"/>
  <c r="F696" i="7" s="1"/>
  <c r="F697" i="7" s="1"/>
  <c r="F698" i="7" s="1"/>
  <c r="F699" i="7" s="1"/>
  <c r="F700" i="7" s="1"/>
  <c r="F701" i="7" s="1"/>
  <c r="F702" i="7" s="1"/>
  <c r="F703" i="7" s="1"/>
  <c r="F704" i="7" s="1"/>
  <c r="F705" i="7" s="1"/>
  <c r="F706" i="7" s="1"/>
  <c r="F707" i="7" s="1"/>
  <c r="F708" i="7" s="1"/>
  <c r="F709" i="7" s="1"/>
  <c r="F710" i="7" s="1"/>
  <c r="F711" i="7" s="1"/>
  <c r="F712" i="7" s="1"/>
  <c r="F713" i="7" s="1"/>
  <c r="F714" i="7" s="1"/>
  <c r="F715" i="7" s="1"/>
  <c r="F716" i="7" s="1"/>
  <c r="F717" i="7" s="1"/>
  <c r="F718" i="7" s="1"/>
  <c r="F719" i="7" s="1"/>
  <c r="F720" i="7" s="1"/>
  <c r="F721" i="7" s="1"/>
  <c r="F722" i="7" s="1"/>
  <c r="F723" i="7" s="1"/>
  <c r="F724" i="7" s="1"/>
  <c r="F725" i="7" s="1"/>
  <c r="F726" i="7" s="1"/>
  <c r="F727" i="7" s="1"/>
  <c r="F728" i="7" s="1"/>
  <c r="F729" i="7" s="1"/>
  <c r="F730" i="7" s="1"/>
  <c r="F731" i="7" s="1"/>
  <c r="F732" i="7" s="1"/>
  <c r="F733" i="7" s="1"/>
  <c r="F734" i="7" s="1"/>
  <c r="F735" i="7" s="1"/>
  <c r="F736" i="7" s="1"/>
  <c r="F737" i="7" s="1"/>
  <c r="F738" i="7" s="1"/>
  <c r="F739" i="7" s="1"/>
  <c r="F740" i="7" s="1"/>
  <c r="F741" i="7" s="1"/>
  <c r="F742" i="7" s="1"/>
  <c r="F743" i="7" s="1"/>
  <c r="F744" i="7" s="1"/>
  <c r="F745" i="7" s="1"/>
  <c r="F746" i="7" s="1"/>
  <c r="F747" i="7" s="1"/>
  <c r="F748" i="7" s="1"/>
  <c r="F749" i="7" s="1"/>
  <c r="F750" i="7" s="1"/>
  <c r="F751" i="7" s="1"/>
  <c r="F752" i="7" s="1"/>
  <c r="F753" i="7" s="1"/>
  <c r="F754" i="7" s="1"/>
  <c r="F755" i="7" s="1"/>
  <c r="F756" i="7" s="1"/>
  <c r="F757" i="7" s="1"/>
  <c r="F758" i="7" s="1"/>
  <c r="F759" i="7" s="1"/>
  <c r="F760" i="7" s="1"/>
  <c r="F761" i="7" s="1"/>
  <c r="F762" i="7" s="1"/>
  <c r="F763" i="7" s="1"/>
  <c r="F764" i="7" s="1"/>
  <c r="F765" i="7" s="1"/>
  <c r="F766" i="7" s="1"/>
  <c r="F767" i="7" s="1"/>
  <c r="F768" i="7" s="1"/>
  <c r="F769" i="7" s="1"/>
  <c r="F770" i="7" s="1"/>
  <c r="F771" i="7" s="1"/>
  <c r="F772" i="7" s="1"/>
  <c r="F773" i="7" s="1"/>
  <c r="F774" i="7" s="1"/>
  <c r="F775" i="7" s="1"/>
  <c r="F776" i="7" s="1"/>
  <c r="F777" i="7" s="1"/>
  <c r="F778" i="7" s="1"/>
  <c r="F779" i="7" s="1"/>
  <c r="F780" i="7" s="1"/>
  <c r="F781" i="7" s="1"/>
  <c r="F782" i="7" s="1"/>
  <c r="F783" i="7" s="1"/>
  <c r="F784" i="7" s="1"/>
  <c r="F785" i="7" s="1"/>
  <c r="F786" i="7" s="1"/>
  <c r="F787" i="7" s="1"/>
  <c r="F788" i="7" s="1"/>
  <c r="F789" i="7" s="1"/>
  <c r="F790" i="7" s="1"/>
  <c r="F791" i="7" s="1"/>
  <c r="F792" i="7" s="1"/>
  <c r="F793" i="7" s="1"/>
  <c r="F794" i="7" s="1"/>
  <c r="F795" i="7" s="1"/>
  <c r="F796" i="7" s="1"/>
  <c r="F797" i="7" s="1"/>
  <c r="F798" i="7" s="1"/>
  <c r="F799" i="7" s="1"/>
  <c r="F800" i="7" s="1"/>
  <c r="F801" i="7" s="1"/>
  <c r="F802" i="7" s="1"/>
  <c r="F803" i="7" s="1"/>
  <c r="F804" i="7" s="1"/>
  <c r="F805" i="7" s="1"/>
  <c r="F806" i="7" s="1"/>
  <c r="F807" i="7" s="1"/>
  <c r="F808" i="7" s="1"/>
  <c r="F809" i="7" s="1"/>
  <c r="F810" i="7" s="1"/>
  <c r="F811" i="7" s="1"/>
  <c r="F812" i="7" s="1"/>
  <c r="F813" i="7" s="1"/>
  <c r="F814" i="7" s="1"/>
  <c r="F815" i="7" s="1"/>
  <c r="F816" i="7" s="1"/>
  <c r="F817" i="7" s="1"/>
  <c r="F818" i="7" s="1"/>
  <c r="F819" i="7" s="1"/>
  <c r="F820" i="7" s="1"/>
  <c r="F821" i="7" s="1"/>
  <c r="F822" i="7" s="1"/>
  <c r="F823" i="7" s="1"/>
  <c r="F824" i="7" s="1"/>
  <c r="F825" i="7" s="1"/>
  <c r="F826" i="7" s="1"/>
  <c r="F827" i="7" s="1"/>
  <c r="F828" i="7" s="1"/>
  <c r="F829" i="7" s="1"/>
  <c r="F830" i="7" s="1"/>
  <c r="F831" i="7" s="1"/>
  <c r="F832" i="7" s="1"/>
  <c r="F833" i="7" s="1"/>
  <c r="F834" i="7" s="1"/>
  <c r="F835" i="7" s="1"/>
  <c r="F836" i="7" s="1"/>
  <c r="F837" i="7" s="1"/>
  <c r="F838" i="7" s="1"/>
  <c r="F839" i="7" s="1"/>
  <c r="F840" i="7" s="1"/>
  <c r="F841" i="7" s="1"/>
  <c r="F842" i="7" s="1"/>
  <c r="F843" i="7" s="1"/>
  <c r="F844" i="7" s="1"/>
  <c r="F845" i="7" s="1"/>
  <c r="F846" i="7" s="1"/>
  <c r="F847" i="7" s="1"/>
  <c r="F848" i="7" s="1"/>
  <c r="F849" i="7" s="1"/>
  <c r="F850" i="7" s="1"/>
  <c r="F851" i="7" s="1"/>
  <c r="F852" i="7" s="1"/>
  <c r="F853" i="7" s="1"/>
  <c r="F854" i="7" s="1"/>
  <c r="F855" i="7" s="1"/>
  <c r="F856" i="7" s="1"/>
  <c r="F857" i="7" s="1"/>
  <c r="F858" i="7" s="1"/>
  <c r="F859" i="7" s="1"/>
  <c r="F860" i="7" s="1"/>
  <c r="F861" i="7" s="1"/>
  <c r="F862" i="7" s="1"/>
  <c r="F863" i="7" s="1"/>
  <c r="F864" i="7" s="1"/>
  <c r="F865" i="7" s="1"/>
  <c r="F866" i="7" s="1"/>
  <c r="F867" i="7" s="1"/>
  <c r="F868" i="7" s="1"/>
  <c r="F869" i="7" s="1"/>
  <c r="F870" i="7" s="1"/>
  <c r="F871" i="7" s="1"/>
  <c r="F872" i="7" s="1"/>
  <c r="F873" i="7" s="1"/>
  <c r="F874" i="7" s="1"/>
  <c r="F875" i="7" s="1"/>
  <c r="F876" i="7" s="1"/>
  <c r="F877" i="7" s="1"/>
  <c r="F878" i="7" s="1"/>
  <c r="F879" i="7" s="1"/>
  <c r="F880" i="7" s="1"/>
  <c r="F881" i="7" s="1"/>
  <c r="F882" i="7" s="1"/>
  <c r="F883" i="7" s="1"/>
  <c r="F884" i="7" s="1"/>
  <c r="F885" i="7" s="1"/>
  <c r="F886" i="7" s="1"/>
  <c r="F887" i="7" s="1"/>
  <c r="F888" i="7" s="1"/>
  <c r="F889" i="7" s="1"/>
  <c r="F890" i="7" s="1"/>
  <c r="F891" i="7" s="1"/>
  <c r="F892" i="7" s="1"/>
  <c r="F893" i="7" s="1"/>
  <c r="F894" i="7" s="1"/>
  <c r="F895" i="7" s="1"/>
  <c r="F896" i="7" s="1"/>
  <c r="F897" i="7" s="1"/>
  <c r="F898" i="7" s="1"/>
  <c r="F899" i="7" s="1"/>
  <c r="F900" i="7" s="1"/>
  <c r="F901" i="7" s="1"/>
  <c r="F902" i="7" s="1"/>
  <c r="F903" i="7" s="1"/>
</calcChain>
</file>

<file path=xl/sharedStrings.xml><?xml version="1.0" encoding="utf-8"?>
<sst xmlns="http://schemas.openxmlformats.org/spreadsheetml/2006/main" count="28730" uniqueCount="8884">
  <si>
    <t>Tombamento</t>
  </si>
  <si>
    <t>Status</t>
  </si>
  <si>
    <t>Categoria</t>
  </si>
  <si>
    <t>cód_categoria</t>
  </si>
  <si>
    <t>código</t>
  </si>
  <si>
    <t>nome</t>
  </si>
  <si>
    <t>tipo</t>
  </si>
  <si>
    <t>zona</t>
  </si>
  <si>
    <t>subprefeitura</t>
  </si>
  <si>
    <t>distrito</t>
  </si>
  <si>
    <t>bairro</t>
  </si>
  <si>
    <t>endereco</t>
  </si>
  <si>
    <t>link_mapa</t>
  </si>
  <si>
    <t>obs</t>
  </si>
  <si>
    <t>lat_long</t>
  </si>
  <si>
    <t>responsável</t>
  </si>
  <si>
    <t>programa_atual</t>
  </si>
  <si>
    <t>usuários</t>
  </si>
  <si>
    <t>Data de Ativação AmNet</t>
  </si>
  <si>
    <t>Data de Ativação WCS</t>
  </si>
  <si>
    <t>Data de Ativação Surf</t>
  </si>
  <si>
    <t>Tipo</t>
  </si>
  <si>
    <t>Motivo</t>
  </si>
  <si>
    <t>id</t>
  </si>
  <si>
    <t>sql</t>
  </si>
  <si>
    <t>Desativada</t>
  </si>
  <si>
    <t>A</t>
  </si>
  <si>
    <t>PCA_ALFREDOEGYDIO</t>
  </si>
  <si>
    <t>Praça Alfredo Egydio De Souza Aranha</t>
  </si>
  <si>
    <t>Praça</t>
  </si>
  <si>
    <t>SUL</t>
  </si>
  <si>
    <t>Jabaquara</t>
  </si>
  <si>
    <t>Rua Volkswagen, 3, CEP 04308-000</t>
  </si>
  <si>
    <t>https://goo.gl/maps/5QrYPr5f7dN2</t>
  </si>
  <si>
    <t>-23.63552, -46.64189</t>
  </si>
  <si>
    <t>SMSUB</t>
  </si>
  <si>
    <t>sim</t>
  </si>
  <si>
    <t>PCA_ROOSEVELT</t>
  </si>
  <si>
    <t>Praça Roosevelt</t>
  </si>
  <si>
    <t>CENTRO</t>
  </si>
  <si>
    <t>Sé</t>
  </si>
  <si>
    <t>Bela Vista</t>
  </si>
  <si>
    <t>Consolação</t>
  </si>
  <si>
    <t>Praça Franklin Roosevelt, 82, CEP 01303-020</t>
  </si>
  <si>
    <t>https://goo.gl/maps/aChPYMvbfRT2</t>
  </si>
  <si>
    <t>-23.549178, -46.646431</t>
  </si>
  <si>
    <t>PQ_DOMPEDROII</t>
  </si>
  <si>
    <t>Parque Dom Pedro II</t>
  </si>
  <si>
    <t>Parque</t>
  </si>
  <si>
    <t>Centro</t>
  </si>
  <si>
    <t>Rua Jorge Azem, 21, CEP 01022-030</t>
  </si>
  <si>
    <t>https://goo.gl/maps/6rRBAKni3ew</t>
  </si>
  <si>
    <t>-23.545424, -46.627899</t>
  </si>
  <si>
    <t>SVMA</t>
  </si>
  <si>
    <t>PCA_CMARAUJO</t>
  </si>
  <si>
    <t>Praça Cecília Marques De Araújo</t>
  </si>
  <si>
    <t>LESTE</t>
  </si>
  <si>
    <t>Guaianases</t>
  </si>
  <si>
    <t>Lajeado</t>
  </si>
  <si>
    <t>Vila Nancy</t>
  </si>
  <si>
    <t>Rua Gonçalves de Oliveira, 220, CEP 08440-130</t>
  </si>
  <si>
    <t>https://goo.gl/maps/C5ivHDWPAkS2</t>
  </si>
  <si>
    <t>-23.53448, -46.41288</t>
  </si>
  <si>
    <t>Área Envoltória</t>
  </si>
  <si>
    <t>AE Centro Historico da Penha</t>
  </si>
  <si>
    <t>PCA_ARLINROSSI</t>
  </si>
  <si>
    <t>Praça Arlindo Rossi</t>
  </si>
  <si>
    <t>OESTE</t>
  </si>
  <si>
    <t>Pinheiros</t>
  </si>
  <si>
    <t>Itaim Bibi</t>
  </si>
  <si>
    <t>Rua Araçaíba, 38, CEP 04568-030</t>
  </si>
  <si>
    <t>https://goo.gl/maps/j2Tj4J4JSJu</t>
  </si>
  <si>
    <t>-23.61275, -46.69277</t>
  </si>
  <si>
    <t>PCA_BCALIXTO</t>
  </si>
  <si>
    <t>Praça Benedito Calixto</t>
  </si>
  <si>
    <t>Praça Benedito Calixto, 85, CEP 05406-040</t>
  </si>
  <si>
    <t>https://goo.gl/maps/DDhx9o8H7kT2</t>
  </si>
  <si>
    <t>-23.55877, -46.68105</t>
  </si>
  <si>
    <t>PCA_LBATATA</t>
  </si>
  <si>
    <t>Largo da Batata</t>
  </si>
  <si>
    <t>Avenida Brg. Faria Lima, 860, CEP 02326-005</t>
  </si>
  <si>
    <t>https://goo.gl/maps/umomd9HJgR82</t>
  </si>
  <si>
    <t>-23.56642, -46.69479</t>
  </si>
  <si>
    <t>PCA_PORDOSOL</t>
  </si>
  <si>
    <t>Praça do Pôr-Do-Sol</t>
  </si>
  <si>
    <t>Alto de Pinheiros</t>
  </si>
  <si>
    <t>Avenida Diógenes Ribeiro de Lima, 110, CEP 05458-000</t>
  </si>
  <si>
    <t>https://goo.gl/maps/imEHcEwweH22</t>
  </si>
  <si>
    <t>-23.55412, -46.70288</t>
  </si>
  <si>
    <t>PCA_PADREDAMIAO</t>
  </si>
  <si>
    <t>Praça Padre Damião</t>
  </si>
  <si>
    <t>Vila Prudente</t>
  </si>
  <si>
    <t>Praça Padre Damião, 100, 03126-050</t>
  </si>
  <si>
    <t>https://goo.gl/maps/vA9oQzLxhe32</t>
  </si>
  <si>
    <t>-23.58133, -46.58544</t>
  </si>
  <si>
    <t>PCA_JTCOSTA</t>
  </si>
  <si>
    <t>Praça Jesus Teixeira Da Costa</t>
  </si>
  <si>
    <t>Rua Caranaíba, 49, CEP 08412-010</t>
  </si>
  <si>
    <t>https://goo.gl/maps/LHto4W45dK42</t>
  </si>
  <si>
    <t>-23.54413, -46.41041</t>
  </si>
  <si>
    <t>PCA_CONQUISTA</t>
  </si>
  <si>
    <t>Praça da Conquista (Pça Vereador João Aparecido De Paula)</t>
  </si>
  <si>
    <t>Penha</t>
  </si>
  <si>
    <t>Vila Matilde</t>
  </si>
  <si>
    <t>Rua Dona Matilde, 479, CEP 03512-000</t>
  </si>
  <si>
    <t>https://goo.gl/maps/Wiuuvo3ggjH2</t>
  </si>
  <si>
    <t>-23.53607, -46.52606</t>
  </si>
  <si>
    <t>PCA_SAMPAIOVIDAL</t>
  </si>
  <si>
    <t>Praça Sampaio Vidal</t>
  </si>
  <si>
    <t>Aricanduva/Vila Formosa</t>
  </si>
  <si>
    <t>Vila Formosa</t>
  </si>
  <si>
    <t>Avenida Doutor Eduardo Cotching, 2294, CEP 03356-001</t>
  </si>
  <si>
    <t>https://goo.gl/maps/fx1KxEse8PU2</t>
  </si>
  <si>
    <t>-23.56765, -46.54072</t>
  </si>
  <si>
    <t>PQ_VLPRUDENTE</t>
  </si>
  <si>
    <t>Parque Ecológico da Vila Prudente</t>
  </si>
  <si>
    <t>Jardim Avelino</t>
  </si>
  <si>
    <t>Rua João Pedro Lecor, 190, 03227190</t>
  </si>
  <si>
    <t>https://goo.gl/maps/fXaCB4G9Tco</t>
  </si>
  <si>
    <t>-23.58403, -46.56775</t>
  </si>
  <si>
    <t>PCA_DILVAGOMES</t>
  </si>
  <si>
    <t>Praça Dilva Gomes Martins (Cohab 1)</t>
  </si>
  <si>
    <t>Artur Alvim</t>
  </si>
  <si>
    <t>Cohab Padre Manoel da Nóbrega</t>
  </si>
  <si>
    <t>Rua Padre Manuel Barreto, 95, CEP 03590-080</t>
  </si>
  <si>
    <t>https://goo.gl/maps/hJrwHX1FqzG2</t>
  </si>
  <si>
    <t>-23.54584, -46.48308</t>
  </si>
  <si>
    <t>Pq Raul Seixas</t>
  </si>
  <si>
    <t>PCA_SJVICENZOTTO</t>
  </si>
  <si>
    <t>Praça São João Vicenzotto</t>
  </si>
  <si>
    <t>Aricanduva</t>
  </si>
  <si>
    <t>Jardim Aricanduva</t>
  </si>
  <si>
    <t>Avenida Rio das Pedras, 1078, CEP 03452-100</t>
  </si>
  <si>
    <t>https://goo.gl/maps/agdctjs5ZfM2</t>
  </si>
  <si>
    <t>-23.56465, -46.513</t>
  </si>
  <si>
    <t>PCA_LROSARIO</t>
  </si>
  <si>
    <t>Largo do Rosário</t>
  </si>
  <si>
    <t>Penha de França</t>
  </si>
  <si>
    <t>Avenida Penha de França, 2, CEP 03634-020</t>
  </si>
  <si>
    <t>https://goo.gl/maps/Ruh7PosDZNR2</t>
  </si>
  <si>
    <t>-23.52559, -46.54911</t>
  </si>
  <si>
    <t>PCA_CRAVEIROCAMPO</t>
  </si>
  <si>
    <t>Praça Craveiro Do Campo</t>
  </si>
  <si>
    <t>São Miguel Paulista</t>
  </si>
  <si>
    <t>Jardim Helena</t>
  </si>
  <si>
    <t>Avenida Kumaki Aoki, 1074, CEP 08090-370</t>
  </si>
  <si>
    <t>https://goo.gl/maps/WHziHigdmnt</t>
  </si>
  <si>
    <t>-23.47857, -46.41925</t>
  </si>
  <si>
    <t>PCA_AFCOREBOUCAS</t>
  </si>
  <si>
    <t>Praça Alexandre Francisco Rebouças</t>
  </si>
  <si>
    <t>Cidade Ademar</t>
  </si>
  <si>
    <t>Pedreira</t>
  </si>
  <si>
    <t>Jardim Pedreira</t>
  </si>
  <si>
    <t>Estrada do Alvarenga, 766, CEP 04462-000</t>
  </si>
  <si>
    <t>https://goo.gl/maps/Qx2hX5DQd7s</t>
  </si>
  <si>
    <t>-23.69516, -46.66665</t>
  </si>
  <si>
    <t>PCA_VFALCETTA</t>
  </si>
  <si>
    <t>Praça Vicente Falcetta</t>
  </si>
  <si>
    <t>Carrão</t>
  </si>
  <si>
    <t>Vila Carrão</t>
  </si>
  <si>
    <t>Praça Vicente Falcetta, s/n, CEP 03441-050</t>
  </si>
  <si>
    <t>https://goo.gl/maps/KHRyzNTQYpM2</t>
  </si>
  <si>
    <t>-23.54845, -46.53719</t>
  </si>
  <si>
    <t>CEU_HELIOPOLIS</t>
  </si>
  <si>
    <t>CEU Heliópolis Profa. Arlete Persoli</t>
  </si>
  <si>
    <t>CEU</t>
  </si>
  <si>
    <t>Ipiranga</t>
  </si>
  <si>
    <t>Sacomã</t>
  </si>
  <si>
    <t>Vila Heliópolis</t>
  </si>
  <si>
    <t>Estrada Das Lágrimas, 2385, CEP 03344-000</t>
  </si>
  <si>
    <t>https://goo.gl/maps/Jrh4xtsdPXK2</t>
  </si>
  <si>
    <t>Inclui Fab Lab</t>
  </si>
  <si>
    <t>-23.62217, -46.59079</t>
  </si>
  <si>
    <t>SME</t>
  </si>
  <si>
    <t>PQ_TIQUATIRA</t>
  </si>
  <si>
    <t>Parque Linear Tiquatira</t>
  </si>
  <si>
    <t>Vila São Geraldo</t>
  </si>
  <si>
    <t>Avenida Governador Carvalho Pinto, 1759, CEP 03601-000</t>
  </si>
  <si>
    <t>https://goo.gl/maps/ZxoDQsiNRRm</t>
  </si>
  <si>
    <t>-23.51418, -46.53267</t>
  </si>
  <si>
    <t>PCA_ESTACAOVAMARA</t>
  </si>
  <si>
    <t>Praça da Estação Vila Mara</t>
  </si>
  <si>
    <t>Vila Mara</t>
  </si>
  <si>
    <t>Rua São Gonçalo do Rio das Pedras, 1200, CEP 08081-000</t>
  </si>
  <si>
    <t>https://goo.gl/maps/r5CBxi57pmL2</t>
  </si>
  <si>
    <t>-23.49298, -46.42061</t>
  </si>
  <si>
    <t>PCA_FSILVEIRA</t>
  </si>
  <si>
    <t>Praça Fortunato da Silveira / Unisul</t>
  </si>
  <si>
    <t>Vila Jacuí</t>
  </si>
  <si>
    <t>Rua Vilma, 222, CEP 08060-090</t>
  </si>
  <si>
    <t>https://goo.gl/maps/miapkS2A6sw</t>
  </si>
  <si>
    <t>-23.49887, -46.45218</t>
  </si>
  <si>
    <t>Atual</t>
  </si>
  <si>
    <t>C</t>
  </si>
  <si>
    <t>CLUBE_CBELO</t>
  </si>
  <si>
    <t>CDC Campo Belo</t>
  </si>
  <si>
    <t>Clube</t>
  </si>
  <si>
    <t>Santo Amaro</t>
  </si>
  <si>
    <t>Campo Belo</t>
  </si>
  <si>
    <t>Rua Sapoti, 20, CEP 04615-040</t>
  </si>
  <si>
    <t>https://goo.gl/maps/84K5SZy3HiK2</t>
  </si>
  <si>
    <t>-23.62604, -46.66418</t>
  </si>
  <si>
    <t>SEME</t>
  </si>
  <si>
    <t>CLUBE_MODELODROMO</t>
  </si>
  <si>
    <t>Modelódromo do Ibirapuera (Praça Ayrton Senna do Brasil)</t>
  </si>
  <si>
    <t>Vila Mariana</t>
  </si>
  <si>
    <t>Paraíso</t>
  </si>
  <si>
    <t>Rua Curitiba, 290/292, CEP 04005-030</t>
  </si>
  <si>
    <t>https://goo.gl/9XNDjU</t>
  </si>
  <si>
    <t>-23.5827, -46.65342</t>
  </si>
  <si>
    <t>CLUBE_TIETE</t>
  </si>
  <si>
    <t>CE Tietê (Centro Esportivo Tietê)</t>
  </si>
  <si>
    <t>Bom Retiro</t>
  </si>
  <si>
    <t>Armênia</t>
  </si>
  <si>
    <t>Avenida Santos Dumont, 843, CEP 01101-000</t>
  </si>
  <si>
    <t>https://goo.gl/maps/oUKYgV9b1GM2</t>
  </si>
  <si>
    <t>-23.52092, -46.6317</t>
  </si>
  <si>
    <t>AE Igreja de são miguel paulista</t>
  </si>
  <si>
    <t>PCA_14PARADA</t>
  </si>
  <si>
    <t>Praça 14ª Parada</t>
  </si>
  <si>
    <t>NORTE</t>
  </si>
  <si>
    <t>Pirituba/Jaraguá</t>
  </si>
  <si>
    <t>Jaraguá</t>
  </si>
  <si>
    <t>Conj. Hab. Turistica</t>
  </si>
  <si>
    <t>Rua Caldas Novas, 10, CEP 05164-090</t>
  </si>
  <si>
    <t>https://goo.gl/maps/GUSTa3gEgTJ2</t>
  </si>
  <si>
    <t>-23.53217, -46.51285</t>
  </si>
  <si>
    <t>PCA_ADALVESMAIA</t>
  </si>
  <si>
    <t>Praça Augusto Domingues Alves Maia</t>
  </si>
  <si>
    <t>Itaquera</t>
  </si>
  <si>
    <t>Parque do Carmo</t>
  </si>
  <si>
    <t>Jardim Nossa Sra. do Carmo</t>
  </si>
  <si>
    <t>Praça Augusto Domingues Alves Maia, 148, CEP 08280-540</t>
  </si>
  <si>
    <t>https://goo.gl/maps/JAUw6UFi1L52</t>
  </si>
  <si>
    <t>-23.565047, -46.471198</t>
  </si>
  <si>
    <t>PCA_PADREALEIXO</t>
  </si>
  <si>
    <t>Praça Padre Aleixo (Do Forró)</t>
  </si>
  <si>
    <t>São Miguel</t>
  </si>
  <si>
    <t>Praça Padre Aleixo Monteiro Mafra, CEP 08011-010</t>
  </si>
  <si>
    <t>https://goo.gl/maps/usHHQDB92Xm</t>
  </si>
  <si>
    <t>-23.49139, -46.44569</t>
  </si>
  <si>
    <t>PCA_BANDEIRA</t>
  </si>
  <si>
    <t>Praça da Bandeira</t>
  </si>
  <si>
    <t>Rua Santo Amaro, 84, CEP 01315-001</t>
  </si>
  <si>
    <t>https://goo.gl/maps/mHdsnj6g7e42</t>
  </si>
  <si>
    <t>-23.55022, -46.63943</t>
  </si>
  <si>
    <t>PCA_BELFBPROCHA</t>
  </si>
  <si>
    <t>Praça Bacharel Fernando Braga Pereira da Rocha</t>
  </si>
  <si>
    <t>Jabaquara/Cidade Ademar</t>
  </si>
  <si>
    <t>Jardim Prudência</t>
  </si>
  <si>
    <t>Avenida Cupecê, 5400, CEP 04366-001</t>
  </si>
  <si>
    <t>https://goo.gl/maps/2LkHNXJGEd32</t>
  </si>
  <si>
    <t>-23.68116, -46.63884</t>
  </si>
  <si>
    <t>PCA_BRASIL</t>
  </si>
  <si>
    <t>Praça Brasil (Praça Mãe Menininha dos Gantois)</t>
  </si>
  <si>
    <t>José Bonifácio</t>
  </si>
  <si>
    <t>Conjunto Habitacional José Bonifácio</t>
  </si>
  <si>
    <t>Rua Cecília Porto, 9, CEP 08253-100</t>
  </si>
  <si>
    <t>https://goo.gl/maps/uff29BAEQUz</t>
  </si>
  <si>
    <t>-23.54584, -46.43591</t>
  </si>
  <si>
    <t>PCA_CALCADAOGRAJAU</t>
  </si>
  <si>
    <t>Calçadão Cultural do Grajaú</t>
  </si>
  <si>
    <t>Capela do Socorro</t>
  </si>
  <si>
    <t>Grajaú</t>
  </si>
  <si>
    <t>Parque América</t>
  </si>
  <si>
    <t>Rua Prof. Oscár Barreto Filho, 313, CEP 04822-300</t>
  </si>
  <si>
    <t>https://goo.gl/maps/VPcSC8TEb9q</t>
  </si>
  <si>
    <t>-23.73568, -46.69165</t>
  </si>
  <si>
    <t>PCA_CIROPONTES</t>
  </si>
  <si>
    <t>Praça Ciro Pontes</t>
  </si>
  <si>
    <t>Mooca</t>
  </si>
  <si>
    <t>Rua Bresser, 2800, CEP 03162-030</t>
  </si>
  <si>
    <t>https://goo.gl/maps/jBTsfpxWBsA2</t>
  </si>
  <si>
    <t>-23.55307, -46.59918</t>
  </si>
  <si>
    <t>PCA_CORNELIA</t>
  </si>
  <si>
    <t>Praça Cornélia</t>
  </si>
  <si>
    <t>Lapa</t>
  </si>
  <si>
    <t>Barra Funda</t>
  </si>
  <si>
    <t>Água Branca</t>
  </si>
  <si>
    <t>Rua Crasso, 289, CEP 05043-010</t>
  </si>
  <si>
    <t>https://goo.gl/maps/Ws3sCR27xZn</t>
  </si>
  <si>
    <t>-23.52523, -46.69011</t>
  </si>
  <si>
    <t>PCA_CULTURA</t>
  </si>
  <si>
    <t>Praça da Cultura</t>
  </si>
  <si>
    <t>Perus</t>
  </si>
  <si>
    <t>Anhanguera</t>
  </si>
  <si>
    <t>Jardim Santa Fé</t>
  </si>
  <si>
    <t>Rua Ricardo Dalton, 663, CEP 05271-120</t>
  </si>
  <si>
    <t>https://goo.gl/maps/nvfZMEUbq2s</t>
  </si>
  <si>
    <t>-23.43289, -46.79355</t>
  </si>
  <si>
    <t>PCA_DCFONTOURA</t>
  </si>
  <si>
    <t>Praça Dirceu de Castro Fontoura</t>
  </si>
  <si>
    <t>Jardim Santa Cruz</t>
  </si>
  <si>
    <t>Rua Amadeu Giusti, 191, CEP 04182-080</t>
  </si>
  <si>
    <t>https://goo.gl/maps/Bkfjhh3TPyF2</t>
  </si>
  <si>
    <t>-23.64043, -46.59746</t>
  </si>
  <si>
    <t>Tombamento / Edifícios</t>
  </si>
  <si>
    <t>Ibirapuera</t>
  </si>
  <si>
    <t>PCA_DOMORIONE</t>
  </si>
  <si>
    <t>Praça Dom Orione</t>
  </si>
  <si>
    <t>Viaduto Armando Puglisi, 214, CEP 01327-020</t>
  </si>
  <si>
    <t>https://goo.gl/maps/6SzbeHFmVs52</t>
  </si>
  <si>
    <t>-23.56018, -46.64581</t>
  </si>
  <si>
    <t>PCA_DOSAMBA</t>
  </si>
  <si>
    <t>Praça Vigário João G. De Lima (Praça Do Samba)</t>
  </si>
  <si>
    <t>Vila Perus</t>
  </si>
  <si>
    <t>Praça Vigário João Gonçalves de Lima, s/n, CEP 05208-260</t>
  </si>
  <si>
    <t>https://goo.gl/maps/BVSihuSiJmK2</t>
  </si>
  <si>
    <t>-23.40987, -46.75739</t>
  </si>
  <si>
    <t>PCA_DRJBVASQUES</t>
  </si>
  <si>
    <t>Praça Doutor João Batista Vasques</t>
  </si>
  <si>
    <t>Jaçanã/Tremembé</t>
  </si>
  <si>
    <t>Jaçanã</t>
  </si>
  <si>
    <t xml:space="preserve">Praça João Batista Vasques, 102, CEP 02274-090 </t>
  </si>
  <si>
    <t>https://goo.gl/maps/izPKuDRLYb32</t>
  </si>
  <si>
    <t>-23.46566, -46.58415</t>
  </si>
  <si>
    <t>PCA_ELISREGINA</t>
  </si>
  <si>
    <t>Praça Elis Regina</t>
  </si>
  <si>
    <t>Butantã</t>
  </si>
  <si>
    <t>Vila Butantã</t>
  </si>
  <si>
    <t>Rua Pereira do Lago, 100, CEP 05539-090</t>
  </si>
  <si>
    <t>https://goo.gl/maps/1pMBNk2ikk62</t>
  </si>
  <si>
    <t xml:space="preserve">-23.576950, -46.730831
</t>
  </si>
  <si>
    <t>PCA_ENGNYAMAMOTO</t>
  </si>
  <si>
    <t>Praça Eng. Noriwuki Yamamoto</t>
  </si>
  <si>
    <t>Vila Sônia</t>
  </si>
  <si>
    <t>Rua Dr. SÍlvio Dante Bertacchi, 1288, CEP 05625-000</t>
  </si>
  <si>
    <t>https://goo.gl/maps/kGacTxehBrP2</t>
  </si>
  <si>
    <t>-23.60393, -46.73159</t>
  </si>
  <si>
    <t>PCA_ESCOLAR</t>
  </si>
  <si>
    <t>Praça Escolar</t>
  </si>
  <si>
    <t>Cidade Dutra</t>
  </si>
  <si>
    <t>Rua Icanhema, 222, CEP 04810-120</t>
  </si>
  <si>
    <t>https://goo.gl/maps/3gNwq2oJ6bz</t>
  </si>
  <si>
    <t>-23.70958, -46.69867</t>
  </si>
  <si>
    <t>Edifício e envoltória</t>
  </si>
  <si>
    <t>MASP</t>
  </si>
  <si>
    <t>009/096/0003</t>
  </si>
  <si>
    <t>PCA_FCOMATARAZZO</t>
  </si>
  <si>
    <t>Praça Conde Francisco Matarazzo</t>
  </si>
  <si>
    <t>Francisco Matarazzo, 1501, CEP 05001-100</t>
  </si>
  <si>
    <t>https://goo.gl/maps/4J3FixPWawv</t>
  </si>
  <si>
    <t>-23.52644, -46.67723</t>
  </si>
  <si>
    <t>PCA_FEIRAOSAOLUIS</t>
  </si>
  <si>
    <t>Praça do Feirão São Luis</t>
  </si>
  <si>
    <t>M'Boi Mirim</t>
  </si>
  <si>
    <t>Jardim São Luís</t>
  </si>
  <si>
    <t>Rua Arraial dos Couros, 14, CEP 05843-140</t>
  </si>
  <si>
    <t>https://goo.gl/maps/Yu4t4Cyct3M2</t>
  </si>
  <si>
    <t>-23.65251, -46.73806</t>
  </si>
  <si>
    <t>PCA_FPEIXOTO</t>
  </si>
  <si>
    <t>Praça Floriano Peixoto</t>
  </si>
  <si>
    <t>Praça Floriano Peixoto, 92, CEP 04751-030</t>
  </si>
  <si>
    <t>https://goo.gl/maps/33EGWKpvt4z</t>
  </si>
  <si>
    <t>-23.65151, -46.70769</t>
  </si>
  <si>
    <t>PCA_GALGUIMARAES</t>
  </si>
  <si>
    <t>Praça General Guimarães</t>
  </si>
  <si>
    <t>Jaguara</t>
  </si>
  <si>
    <t>Vila Jaraguá</t>
  </si>
  <si>
    <t>Praça General Guimarães,s/n, CEP 05114-110</t>
  </si>
  <si>
    <t>https://goo.gl/maps/hHmPkZgGTj32</t>
  </si>
  <si>
    <t>-23.50841, -46.75072</t>
  </si>
  <si>
    <t>PCA_GALHSMELO</t>
  </si>
  <si>
    <t>Praça General Humberto De Souza Melo</t>
  </si>
  <si>
    <t>Belém</t>
  </si>
  <si>
    <t>Catumbi</t>
  </si>
  <si>
    <t xml:space="preserve">Praça General Humberto de Souza Mello, 944, CEP 03021-010 </t>
  </si>
  <si>
    <t>https://goo.gl/maps/4Rgo9J9gnhK2</t>
  </si>
  <si>
    <t xml:space="preserve">-23.530101, -46.602188
</t>
  </si>
  <si>
    <t>PCA_GENPCARREIRO</t>
  </si>
  <si>
    <t>Praça Gen. Porto Carreiro</t>
  </si>
  <si>
    <t>Jaguaré</t>
  </si>
  <si>
    <t>Praça General Porto Carreiro, s/n, CEP 05331-040</t>
  </si>
  <si>
    <t>https://goo.gl/maps/BC8R8vRTiSt</t>
  </si>
  <si>
    <t>-23.5468, -46.74911</t>
  </si>
  <si>
    <t>PCA_GIOVANIFANI</t>
  </si>
  <si>
    <t>Praça Giovani Fani</t>
  </si>
  <si>
    <t>Ermelino Matarazzo</t>
  </si>
  <si>
    <t>Ponte Rasa</t>
  </si>
  <si>
    <t>Vila Pte. Rasa</t>
  </si>
  <si>
    <t>Praça Giovanni Fiani, 5, CEP 03880-000</t>
  </si>
  <si>
    <t>https://goo.gl/maps/H78frkYupHG2</t>
  </si>
  <si>
    <t>-23.507728, -46.489770</t>
  </si>
  <si>
    <t>PCA_GRAMALHO</t>
  </si>
  <si>
    <t>Praça na rua Gregório Ramalho</t>
  </si>
  <si>
    <t>Rua Gregório Ramalho, 239, CEP 08210-430</t>
  </si>
  <si>
    <t>https://goo.gl/maps/Yd3QMn6s6wt</t>
  </si>
  <si>
    <t>-23.53767, -46.4555</t>
  </si>
  <si>
    <t>PCA_IMBIRAIARAS</t>
  </si>
  <si>
    <t xml:space="preserve">Praça na Rua Das Imbiraiaras </t>
  </si>
  <si>
    <t>Freguesia do Ó/Brasilândia</t>
  </si>
  <si>
    <t>Brasilândia</t>
  </si>
  <si>
    <t>Jardim Vista Alegre</t>
  </si>
  <si>
    <t>Rua Ibiraiaras, 400, CEP 02878-080</t>
  </si>
  <si>
    <t>https://goo.gl/maps/XLPhUdY2j2A2</t>
  </si>
  <si>
    <t>-23.45081, -46.6881</t>
  </si>
  <si>
    <t>PCA_JAGUAMITANGA</t>
  </si>
  <si>
    <t>Praça Jaguamitanga</t>
  </si>
  <si>
    <t>Itaim Paulista</t>
  </si>
  <si>
    <t>Vila Curuçá</t>
  </si>
  <si>
    <t>Vila Curuçá Velha</t>
  </si>
  <si>
    <t>Praça Jaguamitanga, 391, CEP 08030-290</t>
  </si>
  <si>
    <t>https://goo.gl/maps/YgbTEpgg1nS2</t>
  </si>
  <si>
    <t>-23.50204, -46.42296</t>
  </si>
  <si>
    <t>PCA_JCCAMPOS</t>
  </si>
  <si>
    <t>Praça Júlio César De Campos</t>
  </si>
  <si>
    <t>Parelheiros</t>
  </si>
  <si>
    <t>Rua Pedro Klein Do Nascimento, 16, CEP 04892-000</t>
  </si>
  <si>
    <t>https://goo.gl/maps/H94U4CpjnZT2</t>
  </si>
  <si>
    <t>-23.82807, -46.73082</t>
  </si>
  <si>
    <t>PCA_JOAOBEICOLA</t>
  </si>
  <si>
    <t>Praça João Beiçola</t>
  </si>
  <si>
    <t>Praça João Beiçola da Silva, 8, CEP 04812-020</t>
  </si>
  <si>
    <t>https://goo.gl/maps/z9ST1SnbJW62</t>
  </si>
  <si>
    <t>-23.71473, -46.69047</t>
  </si>
  <si>
    <t>PCA_JOAOBOLDO</t>
  </si>
  <si>
    <t>Praça João Boldo</t>
  </si>
  <si>
    <t>Pirituba</t>
  </si>
  <si>
    <t>Jardim Cidade Pirituba</t>
  </si>
  <si>
    <t>Rua Comendador Feiz Zarzur, 162, CEP 02942-000</t>
  </si>
  <si>
    <t>https://goo.gl/maps/bTUS2DKyCKq</t>
  </si>
  <si>
    <t>-23.48065, -46.71834</t>
  </si>
  <si>
    <t>PCA_JREIMBERG</t>
  </si>
  <si>
    <t>Praça João Adão e Praça Jacó Reimberg Filho</t>
  </si>
  <si>
    <t>Marsilac</t>
  </si>
  <si>
    <t>Emburá</t>
  </si>
  <si>
    <t>Praça Jacobe Reimberg Filho, 1, CEP 04893-040</t>
  </si>
  <si>
    <t>https://goo.gl/maps/fEj445JXwvu</t>
  </si>
  <si>
    <t>-23.88021, -46.74142</t>
  </si>
  <si>
    <t>PCA_JTPRIOLLI</t>
  </si>
  <si>
    <t>Praça João Tadeu Priolli (Praça Do Campo Limpo)</t>
  </si>
  <si>
    <t>Campo Limpo</t>
  </si>
  <si>
    <t>Jardim Bom Refúgio</t>
  </si>
  <si>
    <t>Rua Aroldo de Azevedo, 62, CEP 05788-230</t>
  </si>
  <si>
    <t>https://goo.gl/maps/acZgUPP5mEu</t>
  </si>
  <si>
    <t>-23.63357, -46.77583</t>
  </si>
  <si>
    <t>PCA_KANTUTA</t>
  </si>
  <si>
    <t>Praça Kantuta</t>
  </si>
  <si>
    <t>Pari</t>
  </si>
  <si>
    <t>Canindé</t>
  </si>
  <si>
    <t xml:space="preserve">Rua Carnot, 841, CEP 03032-030 </t>
  </si>
  <si>
    <t>https://goo.gl/maps/sc5eBYCbHw62</t>
  </si>
  <si>
    <t>-23.52568, -46.62151</t>
  </si>
  <si>
    <t>PCA_LAROUCHE</t>
  </si>
  <si>
    <t>Largo do Arouche</t>
  </si>
  <si>
    <t>República</t>
  </si>
  <si>
    <t>Largo do Arouche, 394, CEP 01219-010</t>
  </si>
  <si>
    <t>https://goo.gl/maps/kVnWWbvARQE2</t>
  </si>
  <si>
    <t>-23.54103, -46.64606</t>
  </si>
  <si>
    <t>PCA_LBELLIS</t>
  </si>
  <si>
    <t>Praça Lourenço De Bellis</t>
  </si>
  <si>
    <t>Vila Maria/Vila Guilherme</t>
  </si>
  <si>
    <t>Vila Medeiros</t>
  </si>
  <si>
    <t>Vila Sabrina</t>
  </si>
  <si>
    <t>Avenida João Simão de Castro, 162, CEP 02141-000</t>
  </si>
  <si>
    <t>https://goo.gl/maps/FUahAEnd7Y22</t>
  </si>
  <si>
    <t>-23.48945, -46.57445</t>
  </si>
  <si>
    <t>PCA_LCAMBUCI</t>
  </si>
  <si>
    <t>Largo do Cambuci</t>
  </si>
  <si>
    <t>Cambuci</t>
  </si>
  <si>
    <t>Largo do Cambuci, 122, CEP 01524-000</t>
  </si>
  <si>
    <t>https://goo.gl/maps/SSgM3bm2ndv</t>
  </si>
  <si>
    <t>-23.56301, -46.62079</t>
  </si>
  <si>
    <t>PCA_LCONCORDIA</t>
  </si>
  <si>
    <t>Largo da Concórdia</t>
  </si>
  <si>
    <t>Brás</t>
  </si>
  <si>
    <t>Largo da Concórdia, 80, CEP 03012-010</t>
  </si>
  <si>
    <t>https://goo.gl/maps/WjU9Rr88eyv</t>
  </si>
  <si>
    <t>-23.54192, -46.61673</t>
  </si>
  <si>
    <t>PCA_LDEMOEMA</t>
  </si>
  <si>
    <t>Largo de Moema</t>
  </si>
  <si>
    <t>Moema</t>
  </si>
  <si>
    <t>Praça Nossa Senhora Aparecida, 1, CEP 04075-010</t>
  </si>
  <si>
    <t>https://goo.gl/maps/KTtiWEmr6f42</t>
  </si>
  <si>
    <t>-23.60328, -46.66117</t>
  </si>
  <si>
    <t>PCA_LDONAANAROSA</t>
  </si>
  <si>
    <t>Largo Dona Ana Rosa</t>
  </si>
  <si>
    <t>Ana Rosa</t>
  </si>
  <si>
    <t>Rua Vergueiro, 2100, CEP 04106-090</t>
  </si>
  <si>
    <t>https://goo.gl/maps/mcKFV8M2XXA2</t>
  </si>
  <si>
    <t>-23.58106, -46.63901</t>
  </si>
  <si>
    <t>AE Núcleo original da freguesia do o</t>
  </si>
  <si>
    <t>PCA_LGOPIRAPORINHA</t>
  </si>
  <si>
    <t>Praça do Largo de Piraporinha</t>
  </si>
  <si>
    <t>Jardim Ângela</t>
  </si>
  <si>
    <t>Jardim das Flores</t>
  </si>
  <si>
    <t>Estrada M'Boi Mirim, 1000, CEP 04905-000</t>
  </si>
  <si>
    <t>https://goo.gl/maps/ZSMcyP2Gs9q</t>
  </si>
  <si>
    <t>-23.67222, -46.74264</t>
  </si>
  <si>
    <t>PCA_LJAPONES</t>
  </si>
  <si>
    <t>Largo do Japonês</t>
  </si>
  <si>
    <t>Casa Verde</t>
  </si>
  <si>
    <t>Cachoeirinha</t>
  </si>
  <si>
    <t>Vila Nova Cachoeirinha</t>
  </si>
  <si>
    <t>Largo do Japonês, 1, CEP 02611-000</t>
  </si>
  <si>
    <t>https://goo.gl/maps/zUNEx6fKrbo</t>
  </si>
  <si>
    <t>-23.47377, -46.66736</t>
  </si>
  <si>
    <t>PCA_LMATRIZ</t>
  </si>
  <si>
    <t>Largo da Matriz</t>
  </si>
  <si>
    <t>Freguesia do Ó</t>
  </si>
  <si>
    <t>Nossa Sra. do Ó</t>
  </si>
  <si>
    <t>Largo da Matriz de Nossa Senhora do Ó, 177, CEP 02925-040</t>
  </si>
  <si>
    <t>https://goo.gl/maps/18CPxCy9uYo</t>
  </si>
  <si>
    <t>-23.50213, -46.69896</t>
  </si>
  <si>
    <t>PCA_LPAISSANDU</t>
  </si>
  <si>
    <t>Largo do Paissandú</t>
  </si>
  <si>
    <t>Largo do Paissandú, 40, CEP 01034-010</t>
  </si>
  <si>
    <t>https://goo.gl/maps/u8GnMq4udPD2</t>
  </si>
  <si>
    <t>-23.54338, -46.63781</t>
  </si>
  <si>
    <t>PCA_LSANTAANGELA</t>
  </si>
  <si>
    <t>Largo Santa Ângela</t>
  </si>
  <si>
    <t>Cursino</t>
  </si>
  <si>
    <t>Vila Brasilina</t>
  </si>
  <si>
    <t>Largo Santa Ângela, 1, CEP 04171-010</t>
  </si>
  <si>
    <t>https://goo.gl/maps/8GUqE4h2Ho12</t>
  </si>
  <si>
    <t>-23.6336, -46.61332</t>
  </si>
  <si>
    <t>PCA_LSANTACECILIA</t>
  </si>
  <si>
    <t>Largo Santa Cecilia</t>
  </si>
  <si>
    <t>Santa Cecília</t>
  </si>
  <si>
    <t>Vila Buarque</t>
  </si>
  <si>
    <t>Largo Santa Cecília, 62, CEP 01225-010</t>
  </si>
  <si>
    <t>https://goo.gl/maps/GYmtGPohAyE2</t>
  </si>
  <si>
    <t>-23.53915, -46.64947</t>
  </si>
  <si>
    <t>PCA_LSAOBENTO</t>
  </si>
  <si>
    <t>Largo São Bento</t>
  </si>
  <si>
    <t>Rua Líbero Badaró, 641, CEP 01009-000</t>
  </si>
  <si>
    <t>https://goo.gl/maps/paCMM3Bq1P32</t>
  </si>
  <si>
    <t>Contempla Centro Aberto</t>
  </si>
  <si>
    <t>-23.54409, -46.63495</t>
  </si>
  <si>
    <t>PCA_LSAOMATEUS</t>
  </si>
  <si>
    <t>Praça Felisberto Fernandes da Silva / Largo São Mateus</t>
  </si>
  <si>
    <t xml:space="preserve">São Mateus </t>
  </si>
  <si>
    <t>Água Rasa</t>
  </si>
  <si>
    <t>Vila Reg. Feijo</t>
  </si>
  <si>
    <t>Avenida Sapopemba, 31, CEP 03949-013</t>
  </si>
  <si>
    <t>https://goo.gl/maps/1YNC3FCZriM2</t>
  </si>
  <si>
    <t>-23.61168, -46.47485</t>
  </si>
  <si>
    <t>PCA_LUISAPSANTOS</t>
  </si>
  <si>
    <t>Praça Luisa P Dos Santos (Praça Arariba)</t>
  </si>
  <si>
    <t>Parque Arariba</t>
  </si>
  <si>
    <t>Rua Doutor Abelardo da Cunha Lôbo, 353, CEP 05778-150</t>
  </si>
  <si>
    <t>https://goo.gl/maps/kDZRjBmPHQF2</t>
  </si>
  <si>
    <t>-23.64048, -46.74948</t>
  </si>
  <si>
    <t>PCA_MAPMAESTRE</t>
  </si>
  <si>
    <t>Praça Marco Antônio Primon Maestre</t>
  </si>
  <si>
    <t>Limão</t>
  </si>
  <si>
    <t>Avenida Prof. Celestino Bourroul, 912, CEP 02710-001</t>
  </si>
  <si>
    <t>https://goo.gl/maps/p4RDJZodmVs</t>
  </si>
  <si>
    <t>-23.50562, -46.67292</t>
  </si>
  <si>
    <t>PCA_MONCOES</t>
  </si>
  <si>
    <t>Praça das Monções / Terminal Casa Verde</t>
  </si>
  <si>
    <t>Rua Bahia Formosa, 80, CEP 02552-120</t>
  </si>
  <si>
    <t>https://goo.gl/maps/FMYxSPhAqMC2</t>
  </si>
  <si>
    <t>-23.49625, -46.66251</t>
  </si>
  <si>
    <t>AE Antigo Grupo escolar de vila guilherme</t>
  </si>
  <si>
    <t>PCA_MSCIASCIA</t>
  </si>
  <si>
    <t>Praça Mariquinha Sciascia</t>
  </si>
  <si>
    <t>Tremembé/Jaçanã</t>
  </si>
  <si>
    <t>Tremembé</t>
  </si>
  <si>
    <t>Praça Dona Mariquinha Sciascia, s/n, CEP 02372-090</t>
  </si>
  <si>
    <t>https://goo.gl/maps/braGjGcVqTk</t>
  </si>
  <si>
    <t>-23.45943, -46.62375</t>
  </si>
  <si>
    <t>PCA_NOVOMUNDO</t>
  </si>
  <si>
    <t>Praça Novo Mundo</t>
  </si>
  <si>
    <t>Vila Maria</t>
  </si>
  <si>
    <t>Parque Novo Mundo</t>
  </si>
  <si>
    <t>Praça Novo Mundo, 163, CEP 02185-000</t>
  </si>
  <si>
    <t>https://goo.gl/maps/TtVDaBf4gHw</t>
  </si>
  <si>
    <t>-23.51733, -46.56767</t>
  </si>
  <si>
    <t>PCA_NSPRAZERES</t>
  </si>
  <si>
    <t>Praça Nossa Senhora Dos Prazeres</t>
  </si>
  <si>
    <t>Santana/Tucuruvi</t>
  </si>
  <si>
    <t>Tucuruvi</t>
  </si>
  <si>
    <t>Vila Dom Pedro II</t>
  </si>
  <si>
    <t>Praça Nossa Senhora dos Prazeres, s/n, CEP 02239-000</t>
  </si>
  <si>
    <t>https://goo.gl/maps/QXUhkw4jsn82</t>
  </si>
  <si>
    <t>-23.48935, -46.60955</t>
  </si>
  <si>
    <t>Pq Independencia</t>
  </si>
  <si>
    <t>PCA_OFBORGES</t>
  </si>
  <si>
    <t>Praça Oslei Francisco Borges</t>
  </si>
  <si>
    <t>São Mateus</t>
  </si>
  <si>
    <t>Iguatemi</t>
  </si>
  <si>
    <t>Recanto Verde do Sol</t>
  </si>
  <si>
    <t>Rua Tauro, 58, CEP 08381-770</t>
  </si>
  <si>
    <t>https://goo.gl/maps/NwgPgbeuD9F2</t>
  </si>
  <si>
    <t>-23.61301, -46.42348</t>
  </si>
  <si>
    <t>PCA_OLSILVEIRA</t>
  </si>
  <si>
    <t>Praça Osvaldo Luís Da Silveira</t>
  </si>
  <si>
    <t>São Rafael</t>
  </si>
  <si>
    <t>Parque São Rafael</t>
  </si>
  <si>
    <t>Rua Ponte do Guaré, 88, CEP 08310-670</t>
  </si>
  <si>
    <t>https://goo.gl/maps/ESM9muHWkfT2</t>
  </si>
  <si>
    <t>-23.62185, -46.46808</t>
  </si>
  <si>
    <t>PCA_OSCARSILVA</t>
  </si>
  <si>
    <t>Praça Oscar Da Silva</t>
  </si>
  <si>
    <t>Vila Guilherme</t>
  </si>
  <si>
    <t>Praça Oscar da Silva, 78, CEP 02067-070</t>
  </si>
  <si>
    <t>https://goo.gl/maps/QH9ESnheDvK2</t>
  </si>
  <si>
    <t>-23.50711, -46.601</t>
  </si>
  <si>
    <t>PCA_PALMEIRINHA</t>
  </si>
  <si>
    <t>Campo do Palmeirinha - Paraisópolis</t>
  </si>
  <si>
    <t>Vila Andrade</t>
  </si>
  <si>
    <t>Paraisópolis</t>
  </si>
  <si>
    <t>Rua Melchior Giola, 296, CEP 05664-000</t>
  </si>
  <si>
    <t>https://goo.gl/maps/nEFsRDLzGE32</t>
  </si>
  <si>
    <t>-23.61683, -46.72315</t>
  </si>
  <si>
    <t>PCA_POLOJDANGELA</t>
  </si>
  <si>
    <t>Polo Cultural do Jardim Ângela</t>
  </si>
  <si>
    <t>Jardim Sônia</t>
  </si>
  <si>
    <t>Praça Manoel Lopes, 100, CEP 04905-010</t>
  </si>
  <si>
    <t>https://goo.gl/maps/oo4Gyb8SgdL2</t>
  </si>
  <si>
    <t>-23.68419, -46.77026</t>
  </si>
  <si>
    <t>PCA_POMBASURBANAS</t>
  </si>
  <si>
    <t>Praça do 65 / Pombas Urbanas</t>
  </si>
  <si>
    <t>Cidade Tiradentes</t>
  </si>
  <si>
    <t>Avenida dos Metalúrgicos, 2100, CEP 08471-000</t>
  </si>
  <si>
    <t>https://goo.gl/maps/3wxyf5kaLw92</t>
  </si>
  <si>
    <t>-23.60039, -46.39987</t>
  </si>
  <si>
    <t>PCA_PROFESSORAS</t>
  </si>
  <si>
    <t xml:space="preserve">Praça Professoras </t>
  </si>
  <si>
    <t>Cidade Antônio Estevão de Carvalho</t>
  </si>
  <si>
    <t xml:space="preserve">Avenida das Alamandas, 12, CEP 08225-310 </t>
  </si>
  <si>
    <t>https://goo.gl/maps/WAZhuS5LdoA2</t>
  </si>
  <si>
    <t>-23.53574, -46.46792</t>
  </si>
  <si>
    <t>PCA_REPUBLICA</t>
  </si>
  <si>
    <t>Praça da República</t>
  </si>
  <si>
    <t>Avenida Ipiranga, 200, CEP 01046-925</t>
  </si>
  <si>
    <t>https://goo.gl/maps/bJxMfeKL9cH2</t>
  </si>
  <si>
    <t xml:space="preserve">-23.546579, -46.644851
</t>
  </si>
  <si>
    <t>PCA_ROTARY</t>
  </si>
  <si>
    <t>Praça Rotary</t>
  </si>
  <si>
    <t>Rua Major Sertório, 561, CEP 01222-001</t>
  </si>
  <si>
    <t>https://goo.gl/maps/zUjN2yX4Tzk</t>
  </si>
  <si>
    <t>-23.54499, -46.65001</t>
  </si>
  <si>
    <t>PCA_SAOLUISCURU</t>
  </si>
  <si>
    <t>Praça São Luis Do Curu</t>
  </si>
  <si>
    <t>Vila Invernada</t>
  </si>
  <si>
    <t>Rua Capitão Lorena, 84, CEP 03350-080</t>
  </si>
  <si>
    <t>https://goo.gl/maps/2SdeiPWCkXC2</t>
  </si>
  <si>
    <t>-23.56921, -46.56671</t>
  </si>
  <si>
    <t>Tombamento e bairro ambiental</t>
  </si>
  <si>
    <t>Parque Zilda Natel</t>
  </si>
  <si>
    <t>PCA_SILVIOROMERO</t>
  </si>
  <si>
    <t>Praça Silvio Romero</t>
  </si>
  <si>
    <t>Tatuapé</t>
  </si>
  <si>
    <t>Quarta Parada</t>
  </si>
  <si>
    <t>Praça Silvio Romero, 29, CEP 03323-000</t>
  </si>
  <si>
    <t>https://goo.gl/maps/tvbQRvsv3N42</t>
  </si>
  <si>
    <t>-23.5454, -46.57369</t>
  </si>
  <si>
    <t>PCA_STARITACASSIA</t>
  </si>
  <si>
    <t>Praça Santa Rita De Cássia</t>
  </si>
  <si>
    <t>Saúde</t>
  </si>
  <si>
    <t>Mirandópolis</t>
  </si>
  <si>
    <t>Avenida Senador Casemiro da Rocha, 510, CEP 04047-000</t>
  </si>
  <si>
    <t>https://goo.gl/maps/zAMktMBMuyt</t>
  </si>
  <si>
    <t>-23.6068, -46.64068</t>
  </si>
  <si>
    <t>PCA_TENONDEPORA</t>
  </si>
  <si>
    <t>Aldeia Tenonde-Porã</t>
  </si>
  <si>
    <t>Barragem</t>
  </si>
  <si>
    <t>Estrada João Lang, 1653, CEP 04895-070</t>
  </si>
  <si>
    <t>https://goo.gl/maps/bDWkD5GUWfP2</t>
  </si>
  <si>
    <t>-23.86811, -46.65317</t>
  </si>
  <si>
    <t>PCA_TERMMETALURGICOS</t>
  </si>
  <si>
    <t>Praça do Terminal Metalúrgicos</t>
  </si>
  <si>
    <t>Cidade Tiradentes, São Paulo - SP, CEP 08471-000</t>
  </si>
  <si>
    <t>https://goo.gl/maps/zV1mBYVj42Q2</t>
  </si>
  <si>
    <t xml:space="preserve">-23.600697, -46.399735
</t>
  </si>
  <si>
    <t>PCA_TORQUATOPLAZA</t>
  </si>
  <si>
    <t>Praça Torquato Plaza</t>
  </si>
  <si>
    <t>Sapopemba</t>
  </si>
  <si>
    <t>Jardim Grimaldi</t>
  </si>
  <si>
    <t>Praça Torquato Plaza, CEP 03922190</t>
  </si>
  <si>
    <t>https://goo.gl/maps/D9GxAPBEpGz</t>
  </si>
  <si>
    <t>-23.59878, -46.51689</t>
  </si>
  <si>
    <t>PCA_TUNEYARANTES</t>
  </si>
  <si>
    <t>Praça Tuney Arantes</t>
  </si>
  <si>
    <t>Campo Grande</t>
  </si>
  <si>
    <t>Jardim Taquaral</t>
  </si>
  <si>
    <t>Praça Tuney Arantes, CEP 04675-000</t>
  </si>
  <si>
    <t>https://goo.gl/maps/NmxyhCyUcPq</t>
  </si>
  <si>
    <t>-23.66193, -46.68621</t>
  </si>
  <si>
    <t>Igreja São Joao Maria Vianney - Praça Cornelia</t>
  </si>
  <si>
    <t>PCA_VERASAMPAIO</t>
  </si>
  <si>
    <t>Praça Vereador Antônio Sampaio</t>
  </si>
  <si>
    <t>Mandaqui</t>
  </si>
  <si>
    <t>Lauzane Paulista</t>
  </si>
  <si>
    <t>Avenida Ultramarino, 262, CEP 02441-000</t>
  </si>
  <si>
    <t>https://goo.gl/maps/wqGfQeC6UWA2</t>
  </si>
  <si>
    <t>-23.47528, -46.63894</t>
  </si>
  <si>
    <t>PCA_WMCOSTA</t>
  </si>
  <si>
    <t>Praça Wilson Moreira Da Costa</t>
  </si>
  <si>
    <t>Rio Pequeno</t>
  </si>
  <si>
    <t>Jardim Sarah</t>
  </si>
  <si>
    <t>Rua Mílton Soares, 66, CEP 05382-010</t>
  </si>
  <si>
    <t>https://goo.gl/maps/CAxfDtDR8bx</t>
  </si>
  <si>
    <t>-23.57418, -46.76055</t>
  </si>
  <si>
    <t>PCA_ZILNATEL</t>
  </si>
  <si>
    <t>Praça Zilda Natel</t>
  </si>
  <si>
    <t>Perdizes</t>
  </si>
  <si>
    <t>Sumaré</t>
  </si>
  <si>
    <t>Avenida Dr. Arnaldo, 1250, CEP 01251-000</t>
  </si>
  <si>
    <t>https://goo.gl/maps/3WreM2bEgUz</t>
  </si>
  <si>
    <t>-23.5515, -46.67605</t>
  </si>
  <si>
    <t>PQ_ACLIMACAO</t>
  </si>
  <si>
    <t>Parque da Aclimação</t>
  </si>
  <si>
    <t>Liberdade</t>
  </si>
  <si>
    <t>Aclimação</t>
  </si>
  <si>
    <t>Rua Muniz de Souza, 1119, CEP 03455-075</t>
  </si>
  <si>
    <t>https://goo.gl/maps/k51hgUJ1oA42</t>
  </si>
  <si>
    <t>-23.57256, -46.62885</t>
  </si>
  <si>
    <t>PQ_CHICMENDES</t>
  </si>
  <si>
    <t>Parque Chico Mendes</t>
  </si>
  <si>
    <t>Rua Cembira, 1201, CEP 08032-010</t>
  </si>
  <si>
    <t>https://goo.gl/maps/W6PUzKygKnR2</t>
  </si>
  <si>
    <t>-23.50718, -46.42754</t>
  </si>
  <si>
    <t>PQ_DOMINGOLUIS</t>
  </si>
  <si>
    <t>Praça Parque Domingos Luís</t>
  </si>
  <si>
    <t>Santana</t>
  </si>
  <si>
    <t>Jardim São Paulo</t>
  </si>
  <si>
    <t>Parque Domingo Luís, 128, CEP 02043081</t>
  </si>
  <si>
    <t>https://goo.gl/maps/J8LWDsLPXs22</t>
  </si>
  <si>
    <t>-23.491709, -46.615999</t>
  </si>
  <si>
    <t>PQ_INDEPENDENCIA</t>
  </si>
  <si>
    <t>Parque da Independência</t>
  </si>
  <si>
    <t>Rua dos Patriotas, 64, CEP 04263-200</t>
  </si>
  <si>
    <t>https://goo.gl/maps/nrtHgvyQtp62</t>
  </si>
  <si>
    <t>-23.58503, -46.60973</t>
  </si>
  <si>
    <t>PQ_LUZ</t>
  </si>
  <si>
    <t>Parque da Luz</t>
  </si>
  <si>
    <t>Luz</t>
  </si>
  <si>
    <t>Praça da Luz, 178, CEP 01122-000</t>
  </si>
  <si>
    <t>https://goo.gl/maps/eqdtJt7eAez</t>
  </si>
  <si>
    <t>-23.53311, -46.63558</t>
  </si>
  <si>
    <t>PQ_NABUCO</t>
  </si>
  <si>
    <t>Parque do Nabuco</t>
  </si>
  <si>
    <t>Jardim Itacolomi</t>
  </si>
  <si>
    <t>Rua Frederico Albuquerque, 120, CEP 04385-010</t>
  </si>
  <si>
    <t>https://goo.gl/maps/LFtDibxsbg42</t>
  </si>
  <si>
    <t>-23.66267, -46.66032</t>
  </si>
  <si>
    <t>PQ_PRAIASAOPAULO</t>
  </si>
  <si>
    <t>Parque Praia São Paulo (Praia do Sol, Orla da Guarapiranga)</t>
  </si>
  <si>
    <t>Socorro</t>
  </si>
  <si>
    <t>Jardim Santa Helena</t>
  </si>
  <si>
    <t>Rua José Marquês do Nascimento, 450, CEP 04772-120</t>
  </si>
  <si>
    <t>https://goo.gl/maps/jTUKBhPtq8D2</t>
  </si>
  <si>
    <t>-23.69687, -46.71509</t>
  </si>
  <si>
    <t>PQ_RAPOSOTAVARES</t>
  </si>
  <si>
    <t>Parque Raposo Tavares</t>
  </si>
  <si>
    <t>Jardim Olympia</t>
  </si>
  <si>
    <t>Rua Telmo Coelho Filho, 200, CEP 05543-020</t>
  </si>
  <si>
    <t>https://goo.gl/maps/yopUQkVW6pq</t>
  </si>
  <si>
    <t>-23.59066, -46.75767</t>
  </si>
  <si>
    <t>PQ_RAULSEIXAS</t>
  </si>
  <si>
    <t>Parque Raul Seixas</t>
  </si>
  <si>
    <t>Jardim Bonifácio</t>
  </si>
  <si>
    <t>Rua Murmúrios da Tarde, 190, CEP 08253-580</t>
  </si>
  <si>
    <t>https://goo.gl/maps/vgRhB8LFUjK2</t>
  </si>
  <si>
    <t>-23.55265, -46.44377</t>
  </si>
  <si>
    <t>PQ_SANTAAMELIA</t>
  </si>
  <si>
    <t>Parque Santa Amélia</t>
  </si>
  <si>
    <t>Rua Rio Contagem, 168, CEP 08122-455</t>
  </si>
  <si>
    <t>https://goo.gl/maps/1QYhngqDbP42</t>
  </si>
  <si>
    <t>-23.50022, -46.37464</t>
  </si>
  <si>
    <t>PQ_SANTODIAS</t>
  </si>
  <si>
    <t>Parque Santo Dias</t>
  </si>
  <si>
    <t>Capão Redondo</t>
  </si>
  <si>
    <t>Conjunto Habitacional Instituto Adventista</t>
  </si>
  <si>
    <t>Rua Arroio das Caneleiras, 650, CEP 05868-860</t>
  </si>
  <si>
    <t>https://goo.gl/maps/PPg2yc4FBZN2</t>
  </si>
  <si>
    <t>-23.6631, -46.77308</t>
  </si>
  <si>
    <t>PQ_VOLPI</t>
  </si>
  <si>
    <t>Parque Alfredo Volpi</t>
  </si>
  <si>
    <t>Morumbi</t>
  </si>
  <si>
    <t>Cidade Jardim</t>
  </si>
  <si>
    <t>Avenida Eng. Oscar Americano, 480, CEP 05673-050</t>
  </si>
  <si>
    <t>https://goo.gl/maps/eLgngxj1JSL2</t>
  </si>
  <si>
    <t>-23.58938, -46.70132</t>
  </si>
  <si>
    <t>TUR_MASP</t>
  </si>
  <si>
    <t>Ponto turístico</t>
  </si>
  <si>
    <t>Avenida Paulista, 1578, CEP 01310-200</t>
  </si>
  <si>
    <t>https://goo.gl/maps/TyEa7PZYXok</t>
  </si>
  <si>
    <t>-23.56132, -46.65586</t>
  </si>
  <si>
    <t>TUR_MERCMUNICIPAL</t>
  </si>
  <si>
    <t>Mercado Municipal</t>
  </si>
  <si>
    <t>Rua Cantareira, 306, CEP 01103-200</t>
  </si>
  <si>
    <t>https://goo.gl/maps/pnZA3tE5RML2</t>
  </si>
  <si>
    <t>-23.54176, -46.62939</t>
  </si>
  <si>
    <t>SG</t>
  </si>
  <si>
    <t>TUR_PATEOCOLLEGIO</t>
  </si>
  <si>
    <t>Pateo do Collegio</t>
  </si>
  <si>
    <t>Largo Páteo do Colégio, 2, CEP 1016-040</t>
  </si>
  <si>
    <t>https://goo.gl/maps/RzZNogj86u92</t>
  </si>
  <si>
    <t>-23.54807, -46.63295</t>
  </si>
  <si>
    <t>B</t>
  </si>
  <si>
    <t>BIBL_ATAUNAY</t>
  </si>
  <si>
    <t>Biblioteca Affonso Taunay</t>
  </si>
  <si>
    <t>Biblioteca</t>
  </si>
  <si>
    <t>Rua Taquari, 549, CEP 03166-000</t>
  </si>
  <si>
    <t>https://goo.gl/XsAL5r</t>
  </si>
  <si>
    <t xml:space="preserve">Inclui Telecentro </t>
  </si>
  <si>
    <t>-23.55035, -46.59951</t>
  </si>
  <si>
    <t>SMC</t>
  </si>
  <si>
    <t>não</t>
  </si>
  <si>
    <t>BIBL_CRICARDO</t>
  </si>
  <si>
    <t>Biblioteca Cassiano Ricardo</t>
  </si>
  <si>
    <t>Avenida Celso Garcia, 4.200, CEP 03063-000</t>
  </si>
  <si>
    <t>https://goo.gl/GKwKAv</t>
  </si>
  <si>
    <t>-23.536041, -46.572059</t>
  </si>
  <si>
    <t>BIBL_GFREYRE</t>
  </si>
  <si>
    <t>Biblioteca Gilberto Freyre</t>
  </si>
  <si>
    <t>Parque Luis Mucciolo</t>
  </si>
  <si>
    <t>Rua José Joaquim, 290, CEP 03272-000</t>
  </si>
  <si>
    <t>https://goo.gl/maps/9dy8TwBFnMK2</t>
  </si>
  <si>
    <t>Inclui Telecentro</t>
  </si>
  <si>
    <t>-23.601133, -46.516481</t>
  </si>
  <si>
    <t>BIBL_HCANDERSEN</t>
  </si>
  <si>
    <t>Biblioteca Hans Christian Andersen</t>
  </si>
  <si>
    <t>Avenida Celso Garcia, 4.142, CEP 03063-000</t>
  </si>
  <si>
    <t>https://goo.gl/rL4eA9</t>
  </si>
  <si>
    <t>-23.535885, -46.572585</t>
  </si>
  <si>
    <t>BIBL_PAMGIACOMO</t>
  </si>
  <si>
    <t>Biblioteca Prof. Arnaldo Magalhães Giácomo</t>
  </si>
  <si>
    <t>Rua Restinga, 136, CEP 03065-020</t>
  </si>
  <si>
    <t>https://goo.gl/maps/GYnTZk5yS5u</t>
  </si>
  <si>
    <t>-23.53992, -46.5805</t>
  </si>
  <si>
    <t>BIBL_RMENEZES</t>
  </si>
  <si>
    <t>Biblioteca Raimundo de Menezes</t>
  </si>
  <si>
    <t>Vila Americana</t>
  </si>
  <si>
    <t>Avenida Nordestina, 780, CEP 08021-000</t>
  </si>
  <si>
    <t>https://goo.gl/WAqcJ7</t>
  </si>
  <si>
    <t>-23.49931, -46.44058</t>
  </si>
  <si>
    <t>BIBL_VPGUIMARAES</t>
  </si>
  <si>
    <t>Biblioteca Vicente Paulo Guimarães</t>
  </si>
  <si>
    <t>Rua Jaguar, 225, CEP 08030-460</t>
  </si>
  <si>
    <t>https://goo.gl/5t89Pe</t>
  </si>
  <si>
    <t>-23.50193, -46.42039</t>
  </si>
  <si>
    <t>Perímetro Sto Amaro</t>
  </si>
  <si>
    <t>BIBL_JAHADDAD</t>
  </si>
  <si>
    <t>Biblioteca Jamil Almansur Haddad</t>
  </si>
  <si>
    <t>Vila Minerva</t>
  </si>
  <si>
    <t>Rua Andes, 491, CEP 08440-180</t>
  </si>
  <si>
    <t>https://goo.gl/maps/z6HR86THPf22</t>
  </si>
  <si>
    <t>-23.53755, -46.4096</t>
  </si>
  <si>
    <t>BIBL_LFRACCAROLI</t>
  </si>
  <si>
    <t>Biblioteca Lenyra Fraccaroli</t>
  </si>
  <si>
    <t>Vila Nova Manchester</t>
  </si>
  <si>
    <t>Praça Haroldo Daltro, 451, CEP 03444-090</t>
  </si>
  <si>
    <t>https://goo.gl/XK2FuZ</t>
  </si>
  <si>
    <t>-23.54687, -46.53188</t>
  </si>
  <si>
    <t>CEU_QUINTASOL</t>
  </si>
  <si>
    <t>CEU Quinta Do Sol</t>
  </si>
  <si>
    <t>Parque Císper</t>
  </si>
  <si>
    <t>Avenida Luiz Imparato, 564, CEP 05271-150</t>
  </si>
  <si>
    <t>https://goo.gl/sA7Vke</t>
  </si>
  <si>
    <t>-23.49873, -46.49607</t>
  </si>
  <si>
    <t>CEU_AGUAAZUL</t>
  </si>
  <si>
    <t>CEU Água Azul</t>
  </si>
  <si>
    <t>Avenida Dos Metalúrgicos, 1262, CEP 03372-010</t>
  </si>
  <si>
    <t>https://goo.gl/Jgac8Y</t>
  </si>
  <si>
    <t>-23.59426, -46.40662</t>
  </si>
  <si>
    <t>CEU_AZUL</t>
  </si>
  <si>
    <t>CEU Azul Da Cor Do Mar</t>
  </si>
  <si>
    <t>Cidade Antônio Estevão De Carvalho</t>
  </si>
  <si>
    <t>Avenida Ernesto Souza Cruz, 2171, CEP 03193-060</t>
  </si>
  <si>
    <t>https://goo.gl/DrERgF</t>
  </si>
  <si>
    <t>-23.52142, -46.45675</t>
  </si>
  <si>
    <t>CEU_CAMANHECER</t>
  </si>
  <si>
    <t>CEU Cantos Do Amanhecer</t>
  </si>
  <si>
    <t>Jardim Eledy</t>
  </si>
  <si>
    <t>Avenida Cantos Do Amanhecer, S/N, CEP 03350-040</t>
  </si>
  <si>
    <t>https://goo.gl/Tbrcvw</t>
  </si>
  <si>
    <t xml:space="preserve">-23.649970, -46.785374
</t>
  </si>
  <si>
    <t>CEU_CAPAO</t>
  </si>
  <si>
    <t>CEU Capão Redondo</t>
  </si>
  <si>
    <t>Jardim Modelo</t>
  </si>
  <si>
    <t>Rua Daniel Gran, S/N, CEP 03351-125</t>
  </si>
  <si>
    <t>https://goo.gl/MKrhnP</t>
  </si>
  <si>
    <t>-23.6743, -46.77095</t>
  </si>
  <si>
    <t>Obelisco e monumento bandeiras</t>
  </si>
  <si>
    <t>CEU_IMONTEIRO</t>
  </si>
  <si>
    <t>CEU Inacio Monteiro</t>
  </si>
  <si>
    <t>Conjunto Habitacional Inácio Monteiro</t>
  </si>
  <si>
    <t>Rua Barão Barroso Do Amazonas, S/N, CEP 03372-010</t>
  </si>
  <si>
    <t>https://goo.gl/9W2QUj</t>
  </si>
  <si>
    <t>-23.56905, -46.41107</t>
  </si>
  <si>
    <t>CEU_JACANA</t>
  </si>
  <si>
    <t>CEU Jaçanã</t>
  </si>
  <si>
    <t>Guapira</t>
  </si>
  <si>
    <t>Avenida Antônio César Neto, 105, CEP 03186-040</t>
  </si>
  <si>
    <t>https://goo.gl/pYyseY</t>
  </si>
  <si>
    <t>-23.4572, -46.58452</t>
  </si>
  <si>
    <t>CEU_JDPAULISTANO</t>
  </si>
  <si>
    <t>CEU Jardim Paulistano</t>
  </si>
  <si>
    <t>Jardim Paulistano (Zona Norte)</t>
  </si>
  <si>
    <t>Rua Aparecida Do Taboado, S/N, CEP 05444-001</t>
  </si>
  <si>
    <t>https://goo.gl/xtN2zw</t>
  </si>
  <si>
    <t>-23.46257, -46.71276</t>
  </si>
  <si>
    <t>CEU_PAZ</t>
  </si>
  <si>
    <t>CEU Paz</t>
  </si>
  <si>
    <t>Jardim Paraná</t>
  </si>
  <si>
    <t>Rua Daniel Cerri, 1549, CEP 05271-290</t>
  </si>
  <si>
    <t>https://goo.gl/RME2Tn</t>
  </si>
  <si>
    <t>-23.44799, -46.68917</t>
  </si>
  <si>
    <t>CEU_FORMOSA</t>
  </si>
  <si>
    <t>CEU Formosa</t>
  </si>
  <si>
    <t>Parque Santo Antônio</t>
  </si>
  <si>
    <t>Rua Sargento Claudiner Evaristo Dias, 10, CEP 03344-040</t>
  </si>
  <si>
    <t>https://goo.gl/J85QDB</t>
  </si>
  <si>
    <t>-23.58034, -46.52436</t>
  </si>
  <si>
    <t>D</t>
  </si>
  <si>
    <t>PQ_IBIRAPUERA</t>
  </si>
  <si>
    <t>Parque Ibirapuera</t>
  </si>
  <si>
    <t>Avenida Pedro Álvares Cabral, s/n, CEP 04094-000</t>
  </si>
  <si>
    <t>https://goo.gl/maps/7uf6LzgBx512</t>
  </si>
  <si>
    <t>-23.587193, -46.658104</t>
  </si>
  <si>
    <t>CDHU_ITAIMPTAA</t>
  </si>
  <si>
    <t>Praça sem nome (Cj. Hab. Itaim Paulista A)</t>
  </si>
  <si>
    <t>Jardim Nélia       </t>
  </si>
  <si>
    <t>Rua Linária, s/n, CEP 08142-189</t>
  </si>
  <si>
    <t>https://goo.gl/maps/vho8AUzxxzj</t>
  </si>
  <si>
    <t>-23.513390, -46.384747</t>
  </si>
  <si>
    <t>PCA_BRRODRIGUES</t>
  </si>
  <si>
    <t>Praça Benedicto Ramos Rodrigues</t>
  </si>
  <si>
    <t>Jardim Belém</t>
  </si>
  <si>
    <t>Rua Profº Antonio de Castro Lopes, 1396, CEP 03805-080</t>
  </si>
  <si>
    <t>https://goo.gl/maps/Ga5GmJKBtiz</t>
  </si>
  <si>
    <t xml:space="preserve">-23.493838, -46.479932
</t>
  </si>
  <si>
    <t>PCA_GUANAMBI</t>
  </si>
  <si>
    <t>Praça Guanambi</t>
  </si>
  <si>
    <t>Parque Cruzeiro do Sul</t>
  </si>
  <si>
    <t>Praça Guanambi,s/n, CEP 08070-180</t>
  </si>
  <si>
    <t>https://goo.gl/maps/TatGAiCkG252</t>
  </si>
  <si>
    <t xml:space="preserve">-23.497381, -46.464710
</t>
  </si>
  <si>
    <t>PCA_LIONSITAIMPTA</t>
  </si>
  <si>
    <t>Praça Lions Clube Itaim Paulista</t>
  </si>
  <si>
    <t>Avenida Marechal Tito, 2696, CEP 08022-000</t>
  </si>
  <si>
    <t>https://goo.gl/maps/BaURH7GzMkB2</t>
  </si>
  <si>
    <t>-23.497694, -46.396483</t>
  </si>
  <si>
    <t>PCA_MRMOURA</t>
  </si>
  <si>
    <t>Praça Miguel Ramos de Moura (Praça do Vinho)</t>
  </si>
  <si>
    <t>Jardim Imperial</t>
  </si>
  <si>
    <t>Avenida Piranguçu, s/n, CEP 03937-015</t>
  </si>
  <si>
    <t>https://goo.gl/maps/RbqcX5wnadS2</t>
  </si>
  <si>
    <t>-23.586456, -46.499816</t>
  </si>
  <si>
    <t>PCA_PENJNIGRIST</t>
  </si>
  <si>
    <t>Praça Padre Nelson José Nigrist</t>
  </si>
  <si>
    <t>Parque Santo Antonio</t>
  </si>
  <si>
    <t>Rua Dr. Álvares Teixeira, 76, CEP 03901-030</t>
  </si>
  <si>
    <t>https://goo.gl/d9m1vA</t>
  </si>
  <si>
    <t>-23.514994, -46.720234</t>
  </si>
  <si>
    <t>PCA_SILVATELES</t>
  </si>
  <si>
    <t>Praça Silva Teles</t>
  </si>
  <si>
    <t>Jardim Miriam</t>
  </si>
  <si>
    <t>Praça Silva Teles, 31, CEP 08140-010</t>
  </si>
  <si>
    <t>https://goo.gl/FLdzXo</t>
  </si>
  <si>
    <t>-23.4974693, -46.4003699</t>
  </si>
  <si>
    <t>SUB_PENHA</t>
  </si>
  <si>
    <t>Subprefeitura da Penha</t>
  </si>
  <si>
    <t>Subprefeitura</t>
  </si>
  <si>
    <t>Vila Marieta</t>
  </si>
  <si>
    <t>Rua Candapuí, 492, CEP 03621-000</t>
  </si>
  <si>
    <t>https://goo.gl/maps/f8aNt5wX4V42</t>
  </si>
  <si>
    <t>-23.51868, -46.52115</t>
  </si>
  <si>
    <t>SUB_SAOMIGUEL</t>
  </si>
  <si>
    <t>Subprefeitura de São Miguel</t>
  </si>
  <si>
    <t>Rua Dona Ana Flora Pinheiro de Sousa, 76, CEP 08060-150</t>
  </si>
  <si>
    <t>https://goo.gl/maps/v2mqT2WxMr72</t>
  </si>
  <si>
    <t>-23.50033, -46.45148</t>
  </si>
  <si>
    <t>Concluída</t>
  </si>
  <si>
    <t>SUB_ITAIMPAULISTA</t>
  </si>
  <si>
    <t>Subprefeitura do Itaim Paulista</t>
  </si>
  <si>
    <t>Avenida Marechal Tito, 3012, CEP 08160-495</t>
  </si>
  <si>
    <t>https://goo.gl/maps/pLmbZcGp2JG2</t>
  </si>
  <si>
    <t>-23.49456, -46.41711</t>
  </si>
  <si>
    <t>Edificio tombado</t>
  </si>
  <si>
    <t>Casarao da av do oratorio</t>
  </si>
  <si>
    <t>118/541/0001</t>
  </si>
  <si>
    <t>SUB_MOOCA</t>
  </si>
  <si>
    <t>Subprefeitura da Mooca</t>
  </si>
  <si>
    <t>https://goo.gl/maps/7KqeAJ5bGNt</t>
  </si>
  <si>
    <t>-23.55118, -46.59814</t>
  </si>
  <si>
    <t>SUB_SAOMATEUS</t>
  </si>
  <si>
    <t>Subprefeitura de São Mateus</t>
  </si>
  <si>
    <t>São Rafael Iguatemi</t>
  </si>
  <si>
    <t>Jardim Três Marias</t>
  </si>
  <si>
    <t>Avenida Ragueb Chohfi, 1400, CEP 03950-000</t>
  </si>
  <si>
    <t>https://goo.gl/maps/zPRh5Ua24z12</t>
  </si>
  <si>
    <t>-23.59981, -46.469</t>
  </si>
  <si>
    <t>CCULT_CCSP</t>
  </si>
  <si>
    <t>Centro Cultural São Paulo</t>
  </si>
  <si>
    <t>Centro cultural</t>
  </si>
  <si>
    <t>Rua Vergueiro, 1000, CEP 01504-000</t>
  </si>
  <si>
    <t>https://goo.gl/maps/23V9ZTsqDzt</t>
  </si>
  <si>
    <t>-23.57072, -46.64025</t>
  </si>
  <si>
    <t>PCA_DOMJOSEGASPAR</t>
  </si>
  <si>
    <t>Praça Dom José Gaspar</t>
  </si>
  <si>
    <t>Rua Doutor Bráulio Gomes, 49, CEP 01047-020</t>
  </si>
  <si>
    <t>https://goo.gl/maps/84P1k6G6eQU2</t>
  </si>
  <si>
    <t>-23.54654, -46.64139</t>
  </si>
  <si>
    <t>PCA_LIBERDADE</t>
  </si>
  <si>
    <t>Praça da Liberdade</t>
  </si>
  <si>
    <t>Praça da Liberdade, 264, CEP 01503-010</t>
  </si>
  <si>
    <t>https://goo.gl/maps/EoF32Vm8YZv</t>
  </si>
  <si>
    <t>-23.55516, -46.63554</t>
  </si>
  <si>
    <t>PCA_LSAOFRANCISCO</t>
  </si>
  <si>
    <t>Largo São Francisco</t>
  </si>
  <si>
    <t>Largo São Francisco, 95, CEP 01006-020</t>
  </si>
  <si>
    <t>https://goo.gl/maps/HG5WijkYecs</t>
  </si>
  <si>
    <t>-23.549596, -46.636834</t>
  </si>
  <si>
    <t>PCA_PATRIARCA</t>
  </si>
  <si>
    <t>Praça do Patriarca</t>
  </si>
  <si>
    <t>Anhangabaú</t>
  </si>
  <si>
    <t>Praça do Patriarca, s/n, CEP 01002-010</t>
  </si>
  <si>
    <t>https://goo.gl/maps/qfSPUuVJ3nG2</t>
  </si>
  <si>
    <t>-23.54751, -46.63663</t>
  </si>
  <si>
    <t>PCA_RAMOS</t>
  </si>
  <si>
    <t>Praça Ramos De Azevedo</t>
  </si>
  <si>
    <t>Praça Ramos de Azevedo, CEP 01037-010</t>
  </si>
  <si>
    <t>https://goo.gl/maps/DMFdpK9hpt22</t>
  </si>
  <si>
    <t>-23.545010, -46.638201</t>
  </si>
  <si>
    <t>PCA_SE</t>
  </si>
  <si>
    <t>Praça da Sé</t>
  </si>
  <si>
    <t>Praça da Sé, 117, CEP 01001-000</t>
  </si>
  <si>
    <t>https://goo.gl/maps/LXwsrUx9uZC2</t>
  </si>
  <si>
    <t>-23.55037, -46.63395</t>
  </si>
  <si>
    <t>AMA_AMBESPECCECI</t>
  </si>
  <si>
    <t>AMB ESPECIALIZADO CECI - Dr. Alexandre Kalil Yasbek</t>
  </si>
  <si>
    <t>Planalto Paulista</t>
  </si>
  <si>
    <t>Avenida Ceci, 2249, CEP 04065-004</t>
  </si>
  <si>
    <t>https://goo.gl/maps/JMyEroCRAKT2</t>
  </si>
  <si>
    <t>-23.628639, -46.646442</t>
  </si>
  <si>
    <t>SMS</t>
  </si>
  <si>
    <t>AMA_AMBTUCURUVI</t>
  </si>
  <si>
    <t>AMB ESPECIALIZADO TUCURUVI - Prof. Armando De Aguiar Pupo</t>
  </si>
  <si>
    <t>Avenida Nova Cantareira, 1467, CEP 02331-002</t>
  </si>
  <si>
    <t>https://goo.gl/maps/dPzuSXtLELP2</t>
  </si>
  <si>
    <t>-23.482387, -46.613320</t>
  </si>
  <si>
    <t>AMA_IPGOUVEA</t>
  </si>
  <si>
    <t>AMA HOSPITAL IGNÁCIO PROENÇA DE GOUVEA</t>
  </si>
  <si>
    <t>Parque da Mooca</t>
  </si>
  <si>
    <t>Rua Vitoantônio del Vecchio, 151, CEP 03124-070</t>
  </si>
  <si>
    <t>https://goo.gl/maps/KkKUHSVg2Np</t>
  </si>
  <si>
    <t>-23.571626, -46.590284</t>
  </si>
  <si>
    <t>AMA_JDPERI</t>
  </si>
  <si>
    <t>AMA JARDIM PERI</t>
  </si>
  <si>
    <t>Jardim Peri</t>
  </si>
  <si>
    <t>Avenida Peri Ronchetti, 914, CEP 02633-000</t>
  </si>
  <si>
    <t>https://goo.gl/maps/fMGEcjU68o92</t>
  </si>
  <si>
    <t>-23.46425, -46.65467</t>
  </si>
  <si>
    <t>AMA_JDPERIPERI</t>
  </si>
  <si>
    <t xml:space="preserve">AMA Jardim Peri-Peri </t>
  </si>
  <si>
    <t>Jardim Peri Peri</t>
  </si>
  <si>
    <t>Rua João Guerra, 247, CEP 05535-100</t>
  </si>
  <si>
    <t>https://goo.gl/maps/zLfbeKSnqx72</t>
  </si>
  <si>
    <t>-23.58631, -46.73236</t>
  </si>
  <si>
    <t>AMA_PARAISOPOLIS</t>
  </si>
  <si>
    <t>AMA Paraisópolis</t>
  </si>
  <si>
    <t>Avenida Hebe Camargo, 23, CEP 05663-010</t>
  </si>
  <si>
    <t>https://goo.gl/maps/Kq9DVTJLSQJ2</t>
  </si>
  <si>
    <t>-23.616644, -46.720630</t>
  </si>
  <si>
    <t>AMA_PARELHEIROS</t>
  </si>
  <si>
    <t>AMA Parelheiros</t>
  </si>
  <si>
    <t>Jardim Novo Parelheiros</t>
  </si>
  <si>
    <t>Rua Gentil Schunck Roschel, 222, CEP 04890-410</t>
  </si>
  <si>
    <t>https://goo.gl/maps/12aoGcCoCoD2</t>
  </si>
  <si>
    <t>-23.83013, -46.72709</t>
  </si>
  <si>
    <t>AMA_SACOMA</t>
  </si>
  <si>
    <t>AMA SACOMÃ</t>
  </si>
  <si>
    <t xml:space="preserve">Estrada das Lágrimas,1446 , CEP 04232-000 </t>
  </si>
  <si>
    <t>https://goo.gl/maps/jUS2kdNe1Bv</t>
  </si>
  <si>
    <t xml:space="preserve">-23.614060, -46.594091
</t>
  </si>
  <si>
    <t>AMA_SANTACRUZ</t>
  </si>
  <si>
    <t xml:space="preserve">AMA  Santa Cruz </t>
  </si>
  <si>
    <t>Vila Clementino</t>
  </si>
  <si>
    <t>Rua Pedro de Toledo, 309, CEP 04039-030</t>
  </si>
  <si>
    <t>https://goo.gl/maps/ccX5zgFBgor</t>
  </si>
  <si>
    <t>-23.5985, -46.63968</t>
  </si>
  <si>
    <t>AMA_SE</t>
  </si>
  <si>
    <t>AMA Sé</t>
  </si>
  <si>
    <t>Pq. Dom Pedro II</t>
  </si>
  <si>
    <t>Rua Frederico Alvarenga, 259, CEP 01020-030</t>
  </si>
  <si>
    <t>https://goo.gl/maps/r6iP5s9dRKx</t>
  </si>
  <si>
    <t>-23.551, -46.62825</t>
  </si>
  <si>
    <t>AMA_SOROCABANA</t>
  </si>
  <si>
    <t>AMA Sorocabana</t>
  </si>
  <si>
    <t>Vila Romana</t>
  </si>
  <si>
    <t>Rua Catão, 380 , CEP 05049-000</t>
  </si>
  <si>
    <t>https://goo.gl/maps/NHvs94hsD4P2</t>
  </si>
  <si>
    <t>-23.5243, -46.70128</t>
  </si>
  <si>
    <t>BIBL_AAMARAL</t>
  </si>
  <si>
    <t>Biblioteca Amadeu Amaral</t>
  </si>
  <si>
    <t>Jardim da Saúde</t>
  </si>
  <si>
    <t>Rua José Clóvis Castro, s/nº, CEP 04290-100</t>
  </si>
  <si>
    <t>https://goo.gl/maps/Vf7F3HXq74G2</t>
  </si>
  <si>
    <t>-23.6124, -46.61708</t>
  </si>
  <si>
    <t>BIBL_AAZEVEDO</t>
  </si>
  <si>
    <t>Biblioteca Álvares de Azevedo</t>
  </si>
  <si>
    <t>Vila Maria Alta</t>
  </si>
  <si>
    <t>Praça Joaquim José da Nova, s/nº, CEP 02126-000</t>
  </si>
  <si>
    <t>https://goo.gl/EjhNhq</t>
  </si>
  <si>
    <t>-23.50373, -46.59253</t>
  </si>
  <si>
    <t>BIBL_AFIGUEIREDO</t>
  </si>
  <si>
    <t>Biblioteca Adelpha Figueiredo</t>
  </si>
  <si>
    <t>Praça Ilo Ottani, 146, CEP 03028-003</t>
  </si>
  <si>
    <t>https://goo.gl/JnwkBv</t>
  </si>
  <si>
    <t>-23.52687, -46.61148</t>
  </si>
  <si>
    <t>BIBL_ASCHMIDT</t>
  </si>
  <si>
    <t>Biblioteca Afonso Schmidt</t>
  </si>
  <si>
    <t>Vila Cruz das Almas</t>
  </si>
  <si>
    <t>Avenida Elísio Teixeira Leite, 1.470, CEP 02801-000</t>
  </si>
  <si>
    <t>https://goo.gl/QvFk5M</t>
  </si>
  <si>
    <t>-23.48124, -46.70116</t>
  </si>
  <si>
    <t>Edifício tombado e AE</t>
  </si>
  <si>
    <t>Teatro arthur azevedo</t>
  </si>
  <si>
    <t>20615 / ae 23226</t>
  </si>
  <si>
    <t>032/043/0101</t>
  </si>
  <si>
    <t>BIBL_BBROCA</t>
  </si>
  <si>
    <t>Biblioteca Brito Broca</t>
  </si>
  <si>
    <t>São Domingos</t>
  </si>
  <si>
    <t>Jardim Santo Elias</t>
  </si>
  <si>
    <t>Avenida Mutinga, 1425, CEP 05110-000</t>
  </si>
  <si>
    <t>https://goo.gl/jeKALf</t>
  </si>
  <si>
    <t>-23.48563, -46.74023</t>
  </si>
  <si>
    <t>BIBL_BELMONTE</t>
  </si>
  <si>
    <t>Biblioteca Belmonte</t>
  </si>
  <si>
    <t>Rua Paulo Eiró, 525, CEP 04752-010</t>
  </si>
  <si>
    <t>https://goo.gl/PVJW28</t>
  </si>
  <si>
    <t>-23.650640, -46.708490</t>
  </si>
  <si>
    <t>BIBL_CALVES</t>
  </si>
  <si>
    <t>Biblioteca Castro Alves</t>
  </si>
  <si>
    <t>Jardim Patente Novo</t>
  </si>
  <si>
    <t>Rua Abrahão Mussa, s/nº, CEP 04256-190</t>
  </si>
  <si>
    <t>https://goo.gl/maps/jKX1bFDwnNq</t>
  </si>
  <si>
    <t>-23.63119, -46.59028</t>
  </si>
  <si>
    <t>BIBL_CCASTELO</t>
  </si>
  <si>
    <t>Biblioteca Chácara do Castelo</t>
  </si>
  <si>
    <t>Rua Brás Lourenço, 333, CEP 04113-110</t>
  </si>
  <si>
    <t>https://goo.gl/DZ9fYv</t>
  </si>
  <si>
    <t>-23.58346, -46.62348</t>
  </si>
  <si>
    <t>BIBL_CCCESAR</t>
  </si>
  <si>
    <t>Biblioteca Camila Cerqueira César</t>
  </si>
  <si>
    <t>Vila Gomes</t>
  </si>
  <si>
    <t>Rua Waldemar Sanches, 41, CEP 05589-050</t>
  </si>
  <si>
    <t>https://goo.gl/2hG3P5</t>
  </si>
  <si>
    <t>-23.57568, -46.73816</t>
  </si>
  <si>
    <t>BIBL_CLISPECTOR</t>
  </si>
  <si>
    <t>Biblioteca Clarice Lispector</t>
  </si>
  <si>
    <t>Siciliano</t>
  </si>
  <si>
    <t>Rua Jaricunas, 458, CEP 05053-070</t>
  </si>
  <si>
    <t>https://goo.gl/XJUFGL</t>
  </si>
  <si>
    <t>-23.53546, -46.70117</t>
  </si>
  <si>
    <t>BIBL_EVERISSIMO</t>
  </si>
  <si>
    <t>Biblioteca Érico Veríssimo</t>
  </si>
  <si>
    <t>Conjunto Residencial Elísio Teixeira Leite</t>
  </si>
  <si>
    <t>Rua Diógenes Dourado, 101, CEP 02815-060</t>
  </si>
  <si>
    <t>https://goo.gl/maps/v8K1EQVPDWz</t>
  </si>
  <si>
    <t>-23.44494, -46.71561</t>
  </si>
  <si>
    <t>BIBL_HSILVEIRA</t>
  </si>
  <si>
    <t>Biblioteca Helena Silveira</t>
  </si>
  <si>
    <t>Rua João Batista Reimão, 146, CEP 05788-270</t>
  </si>
  <si>
    <t>https://goo.gl/AQHYX8</t>
  </si>
  <si>
    <t>-23.632846, -46.774204</t>
  </si>
  <si>
    <t>AMA_JK</t>
  </si>
  <si>
    <t xml:space="preserve">AMA  Presidente Juscelino Kubitschek </t>
  </si>
  <si>
    <t>Cohab Presidente Juscelino</t>
  </si>
  <si>
    <t>Avenida Utaro Kanai, 286, CEP 08465-000</t>
  </si>
  <si>
    <t>https://goo.gl/maps/ezopjPU2otn</t>
  </si>
  <si>
    <t>-23.56539, -46.39869</t>
  </si>
  <si>
    <t>Area Envoltoria</t>
  </si>
  <si>
    <t>BIBL_JMVASCONCELOS</t>
  </si>
  <si>
    <t>Biblioteca José Mauro de Vasconcelos</t>
  </si>
  <si>
    <t>Parque Edu Chaves</t>
  </si>
  <si>
    <t>Praça Com. Eduardo de Oliveira, 100, CEP 02233-060</t>
  </si>
  <si>
    <t>https://goo.gl/ySHjqr</t>
  </si>
  <si>
    <t>-23.47738, -46.56479</t>
  </si>
  <si>
    <t>BIBL_MANDRADE</t>
  </si>
  <si>
    <t>Biblioteca Mário de Andrade</t>
  </si>
  <si>
    <t>Rua da Consolação, 94, CEP 01302-000</t>
  </si>
  <si>
    <t>https://goo.gl/bDEGFf</t>
  </si>
  <si>
    <t>-23.54739, -46.64212</t>
  </si>
  <si>
    <t>BIBL_MDPICCHIA</t>
  </si>
  <si>
    <t>Biblioteca Menotti Del Picchia</t>
  </si>
  <si>
    <t>Vila Barbosa</t>
  </si>
  <si>
    <t>Rua São Romualdo, 382, CEP 02557-060</t>
  </si>
  <si>
    <t>https://goo.gl/3DRXr7</t>
  </si>
  <si>
    <t>-23.49699, -46.67313</t>
  </si>
  <si>
    <t>BIBL_MLOBATO</t>
  </si>
  <si>
    <t>Biblioteca Infantojuvenil Monteiro Lobato</t>
  </si>
  <si>
    <t>Rua General Jardim, 485, CEP 01223-011</t>
  </si>
  <si>
    <t>https://goo.gl/maps/WPehkyPJtpQ2</t>
  </si>
  <si>
    <t>-23.545039, -46.649378</t>
  </si>
  <si>
    <t>BIBL_MREY</t>
  </si>
  <si>
    <t>Biblioteca Marcos Rey</t>
  </si>
  <si>
    <t>Jardim Umarizal</t>
  </si>
  <si>
    <t>Avenida Anacê, 92, CEP 05755-090</t>
  </si>
  <si>
    <t>https://goo.gl/wnRVRQ</t>
  </si>
  <si>
    <t>-23.61773, -46.75727</t>
  </si>
  <si>
    <t>BIBL_MSANTOS</t>
  </si>
  <si>
    <t>Biblioteca Milton Santos</t>
  </si>
  <si>
    <t>Cidade Líder</t>
  </si>
  <si>
    <t>Avenida Aricanduva, 5.777, CEP 03527-000</t>
  </si>
  <si>
    <t>https://goo.gl/NQ7CNQ</t>
  </si>
  <si>
    <t>-23.56853, -46.5042</t>
  </si>
  <si>
    <t>BIBL_MSCHENBERG</t>
  </si>
  <si>
    <t>Biblioteca Mário Schenberg</t>
  </si>
  <si>
    <t>Rua Catão, 611, CEP 05049-000</t>
  </si>
  <si>
    <t>https://goo.gl/maps/Nxfr7Cwu35S2</t>
  </si>
  <si>
    <t>-23.526530, -46.700508</t>
  </si>
  <si>
    <t>BIBL_MTAHAN</t>
  </si>
  <si>
    <t>Biblioteca Malba Tahan</t>
  </si>
  <si>
    <t>Jardim Susana</t>
  </si>
  <si>
    <t>Rua Brás Pires Meira, 100, CEP 04784-150</t>
  </si>
  <si>
    <t>https://goo.gl/tEyXyz</t>
  </si>
  <si>
    <t>-23.68964, -46.70946</t>
  </si>
  <si>
    <t>BIBL_NFONTES</t>
  </si>
  <si>
    <t>Biblioteca Narbal Fontes</t>
  </si>
  <si>
    <t>Avenida Conselheiro Moreira de Barros, 170, CEP 02018-010</t>
  </si>
  <si>
    <t>https://goo.gl/fHJVXj</t>
  </si>
  <si>
    <t>-23.49696, -46.62749</t>
  </si>
  <si>
    <t>BIBL_NSANTANNA</t>
  </si>
  <si>
    <t>Biblioteca Nuto Sant’Anna</t>
  </si>
  <si>
    <t>Praça Tenório Aguiar, 32, CEP 02044-080</t>
  </si>
  <si>
    <t>https://goo.gl/maps/U9Eisc8tnMN2</t>
  </si>
  <si>
    <t>-23.49841, -46.61941</t>
  </si>
  <si>
    <t>BIBL_PJANCHIETA</t>
  </si>
  <si>
    <t>Biblioteca Padre José de Anchieta</t>
  </si>
  <si>
    <t>Rua Antônio Maia, 651, CEP 05204-110</t>
  </si>
  <si>
    <t>https://goo.gl/maps/cUQdCQwiWNJ2</t>
  </si>
  <si>
    <t>-23.40699, -46.75472</t>
  </si>
  <si>
    <t>BIBL_PNAVA</t>
  </si>
  <si>
    <t>Biblioteca Pedro Nava</t>
  </si>
  <si>
    <t>Vila Guaca</t>
  </si>
  <si>
    <t>Rua Helena do Sacramento, 1.000, CEP 02433-020</t>
  </si>
  <si>
    <t>https://goo.gl/kpvswF</t>
  </si>
  <si>
    <t>-23.48248, -46.63246</t>
  </si>
  <si>
    <t>BIBL_PPMAIA</t>
  </si>
  <si>
    <t>Biblioteca Prefeito Prestes Maia</t>
  </si>
  <si>
    <t>Avenida João Dias, 822, CEP 04724-001</t>
  </si>
  <si>
    <t>https://goo.gl/yjkaam</t>
  </si>
  <si>
    <t>-23.64543, -46.70864</t>
  </si>
  <si>
    <t>BIBL_PSDMILLIET</t>
  </si>
  <si>
    <t>Biblioteca Paulo Sérgio Duarte Milliet</t>
  </si>
  <si>
    <t>Praça Ituzaingó, s/nº, CEP 03334-020</t>
  </si>
  <si>
    <t>https://goo.gl/vkYhAP</t>
  </si>
  <si>
    <t>-23.55276, -46.5728</t>
  </si>
  <si>
    <t>BIBL_RBMORAES</t>
  </si>
  <si>
    <t>Biblioteca Rubens Borba de Moraes</t>
  </si>
  <si>
    <t>Jardim Matarazzo</t>
  </si>
  <si>
    <t>Rua Sampei Sato, 440, CEP 03814-000</t>
  </si>
  <si>
    <t>https://goo.gl/74j1Py</t>
  </si>
  <si>
    <t>-23.48639, -46.48051</t>
  </si>
  <si>
    <t>BIBL_RBOPP</t>
  </si>
  <si>
    <t>Biblioteca Raul Bopp</t>
  </si>
  <si>
    <t>Rua Muniz de Sousa, 1155, CEP 01534-001</t>
  </si>
  <si>
    <t>https://goo.gl/Tifpvv</t>
  </si>
  <si>
    <t>-23.57277, -46.6291</t>
  </si>
  <si>
    <t>BIBL_RSANTOS</t>
  </si>
  <si>
    <t>Biblioteca Roberto Santos</t>
  </si>
  <si>
    <t>Ipirianga</t>
  </si>
  <si>
    <t>Rua Cisplatina, 505, CEP 04211-040</t>
  </si>
  <si>
    <t>https://goo.gl/SgFrZm</t>
  </si>
  <si>
    <t>-23.58779, -46.60236</t>
  </si>
  <si>
    <t>BIBL_SBHOLANDA</t>
  </si>
  <si>
    <t>Biblioteca Sérgio Buarque de Holanda</t>
  </si>
  <si>
    <t>Vila Carmosina</t>
  </si>
  <si>
    <t>Rua Vitório Santim, 44, CEP 08290-000</t>
  </si>
  <si>
    <t>https://goo.gl/d29uyG</t>
  </si>
  <si>
    <t>-23.53691, -46.45446</t>
  </si>
  <si>
    <t>BIBL_SORTHOF</t>
  </si>
  <si>
    <t>Biblioteca Sylvia Orthof</t>
  </si>
  <si>
    <t>Avenida Tucuruvi, 808, CEP 02304-002</t>
  </si>
  <si>
    <t>https://goo.gl/mGtr6F</t>
  </si>
  <si>
    <t>-23.48163, -46.60426</t>
  </si>
  <si>
    <t>BIBL_TCANDRADE</t>
  </si>
  <si>
    <t>Biblioteca Thales Castanho de Andrade</t>
  </si>
  <si>
    <t>Chácara Nossa Senhora Aparecida</t>
  </si>
  <si>
    <t>Rua Doutor Artur Fajardo, 447, CEP 02963-000</t>
  </si>
  <si>
    <t>https://goo.gl/iQbsRT</t>
  </si>
  <si>
    <t>-23.48629, -46.701</t>
  </si>
  <si>
    <t>BIBL_VCARVALHO</t>
  </si>
  <si>
    <t>Biblioteca Vicente de Carvalho</t>
  </si>
  <si>
    <t>Rua Guilherme Valência, 210, CEP 08253-280</t>
  </si>
  <si>
    <t>https://goo.gl/MJBCPu</t>
  </si>
  <si>
    <t>-23.55008, -46.44047</t>
  </si>
  <si>
    <t>BIBL_VCORREA</t>
  </si>
  <si>
    <t>Biblioteca Viriato Corrêa</t>
  </si>
  <si>
    <t>Rua Sena Madureira, 298, 04021-050</t>
  </si>
  <si>
    <t>https://goo.gl/tXayRw</t>
  </si>
  <si>
    <t>-23.59332, -46.63865</t>
  </si>
  <si>
    <t>BIBL_VMORAES</t>
  </si>
  <si>
    <t>Biblioteca Vinicius de Moraes</t>
  </si>
  <si>
    <t>Avenida Jardim Tamoio, 1.119, CEP 08253-445</t>
  </si>
  <si>
    <t>https://goo.gl/FuziJi</t>
  </si>
  <si>
    <t>-23.553713, -46.436108"</t>
  </si>
  <si>
    <t>CCULT_CTIRADENTES</t>
  </si>
  <si>
    <t>Centro de Formação Cultural Cidade Tiradentes (Biblioteca Pública Municipal Maria Firmina dos Reis)</t>
  </si>
  <si>
    <t>Jardim Pérola I</t>
  </si>
  <si>
    <t>Rua Inácio Monteiro, 6900,  CEP08474-335</t>
  </si>
  <si>
    <t>https://goo.gl/T4XdRg</t>
  </si>
  <si>
    <t>Inclui Telecentro e Fab Lab</t>
  </si>
  <si>
    <t>-23.58035, -46.38973</t>
  </si>
  <si>
    <t>CCULT_GRAJAU</t>
  </si>
  <si>
    <t>Centro Cultural Municipal do Grajaú - Palhaço Carequinha</t>
  </si>
  <si>
    <t>Rua Prof. Oscar Barreto Filho, 252, CEP 04822-300</t>
  </si>
  <si>
    <t>https://goo.gl/3cbBoR</t>
  </si>
  <si>
    <t>-23.7356, -46.69198</t>
  </si>
  <si>
    <t>CCULT_JABAQUARA</t>
  </si>
  <si>
    <t>Centro Municipal de Culturas Negras do Jabaquara (Biblioteca Pública Municipal Paulo Duarte)</t>
  </si>
  <si>
    <t>Jardim Oriental</t>
  </si>
  <si>
    <t>Rua Arsênio Tavolieri, 45, CEP 04321-030</t>
  </si>
  <si>
    <t>https://goo.gl/gnohGM</t>
  </si>
  <si>
    <t>-23.65114, -46.64473</t>
  </si>
  <si>
    <t>CCULT_LAPA</t>
  </si>
  <si>
    <t>Centro Cultural Municipal Tendal da Lapa</t>
  </si>
  <si>
    <t>Rua Guaicurus, 1.100, CEP 05033-002</t>
  </si>
  <si>
    <t>https://goo.gl/Q5f3aA</t>
  </si>
  <si>
    <t>-23.522300, -46.696359</t>
  </si>
  <si>
    <t>CCULT_OLIDO</t>
  </si>
  <si>
    <t>Centro Cultural Municipal Olido</t>
  </si>
  <si>
    <t>Avenida São João, 473, CEP 01035-000</t>
  </si>
  <si>
    <t>https://goo.gl/CWNQtp</t>
  </si>
  <si>
    <t>-23.54341, -46.63885</t>
  </si>
  <si>
    <t>CCULT_RCARDOSO</t>
  </si>
  <si>
    <t>Centro Cultural Municipal da Juventude Ruth Cardoso (Biblioteca Pública Municipal Jayme Cortez)</t>
  </si>
  <si>
    <t>Avenida Deputado Emílio Carlos, 3.641, CEP 02721-200</t>
  </si>
  <si>
    <t>https://goo.gl/di8hSm</t>
  </si>
  <si>
    <t>-23.47606, -46.67029</t>
  </si>
  <si>
    <t>CCULT_STOAMARO</t>
  </si>
  <si>
    <t>Centro Cultural Municipal de Santo Amaro (Teatro Municipal Leopoldo Fróes)</t>
  </si>
  <si>
    <t>Vila Cruzeiro</t>
  </si>
  <si>
    <t>Rua Antônio Bandeira, 114, CEP 04726-030</t>
  </si>
  <si>
    <t>https://goo.gl/C13bzX</t>
  </si>
  <si>
    <t>-23.64503, -46.70876</t>
  </si>
  <si>
    <t>CCULT_VITORORO</t>
  </si>
  <si>
    <t>Vila Itororó</t>
  </si>
  <si>
    <t>Rua Pedroso, 238, CEP 01322-010</t>
  </si>
  <si>
    <t>https://goo.gl/38Vsp4</t>
  </si>
  <si>
    <t>-23.56226, -46.64124</t>
  </si>
  <si>
    <t>CDHU_CAMPOLIMPOB</t>
  </si>
  <si>
    <t>Praça próxima ao cj. hab. CDHU Campo Limpo B</t>
  </si>
  <si>
    <t>Conjunto Habitacional Jardim São Bento</t>
  </si>
  <si>
    <t>Rua Aviadora Anésia Pinheiro Machado, 12, CEP 05886-610</t>
  </si>
  <si>
    <t>https://goo.gl/maps/S9vP5TMV5X22</t>
  </si>
  <si>
    <t>-23.676910, -46.793192</t>
  </si>
  <si>
    <t>CDHU_GUAIANASESA</t>
  </si>
  <si>
    <t>Praça próxima ao Setor Fazenda do Carmo</t>
  </si>
  <si>
    <t>Conjunto Habitacional Fazenda do Carmo</t>
  </si>
  <si>
    <t>Rua Coração Sertanejo, 585, CEP 08421-550</t>
  </si>
  <si>
    <t>https://goo.gl/7FHib5</t>
  </si>
  <si>
    <t>-23.567019, -46.417082</t>
  </si>
  <si>
    <t>CDHU_GUAIANASESC</t>
  </si>
  <si>
    <t>Praça próxima ao cj. hab. CDHU Guaianases C</t>
  </si>
  <si>
    <t xml:space="preserve">Itaim Paulista </t>
  </si>
  <si>
    <t>Parque Dom João Neri</t>
  </si>
  <si>
    <t>Rua Antônio Ferraresi, 272 , CEP 03178-200</t>
  </si>
  <si>
    <t>https://goo.gl/maps/D45zDJjSx9T2</t>
  </si>
  <si>
    <t>-23.523882, -46.405693</t>
  </si>
  <si>
    <t>CDHU_ITAIMPTAB</t>
  </si>
  <si>
    <t>Praça próxima ao cj. hab. CDHU Itaim Paulista B</t>
  </si>
  <si>
    <t>Jardim Campos</t>
  </si>
  <si>
    <t>Rua Antônio Castanho da Silva, 345, CEP 08151-607</t>
  </si>
  <si>
    <t>https://goo.gl/F19uPv</t>
  </si>
  <si>
    <t>-23.513660, -46.400109</t>
  </si>
  <si>
    <t>CDHU_ITAQUERAA</t>
  </si>
  <si>
    <t>Praça próxima ao cj. hab. CDHU Itaquera A (Praça Dr. Sylvio Jorge Martins)</t>
  </si>
  <si>
    <t>Conjunto Habitacional Antônio Estêvão de Carvalho</t>
  </si>
  <si>
    <t>Avenida Campanella, 1876, CEP 08220-830</t>
  </si>
  <si>
    <t>https://goo.gl/maps/HaoHE9t5nM22</t>
  </si>
  <si>
    <t xml:space="preserve">-23.533834, -46.458873
</t>
  </si>
  <si>
    <t>CDHU_ITAQUERAC1</t>
  </si>
  <si>
    <t>Praça próxima ao cj. hab. CDHU Itaquera C</t>
  </si>
  <si>
    <t>Jardim Redil</t>
  </si>
  <si>
    <t>Rua Rafael Albarini, 90, CEP 08215-220</t>
  </si>
  <si>
    <t>https://goo.gl/maps/VKq8zRxhKVu</t>
  </si>
  <si>
    <t>-23.536336, -46.442256</t>
  </si>
  <si>
    <t>CDHU_ITAQUERAC2</t>
  </si>
  <si>
    <t>Rua Antônio Moura Andrade, 282, CEP 08210-660</t>
  </si>
  <si>
    <t>https://goo.gl/maps/zAubq6515XA2</t>
  </si>
  <si>
    <t>-23.530695, -46.444028</t>
  </si>
  <si>
    <t>CDHU_SMIGUELPTAE</t>
  </si>
  <si>
    <t>Praça próxima ao cj. hab. CDHU São Miguel Paulista E</t>
  </si>
  <si>
    <t>Rua Renata Agondi, 55, CEP 08131-320</t>
  </si>
  <si>
    <t>https://goo.gl/dr2QRd</t>
  </si>
  <si>
    <t>-23.503482, -46.379904</t>
  </si>
  <si>
    <t>CEU_ALTOALEGRE</t>
  </si>
  <si>
    <t>CEU Alto Alegre</t>
  </si>
  <si>
    <t>Jardim Alto Alegre</t>
  </si>
  <si>
    <t>Avenida Bento Guelfi, 1802, CEP 03351-100</t>
  </si>
  <si>
    <t>https://goo.gl/tgxh4w</t>
  </si>
  <si>
    <t>-23.61081, -46.42579</t>
  </si>
  <si>
    <t>CEU_ANHANGUERA</t>
  </si>
  <si>
    <t>CEU Parque Anhanguera</t>
  </si>
  <si>
    <t>Rua Pedro José de Lima, 1020, CEP 05272-174</t>
  </si>
  <si>
    <t>https://goo.gl/tfbTsf</t>
  </si>
  <si>
    <t>Inclui Fab Lab e Telecentro</t>
  </si>
  <si>
    <t>-23.43947, -46.78792</t>
  </si>
  <si>
    <t>CEU_ARICANDUVA</t>
  </si>
  <si>
    <t>CEU Aricanduva</t>
  </si>
  <si>
    <t>Jardim São José</t>
  </si>
  <si>
    <t>Avenida Aricanduva, 11555, CEP 03157-010</t>
  </si>
  <si>
    <t>https://goo.gl/x41gp7</t>
  </si>
  <si>
    <t>-23.57037, -46.5033</t>
  </si>
  <si>
    <t>CEU_BRISTOL</t>
  </si>
  <si>
    <t>CEU Parque Bristol</t>
  </si>
  <si>
    <t>Parque Bristol</t>
  </si>
  <si>
    <t>Rua Professor Artur Primavesi, S/N, CEP 05275-010</t>
  </si>
  <si>
    <t>https://goo.gl/92wbLy</t>
  </si>
  <si>
    <t>-23.64348, -46.60777</t>
  </si>
  <si>
    <t>CEU_BUTANTA</t>
  </si>
  <si>
    <t>CEU Butanta</t>
  </si>
  <si>
    <t>Jardim Esmeralda</t>
  </si>
  <si>
    <t>Avenida Engenheiro Heitor Antônio Eiras Garcia, 1870, CEP 03350-010</t>
  </si>
  <si>
    <t>https://goo.gl/J468ea</t>
  </si>
  <si>
    <t>-23.58216, -46.75107</t>
  </si>
  <si>
    <t>CEU_CAMPOLIMPO</t>
  </si>
  <si>
    <t>CEU Campo Limpo</t>
  </si>
  <si>
    <t>Pirajussara</t>
  </si>
  <si>
    <t>Avenida Carlos Lacerda, 678, CEP 03192-060</t>
  </si>
  <si>
    <t>https://goo.gl/xwrGhm</t>
  </si>
  <si>
    <t>-23.63666, -46.77916</t>
  </si>
  <si>
    <t>CEU_CASABLANCA</t>
  </si>
  <si>
    <t>CEU Casa Blanca</t>
  </si>
  <si>
    <t>Vila Das Belezas</t>
  </si>
  <si>
    <t>Rua João Damasceno, 85, CEP 03160-040</t>
  </si>
  <si>
    <t>https://goo.gl/1fvL8y</t>
  </si>
  <si>
    <t>-23.64697, -46.74359</t>
  </si>
  <si>
    <t>CEU_CDOMAR</t>
  </si>
  <si>
    <t>CEU Caminho Do Mar</t>
  </si>
  <si>
    <t>Vila do Encontro</t>
  </si>
  <si>
    <t>Avenida Engenheiro Armando De Arruda Pereira, 5241, CEP 03351-050</t>
  </si>
  <si>
    <t>https://goo.gl/6n7fKh</t>
  </si>
  <si>
    <t>-23.66779, -46.6355</t>
  </si>
  <si>
    <t>CEU_CIDDUTRA</t>
  </si>
  <si>
    <t>CEU Cidade Dutra</t>
  </si>
  <si>
    <t>Capela Do Socorro</t>
  </si>
  <si>
    <t>Cidade  Dutra</t>
  </si>
  <si>
    <t>Interlagos</t>
  </si>
  <si>
    <t>Avenida Interlagos, 7350, CEP 03193-040</t>
  </si>
  <si>
    <t>https://goo.gl/iBqrqE</t>
  </si>
  <si>
    <t>-23.71067, -46.70488</t>
  </si>
  <si>
    <t>CEU_FEITICO</t>
  </si>
  <si>
    <t>CEU Feitiço Da Vila</t>
  </si>
  <si>
    <t>Chácara Santa Maria</t>
  </si>
  <si>
    <t>Rua Feitiço Da Vila, 399, CEP 03370-055</t>
  </si>
  <si>
    <t>https://goo.gl/mtJsVd</t>
  </si>
  <si>
    <t>-23.68621, -46.79372</t>
  </si>
  <si>
    <t>CEU_GUARAPIRANGA</t>
  </si>
  <si>
    <t>CEU Guarapiranga</t>
  </si>
  <si>
    <t>Parque do Lago</t>
  </si>
  <si>
    <t>Estrada Da Baronesa, 1120, CEP 03175-070</t>
  </si>
  <si>
    <t>https://goo.gl/Gbz9m1</t>
  </si>
  <si>
    <t>-23.69759, -46.76477</t>
  </si>
  <si>
    <t>CEU_JAGUARE</t>
  </si>
  <si>
    <t>CEU Jaguaré</t>
  </si>
  <si>
    <t>Vila Lageado</t>
  </si>
  <si>
    <t>Avenida General Mac Arthur, 50, CEP 05468-160</t>
  </si>
  <si>
    <t>https://goo.gl/BkNhZP</t>
  </si>
  <si>
    <t>-23.55017, -46.7415</t>
  </si>
  <si>
    <t>BIBL_CCORALINA</t>
  </si>
  <si>
    <t>Biblioteca Cora Coralina</t>
  </si>
  <si>
    <t>Guaianazes</t>
  </si>
  <si>
    <t>Rua Otelo Augusto Ribeiro, 113, CEP 08412-000</t>
  </si>
  <si>
    <t>https://goo.gl/z3tdcA</t>
  </si>
  <si>
    <t>-23.54463, -46.40988</t>
  </si>
  <si>
    <t>CEU_MENINOS</t>
  </si>
  <si>
    <t>CEU Meninos</t>
  </si>
  <si>
    <t>São João Clímaco</t>
  </si>
  <si>
    <t>Rua Barbinos, 111, CEP 05271-150</t>
  </si>
  <si>
    <t>https://goo.gl/ewkpPK</t>
  </si>
  <si>
    <t>-23.62154, -46.58341</t>
  </si>
  <si>
    <t>CEU_NAVEGANTES</t>
  </si>
  <si>
    <t>CEU Navegantes</t>
  </si>
  <si>
    <t>Cantinho do Céu</t>
  </si>
  <si>
    <t>Rua Maria Moassab Barbour, S/N, CEP 05267-174</t>
  </si>
  <si>
    <t>https://goo.gl/maps/ZENpkws7Ye42</t>
  </si>
  <si>
    <t>-23.74382, -46.6604</t>
  </si>
  <si>
    <t>CEU_PARAISOPOLIS</t>
  </si>
  <si>
    <t>CEU Paraisopolis</t>
  </si>
  <si>
    <t>Jardim Parque Morumbi</t>
  </si>
  <si>
    <t xml:space="preserve">Rua Dr. José Augusto de Souza e Silva, s/n, CEP 05712-040
</t>
  </si>
  <si>
    <t>https://goo.gl/maps/2CrMfUCvD6U2</t>
  </si>
  <si>
    <t>-23.623228, -46.727733</t>
  </si>
  <si>
    <t>CEU_PARELHEIROS</t>
  </si>
  <si>
    <t>CEU Parelheiros</t>
  </si>
  <si>
    <t>Rua José Pedro De Borba, 20, CEP 05282-000</t>
  </si>
  <si>
    <t>https://goo.gl/DmFPqe</t>
  </si>
  <si>
    <t>-23.82817, -46.72514</t>
  </si>
  <si>
    <t>CEU_PERUS</t>
  </si>
  <si>
    <t>CEU Perus</t>
  </si>
  <si>
    <t>Vila Fanton</t>
  </si>
  <si>
    <t>Rua Bernardo José De Lorena, S/N, CEP 05272-005</t>
  </si>
  <si>
    <t>https://goo.gl/Gqtz43</t>
  </si>
  <si>
    <t>-23.40622, -46.75162</t>
  </si>
  <si>
    <t>CEU_PMARMELO</t>
  </si>
  <si>
    <t>CEU Pêra Marmelo</t>
  </si>
  <si>
    <t>Jardim Santa Lucrécia</t>
  </si>
  <si>
    <t>Rua Pêra-Marmelo, 226, CEP 05271-110</t>
  </si>
  <si>
    <t>https://goo.gl/niGmng</t>
  </si>
  <si>
    <t>-23.43697, -46.75073</t>
  </si>
  <si>
    <t>CEU_ROSADACHINA</t>
  </si>
  <si>
    <t>CEU Rosa Da China</t>
  </si>
  <si>
    <t>Jardim São Roberto</t>
  </si>
  <si>
    <t>Rua Clara Petrela, 113, CEP 05272-005</t>
  </si>
  <si>
    <t>https://goo.gl/ixGb44</t>
  </si>
  <si>
    <t>-23.62143, -46.50088</t>
  </si>
  <si>
    <t>CEU_SAOMATEUS</t>
  </si>
  <si>
    <t>CEU São Mateus</t>
  </si>
  <si>
    <t>Parque Boa Esperança</t>
  </si>
  <si>
    <t>Rua Curumatim, 201, CEP 05267-200</t>
  </si>
  <si>
    <t>https://goo.gl/Bf5czz</t>
  </si>
  <si>
    <t>-23.60253, -46.4493</t>
  </si>
  <si>
    <t>CEU_SAORAFAEL</t>
  </si>
  <si>
    <t>CEU São Rafael</t>
  </si>
  <si>
    <t>Conjunto Promorar Rio Claro</t>
  </si>
  <si>
    <t>Rua Cinira Polônio, 100, CEP 05269-060</t>
  </si>
  <si>
    <t>https://goo.gl/w9Ympr</t>
  </si>
  <si>
    <t>-23.6204, -46.45669</t>
  </si>
  <si>
    <t>CEU_SAPOPEMBA</t>
  </si>
  <si>
    <t>CEU Sapopemba</t>
  </si>
  <si>
    <t>Jardim Sapopemba</t>
  </si>
  <si>
    <t>Rua Manuel Quirino De Mattos, S/N, CEP 05273-140</t>
  </si>
  <si>
    <t>https://goo.gl/G2u66L</t>
  </si>
  <si>
    <t>-23.60934, -46.49364</t>
  </si>
  <si>
    <t>CEU_TRESLAGOS</t>
  </si>
  <si>
    <t>CEU Três Lagos</t>
  </si>
  <si>
    <t>Jardim Eliana</t>
  </si>
  <si>
    <t>Estrada Do Barro Branco, S/N, CEP 05267-174</t>
  </si>
  <si>
    <t>https://goo.gl/tnoJY9</t>
  </si>
  <si>
    <t>-23.766891, -46.680741</t>
  </si>
  <si>
    <t>CEU_UIRAPURU</t>
  </si>
  <si>
    <t>CEU Uirapuru</t>
  </si>
  <si>
    <t>Raposo Tavares</t>
  </si>
  <si>
    <t>Jardim Paulo Vi</t>
  </si>
  <si>
    <t>Rua Nazir Miguel, 849, CEP05271-230</t>
  </si>
  <si>
    <t>https://goo.gl/gqrJWm</t>
  </si>
  <si>
    <t>-23.60039, -46.78929</t>
  </si>
  <si>
    <t>CEU_VATLANTICA</t>
  </si>
  <si>
    <t>CEU Vila Atlântica</t>
  </si>
  <si>
    <t>Vila Curuca</t>
  </si>
  <si>
    <t>Rua Coronel José Venâncio Dias, 840, CEP 05274-001</t>
  </si>
  <si>
    <t>https://goo.gl/LXiFu2</t>
  </si>
  <si>
    <t>Inclui telecentro</t>
  </si>
  <si>
    <t>-23.48197, -46.76262</t>
  </si>
  <si>
    <t>CEU_VCURUCA</t>
  </si>
  <si>
    <t>CEU Vila Curuçá</t>
  </si>
  <si>
    <t>Jardim Dom Fernando</t>
  </si>
  <si>
    <t>Avenida Marechal Tito, 3400, CEP 05275-010</t>
  </si>
  <si>
    <t>https://goo.gl/2iwAqe</t>
  </si>
  <si>
    <t>-23.49523, -46.41237</t>
  </si>
  <si>
    <t>CEU_VEREDAS</t>
  </si>
  <si>
    <t>CEU Parque Veredas</t>
  </si>
  <si>
    <t>Chácara Dona Olívia</t>
  </si>
  <si>
    <t>Rua Daniel Muller, 347, CEP 05267-174</t>
  </si>
  <si>
    <t>https://goo.gl/7yU3w2</t>
  </si>
  <si>
    <t>-23.51312, -46.39005</t>
  </si>
  <si>
    <t>CEU_VILARUBI</t>
  </si>
  <si>
    <t>CEU Vila Rubi</t>
  </si>
  <si>
    <t>Vila Rubi</t>
  </si>
  <si>
    <t>Rua Domingos Tarroso, 101, CEP 05271-120</t>
  </si>
  <si>
    <t>https://goo.gl/VY135i</t>
  </si>
  <si>
    <t>-23.72627, -46.69853</t>
  </si>
  <si>
    <t>CEU_VILASOL</t>
  </si>
  <si>
    <t>CEU Vila Do Sol</t>
  </si>
  <si>
    <t>Vila Do Sol</t>
  </si>
  <si>
    <t>Avenida dos Funcionários Públicos, 369, CEP 05267-000</t>
  </si>
  <si>
    <t>https://goo.gl/maps/9QuXppmyxZq</t>
  </si>
  <si>
    <t>-23.73544, -46.78073</t>
  </si>
  <si>
    <t>CLUBE_BARRAFUNDA</t>
  </si>
  <si>
    <t>CE Barra Funda (CEE Raul Tabajara)</t>
  </si>
  <si>
    <t>Rua Anhanguera, 484, CEP 01135-000</t>
  </si>
  <si>
    <t>https://goo.gl/ctet8v</t>
  </si>
  <si>
    <t>-23.52348, -46.6528</t>
  </si>
  <si>
    <t>CLUBE_BUTANTA</t>
  </si>
  <si>
    <t>CE Butantã (CEE Solange Nunes Bibas)</t>
  </si>
  <si>
    <t xml:space="preserve">Rua Ernani da G. Correia, 367, CEP 05539-040 </t>
  </si>
  <si>
    <t>https://goo.gl/MPA5CD</t>
  </si>
  <si>
    <t>-23.57466, -46.72314</t>
  </si>
  <si>
    <t>Edifícios tombados</t>
  </si>
  <si>
    <t>CONJUNTO DE RESIDENCIAS OPERARIAS DO JARDIM MATARAZZO</t>
  </si>
  <si>
    <t>111/354/0067</t>
  </si>
  <si>
    <t>CLUBE_CABUCU</t>
  </si>
  <si>
    <t>CE Jardim Cabuçu (Mini Balneário Irmãos Paolillo)</t>
  </si>
  <si>
    <t>Rua Jan Monet, 167, CEP 02238-210</t>
  </si>
  <si>
    <t>https://goo.gl/maps/SMhCWANeg8q</t>
  </si>
  <si>
    <t xml:space="preserve">-23.465209, -46.567828
</t>
  </si>
  <si>
    <t>CLUBE_CAMBUCI</t>
  </si>
  <si>
    <t>CE Cambuci (CEE Rubens Pecce Lordello)</t>
  </si>
  <si>
    <t>Avenida Lins de Vasconcelos, 804, CEP 01535-000</t>
  </si>
  <si>
    <t>https://goo.gl/Pv8wxQ</t>
  </si>
  <si>
    <t>-23.57, -46.62262</t>
  </si>
  <si>
    <t>CLUBE_CAMPOLIMPO</t>
  </si>
  <si>
    <t>CE Campo Limpo (Mini Balneário Ministro Sinésio Rocha)</t>
  </si>
  <si>
    <t>Rua Cibaúma, 54, CEP 05754-030</t>
  </si>
  <si>
    <t>https://goo.gl/GA9he6</t>
  </si>
  <si>
    <t>-23.620210, -46.754214</t>
  </si>
  <si>
    <t>CLUBE_CASAVERDE</t>
  </si>
  <si>
    <t>CE Casa Verde (Mini Balneário Com. Garcia D'Avila)</t>
  </si>
  <si>
    <t>Imirim</t>
  </si>
  <si>
    <t>Rua Armando Coelho e Silva, 775, CEP 02539-000</t>
  </si>
  <si>
    <t>https://goo.gl/agFZ6E</t>
  </si>
  <si>
    <t>-23.49224, -46.65501</t>
  </si>
  <si>
    <t>CLUBE_CENG</t>
  </si>
  <si>
    <t>CE Náutico Guarapiranga - CENG</t>
  </si>
  <si>
    <t>Chácara da Enseada</t>
  </si>
  <si>
    <t>Avenida dos Funcionários Públicos, 2501, CEP 04963-010</t>
  </si>
  <si>
    <t>https://goo.gl/maps/ye4obwJMoAN2</t>
  </si>
  <si>
    <t>-23.746, -46.77417</t>
  </si>
  <si>
    <t>CLUBE_CESPRAD</t>
  </si>
  <si>
    <t>Centro de Esportes Radicais</t>
  </si>
  <si>
    <t>Ponte Pequena</t>
  </si>
  <si>
    <t>Avenida Pres. Castelo Branco, 4918, CEP 01142-300</t>
  </si>
  <si>
    <t>https://goo.gl/maps/bA26W9yRXMu</t>
  </si>
  <si>
    <t>-23.519756, -46.643173</t>
  </si>
  <si>
    <t>CLUBE_CURUCA</t>
  </si>
  <si>
    <t>CE Curuça (CEE José Ermírio de Moraes)</t>
  </si>
  <si>
    <t>Rua Grapira, 537, CEP 08030-190</t>
  </si>
  <si>
    <t>https://goo.gl/TRz3B8</t>
  </si>
  <si>
    <t>-23.497, -46.41878</t>
  </si>
  <si>
    <t>CLUBE_EMATARAZZO</t>
  </si>
  <si>
    <t>CEL Ermelino Matarazzo (Centro Esportivo e de Lazer Ermelino Matarazzo)</t>
  </si>
  <si>
    <t>Rua Reverendo João Euclides Pereira, 308, CEP 03814-080</t>
  </si>
  <si>
    <t>https://goo.gl/maps/5fQdcXeATSu</t>
  </si>
  <si>
    <t>-23.48786, -46.48102</t>
  </si>
  <si>
    <t>CLUBE_FREGUESIA</t>
  </si>
  <si>
    <t>CE Freguesia do Ó (CEE Aurélio de Campos)</t>
  </si>
  <si>
    <t>Parque Sao Luis</t>
  </si>
  <si>
    <t>Rua Jacutiba, 167, CEP 02832-240</t>
  </si>
  <si>
    <t>https://goo.gl/bvky6J</t>
  </si>
  <si>
    <t>-23.48314, -46.69382</t>
  </si>
  <si>
    <t>CLUBE_IBIRAPUERA</t>
  </si>
  <si>
    <t>CE Ibirapuera (CEE Mané Garrincha)</t>
  </si>
  <si>
    <t>Rua. Pedro de Toledo, 1651, CEP 04039-034.</t>
  </si>
  <si>
    <t>https://goo.gl/hDjMTA</t>
  </si>
  <si>
    <t>-23.59809, -46.65346</t>
  </si>
  <si>
    <t>CLUBE_IPIRANGA</t>
  </si>
  <si>
    <t>CE Ipiranga (Balneário Carlos Joel Nelli)</t>
  </si>
  <si>
    <t>Praça Nami Jafet, 45, CEP 04205-050.</t>
  </si>
  <si>
    <t>https://goo.gl/sMMAvU</t>
  </si>
  <si>
    <t>-23.58028, -46.6057</t>
  </si>
  <si>
    <t>CLUBE_JAGUARE</t>
  </si>
  <si>
    <t>CE Jaguaré (Mini Balneário Espiridião Rosas)</t>
  </si>
  <si>
    <t>Rua Gal. Mac Arthur, 1304, CEP 05338-000</t>
  </si>
  <si>
    <t>https://goo.gl/d5DwQK</t>
  </si>
  <si>
    <t>-23.553452, -46.752342</t>
  </si>
  <si>
    <t>AMA_MAURICEPATE</t>
  </si>
  <si>
    <t>AMA MAURICE PATE</t>
  </si>
  <si>
    <t>Rua Frei Germano, 50, CEP 03604-050</t>
  </si>
  <si>
    <t>https://goo.gl/maps/iMMhRf21Xwm</t>
  </si>
  <si>
    <t>-23.52626, -46.55071</t>
  </si>
  <si>
    <t>CLUBE_JBONIFACIO</t>
  </si>
  <si>
    <t>CE José Bonifácio (CEL José Bonifácio)</t>
  </si>
  <si>
    <t>Jardim Bonifacio</t>
  </si>
  <si>
    <t>Rua Ana Perena, 110, CEP 08253-230</t>
  </si>
  <si>
    <t>https://goo.gl/maps/bNdqvk37MDk</t>
  </si>
  <si>
    <t>-23.54708, -46.43632</t>
  </si>
  <si>
    <t>CLUBE_JDCELESTE</t>
  </si>
  <si>
    <t>CE Jd. Celeste (Balneário Mário Moraes)</t>
  </si>
  <si>
    <t>Jardim Celeste</t>
  </si>
  <si>
    <t>Rua Edvard Carmilo, 840, CEP 0528-001</t>
  </si>
  <si>
    <t>https://goo.gl/FHJiev</t>
  </si>
  <si>
    <t>-23.59778, -46.75434</t>
  </si>
  <si>
    <t>CLUBE_JDSABARA</t>
  </si>
  <si>
    <t>CE Jd. Sabará (Mini Balneário Ant. Carlos de Abreu Sodré )</t>
  </si>
  <si>
    <t>Jardim Sabará</t>
  </si>
  <si>
    <t>Rua Curia, 149, CEP 04446-180</t>
  </si>
  <si>
    <t>https://goo.gl/QuCL5H</t>
  </si>
  <si>
    <t>-23.685677, -46.682095</t>
  </si>
  <si>
    <t>CLUBE_JDSAOPAULO</t>
  </si>
  <si>
    <t>CE Jd. São Paulo (CEE Alfredo Inácio Trindade)</t>
  </si>
  <si>
    <t>Rua Viri, 425, CEP 02046-030</t>
  </si>
  <si>
    <t>https://goo.gl/maps/dHovt5vaR4S2</t>
  </si>
  <si>
    <t>-23.49517, -46.61351</t>
  </si>
  <si>
    <t>CEU_JAMBEIRO</t>
  </si>
  <si>
    <t>CEU Jambeiro</t>
  </si>
  <si>
    <t>Vila Campanela</t>
  </si>
  <si>
    <t>Avenida José Pinheiro Borges, 60, CEP 05443-040</t>
  </si>
  <si>
    <t>https://goo.gl/jaJ73T</t>
  </si>
  <si>
    <t>-23.53875, -46.42311</t>
  </si>
  <si>
    <t>CLUBE_LAPA</t>
  </si>
  <si>
    <t>CE Lapa (CEE Edson Arantes do Nascimento)</t>
  </si>
  <si>
    <t>Bela Aliança</t>
  </si>
  <si>
    <t>Rua Belmont, 957, CEP 05088-050</t>
  </si>
  <si>
    <t>https://goo.gl/jzwAeM</t>
  </si>
  <si>
    <t>-23.5276, -46.71945</t>
  </si>
  <si>
    <t>CLUBE_MANDAQUI</t>
  </si>
  <si>
    <t>CE Mandaqui (Mini Balneário Com. Gastão Moutinho)</t>
  </si>
  <si>
    <t>Parque Mandaqui</t>
  </si>
  <si>
    <t>Rua. Cel. João da Silva Feijó, 80, CEP 02422-200</t>
  </si>
  <si>
    <t>https://goo.gl/PzQN68</t>
  </si>
  <si>
    <t>-23.468716, -46.639157</t>
  </si>
  <si>
    <t>CLUBE_MOOCA</t>
  </si>
  <si>
    <t>CE Mooca (CEE Salim Farah Maluf)</t>
  </si>
  <si>
    <t>Rua. Taquari, 635, CEP 03166-000</t>
  </si>
  <si>
    <t>https://goo.gl/rTSupd</t>
  </si>
  <si>
    <t>-23.54899, -46.59897</t>
  </si>
  <si>
    <t>CLUBE_PERUS</t>
  </si>
  <si>
    <t>CEL Perus (Centro Esportivo e de Lazer Perus)</t>
  </si>
  <si>
    <t>Estrada São Paulo-Jundiaí, 1666-1956, CEP 05208-040</t>
  </si>
  <si>
    <t>https://goo.gl/maps/CsMrG3mrjW92</t>
  </si>
  <si>
    <t xml:space="preserve">-23.412599, -46.756688
</t>
  </si>
  <si>
    <t>CLUBE_PIRITUBA</t>
  </si>
  <si>
    <t>CE Pirituba (CEE Geraldo Jose de Almeida)</t>
  </si>
  <si>
    <t>Jardim Regina</t>
  </si>
  <si>
    <t>Avenida Agenor Couto Magalhães, 32, CEP 05174-000</t>
  </si>
  <si>
    <t>https://goo.gl/ywr4hP</t>
  </si>
  <si>
    <t>-23.48341, -46.74027</t>
  </si>
  <si>
    <t>CLUBE_SANTANA</t>
  </si>
  <si>
    <t>CE Santana (Balneário Geraldo Alonso)</t>
  </si>
  <si>
    <t>Rua Santos Dumont, 1350, CEP 02012-010</t>
  </si>
  <si>
    <t>https://goo.gl/irwwkG</t>
  </si>
  <si>
    <t>-23.516044, -46.629326</t>
  </si>
  <si>
    <t>CLUBE_SAOMATEUS</t>
  </si>
  <si>
    <t>CE São Mateus (Mini Balneário José Maria Whitaker)</t>
  </si>
  <si>
    <t>Cidade Satelite Santa Barbara</t>
  </si>
  <si>
    <t>Avenida Satélite, 756, CEP 08330-480</t>
  </si>
  <si>
    <t>https://goo.gl/PqDbMt</t>
  </si>
  <si>
    <t>-23.61084, -46.46471</t>
  </si>
  <si>
    <t>CLUBE_STOAMARO</t>
  </si>
  <si>
    <t>CE Santo Amaro (CEE Joerg Bruder)</t>
  </si>
  <si>
    <t>Avenida Padre José Maria, 555, CEP 04753-060</t>
  </si>
  <si>
    <t>https://goo.gl/hppxNd</t>
  </si>
  <si>
    <t>-23.65484, -46.7096</t>
  </si>
  <si>
    <t>CLUBE_TAIPAS</t>
  </si>
  <si>
    <t>CE Taipas (CEL Brigadeiro Eduardo Gomes )</t>
  </si>
  <si>
    <t>Conj. Res. Elisio Teixeira Leite</t>
  </si>
  <si>
    <t>Rua João Amado Coutinho, 240, CEP 02875-000</t>
  </si>
  <si>
    <t>https://goo.gl/EPNxsF</t>
  </si>
  <si>
    <t>-23.447574, -46.714807</t>
  </si>
  <si>
    <t>BIBL_JRAPESSOA</t>
  </si>
  <si>
    <t>Biblioteca Jovina Rocha Álvares Pessoa</t>
  </si>
  <si>
    <t>Avenida Padre Francisco de Toledo, 331, CEP 03590-120</t>
  </si>
  <si>
    <t>-23.54645, -46.48468</t>
  </si>
  <si>
    <t>CLUBE_TIRADENTES</t>
  </si>
  <si>
    <t>CE Tiradentes (CEL André Vital Ribeiro Soares)</t>
  </si>
  <si>
    <t>Cohab Tiradentes</t>
  </si>
  <si>
    <t>Avenida dos Metalúrgicos, 1999. CEP 08490-490</t>
  </si>
  <si>
    <t>https://goo.gl/maps/YmjmPMzKf1H2</t>
  </si>
  <si>
    <t>-23.598591, -46.402195</t>
  </si>
  <si>
    <t>CLUBE_TVILELA</t>
  </si>
  <si>
    <t>CE Teotônio Vilela (CEL Teotônio Vilela)</t>
  </si>
  <si>
    <t>Rua Carlo Clausetti, 19, CEP 03928-220</t>
  </si>
  <si>
    <t>https://goo.gl/4UzKsd</t>
  </si>
  <si>
    <t>-23.605613, -46.502846</t>
  </si>
  <si>
    <t>CLUBE_VBrasilândia</t>
  </si>
  <si>
    <t>CE Vila Brasilândia (CEE Oswaldo Brandão)</t>
  </si>
  <si>
    <t>Vila Brasilândia</t>
  </si>
  <si>
    <t>Rua Mishihisa Murata, 120, CEP 02806-160</t>
  </si>
  <si>
    <t>https://goo.gl/arnifC</t>
  </si>
  <si>
    <t>-23.47584, -46.69732</t>
  </si>
  <si>
    <t>CLUBE_VCARIOCA</t>
  </si>
  <si>
    <t>CE Vila Carioca (Balneário Princesa Isabel)</t>
  </si>
  <si>
    <t>Rua Campante, 100, CEP 04224-010</t>
  </si>
  <si>
    <t>https://goo.gl/jTv5W1</t>
  </si>
  <si>
    <t>-23.595249, -46.594996</t>
  </si>
  <si>
    <t>CLUBE_VGUARANI</t>
  </si>
  <si>
    <t>CE Vila Guarani (CEE Riyuso Ogawa)</t>
  </si>
  <si>
    <t>Vila Guarani</t>
  </si>
  <si>
    <t>Rua Lussanvira, 178, CEP 04316-000</t>
  </si>
  <si>
    <t>https://goo.gl/bc6eEG</t>
  </si>
  <si>
    <t>-23.64061, -46.63806</t>
  </si>
  <si>
    <t>CLUBE_VGUILHERME</t>
  </si>
  <si>
    <t>CE Vila Guilherme (Ginásio Esportivo Darcy Reis )</t>
  </si>
  <si>
    <t>Avenida Guilherme, 1819, CEP 02053-003</t>
  </si>
  <si>
    <t>https://goo.gl/jMN7XW</t>
  </si>
  <si>
    <t>-23.507944, -46.599924</t>
  </si>
  <si>
    <t>CLUBE_VINDEPENDENCIA</t>
  </si>
  <si>
    <t>CE Vila Independência (CEE Flavio Calabresi Conte)</t>
  </si>
  <si>
    <t>Rua das Municipalidades, 10, CEP 04212-040</t>
  </si>
  <si>
    <t>https://goo.gl/i8jCTa</t>
  </si>
  <si>
    <t>-23.58787, -46.59696</t>
  </si>
  <si>
    <t>CLUBE_VMARIA</t>
  </si>
  <si>
    <t>CE Vila Maria (CEE Thomaz Mazzoni)</t>
  </si>
  <si>
    <t>Jardim Japao</t>
  </si>
  <si>
    <t>Praça Jânio da Silva Quadros, 150, CEP 02132-000</t>
  </si>
  <si>
    <t>https://goo.gl/maps/PrRmoFpRfeB2</t>
  </si>
  <si>
    <t>-23.50065, -46.58021</t>
  </si>
  <si>
    <t>CLUBE_VSTACATARINA</t>
  </si>
  <si>
    <t>CE Vila Santa Catarina (Balneário Jalisco)</t>
  </si>
  <si>
    <t>Vila Santa Catarina</t>
  </si>
  <si>
    <t>Rua Rodes, 112, CEP 04362-000</t>
  </si>
  <si>
    <t>https://goo.gl/zkeHvK</t>
  </si>
  <si>
    <t>-23.642183, -46.667103</t>
  </si>
  <si>
    <t>COHAB_ADVENTISTA</t>
  </si>
  <si>
    <t>Praça próxima ao cj. hab. COHAB Adventista</t>
  </si>
  <si>
    <t>Conj. Hab. Instituto Adventista</t>
  </si>
  <si>
    <t>Rua Arroio Tipiaia, 380, CEP 05868-870</t>
  </si>
  <si>
    <t>https://goo.gl/CaVcC3</t>
  </si>
  <si>
    <t>-23.66152, -46.77403</t>
  </si>
  <si>
    <t>COHAB_BORORE</t>
  </si>
  <si>
    <t>Praça próxima ao cj. hab. COHAB Bororé</t>
  </si>
  <si>
    <t>Conj. Hab. Brg. Faria Lima</t>
  </si>
  <si>
    <t>Rua Taiaçú, 272, CEP 04840-790</t>
  </si>
  <si>
    <t>https://goo.gl/maps/RMboDfcQwrs</t>
  </si>
  <si>
    <t>-23.75516, -46.68321</t>
  </si>
  <si>
    <t>COHAB_EDUCANDARIO</t>
  </si>
  <si>
    <t>Praça próxima ao cj. hab. COHAB Educandário</t>
  </si>
  <si>
    <t>Jardim Raposo Tavares</t>
  </si>
  <si>
    <t>Rua José Porfírio de Souza, 892, CEP 05563-090</t>
  </si>
  <si>
    <t>https://goo.gl/xVT5q5</t>
  </si>
  <si>
    <t>-23.60271, -46.78265</t>
  </si>
  <si>
    <t>COHAB_ETLEITE</t>
  </si>
  <si>
    <t>Praça próxima ao cj. hab. COHAB Elisio Teixeira Leite</t>
  </si>
  <si>
    <t>Vila Pirituba</t>
  </si>
  <si>
    <t>Rua Egídio Felini, 45, CEP 02815-040</t>
  </si>
  <si>
    <t>https://goo.gl/gyZSJ8</t>
  </si>
  <si>
    <t xml:space="preserve">-23.445581, -46.714572
</t>
  </si>
  <si>
    <t>COHAB_GUAIANASES</t>
  </si>
  <si>
    <t>Praça próxima ao cj. hab. COHAB Prestes Maia</t>
  </si>
  <si>
    <t>Conjunto Residencial Prestes Maia</t>
  </si>
  <si>
    <t>Rua Francisco Machado Cruz, 14-24, CEP 08490-120</t>
  </si>
  <si>
    <t>https://goo.gl/By1ubn</t>
  </si>
  <si>
    <t xml:space="preserve">-23.567771, -46.409505
</t>
  </si>
  <si>
    <t>CCULT_PENHA</t>
  </si>
  <si>
    <t>Centro Cultural Municipal da Penha (Teatro Martins Penna/Biblioteca Pública Municipal José Paulo Paes)</t>
  </si>
  <si>
    <t>Largo do Rosário, 20, CEP 03634-020</t>
  </si>
  <si>
    <t>https://goo.gl/m6D2s8</t>
  </si>
  <si>
    <t>-23.525979, -46.549131</t>
  </si>
  <si>
    <t>COHAB_ITAQUERAII</t>
  </si>
  <si>
    <t>Praça próxima ao cj. hab. COHAB Itaquera II/III</t>
  </si>
  <si>
    <t>Conj. Res. Jose Bonifacio</t>
  </si>
  <si>
    <t>Rua Geraldo Santen, 170, CEP 08253-720</t>
  </si>
  <si>
    <t>https://goo.gl/xB4N3v</t>
  </si>
  <si>
    <t>-23.54872, -46.43996</t>
  </si>
  <si>
    <t>COHAB_ITAQUERAIII</t>
  </si>
  <si>
    <t xml:space="preserve">Rua Felipe Lauri, 23, CEP 08253-180 </t>
  </si>
  <si>
    <t>https://goo.gl/8sz12s</t>
  </si>
  <si>
    <t>-23.546205, -46.435797</t>
  </si>
  <si>
    <t>COHAB_NSPENHAB1</t>
  </si>
  <si>
    <t>Praça próxima ao cj. hab. COHAB Nossa Senhora da Penha - Bolsão I</t>
  </si>
  <si>
    <t>Vila Espanhola</t>
  </si>
  <si>
    <t>Avenida João dos Santos Abreu, 339, CEP 02566-020</t>
  </si>
  <si>
    <t>https://goo.gl/maps/5eSeN3SMjWq</t>
  </si>
  <si>
    <t>-23.48191, -46.67</t>
  </si>
  <si>
    <t>COHAB_SANTETELIIA</t>
  </si>
  <si>
    <t>Praça próxima ao cj. hab. COHAB Santa Etelvina II-A</t>
  </si>
  <si>
    <t>Avenida dos Metalúrgicos, 1101, CEP 08471-000</t>
  </si>
  <si>
    <t>https://goo.gl/maps/D78LwUMcRpy</t>
  </si>
  <si>
    <t xml:space="preserve">-23.591822, -46.407395
</t>
  </si>
  <si>
    <t>COHAB_SANTETELVII</t>
  </si>
  <si>
    <t>Praça próxima ao cj. hab. COHAB Santa Etelvina VII</t>
  </si>
  <si>
    <t xml:space="preserve">Rua Cristovão de Molina, 163, CEP 08475-480 </t>
  </si>
  <si>
    <t>https://goo.gl/w3dgGk</t>
  </si>
  <si>
    <t>-23.58793, -46.39637</t>
  </si>
  <si>
    <t>COHAB_SAPOPEMBA</t>
  </si>
  <si>
    <t>Praça próxima ao cj. hab. COHAB Sapopemba</t>
  </si>
  <si>
    <t>Conj. Hab. Mal. Mascarenhas de Mora</t>
  </si>
  <si>
    <t xml:space="preserve">Rua Sd. Elídio Machado Martins, 46, CEP 03977-040
</t>
  </si>
  <si>
    <t>https://goo.gl/GAE42L</t>
  </si>
  <si>
    <t>-23.61605, -46.4976</t>
  </si>
  <si>
    <t>ESP_SAOJOAQUIM</t>
  </si>
  <si>
    <t>Espaço São Joaquim</t>
  </si>
  <si>
    <t>Espaço</t>
  </si>
  <si>
    <t>Jardim São Joaquim</t>
  </si>
  <si>
    <t>Rua Bacabinha, 280, CEP 04917-030</t>
  </si>
  <si>
    <t>https://goo.gl/Z7Vmwp</t>
  </si>
  <si>
    <t>-23.68699, -46.7495"</t>
  </si>
  <si>
    <t>SMIT</t>
  </si>
  <si>
    <t>FABLAB_CCCMITAQUERA</t>
  </si>
  <si>
    <t>Fab Lab Centro Cultural Casa da Memória Itaquera</t>
  </si>
  <si>
    <t>Fab Lab</t>
  </si>
  <si>
    <t>Jardim Cleide</t>
  </si>
  <si>
    <t>Rua Antônio Carlos de Oliveira César, 97, CEP 08220-535</t>
  </si>
  <si>
    <t>https://goo.gl/CW9VF7</t>
  </si>
  <si>
    <t>-23.535866, -46.455052</t>
  </si>
  <si>
    <t>FABLAB_CHACJOCKEY</t>
  </si>
  <si>
    <t>Fab Lab Chácara do Jockey Club</t>
  </si>
  <si>
    <t>Rua Santa Crescência, 323, CEP 05524-020</t>
  </si>
  <si>
    <t>https://goo.gl/siu1jU</t>
  </si>
  <si>
    <t>-23.59809, -46.74465</t>
  </si>
  <si>
    <t>HOSP_CCARICCHIO</t>
  </si>
  <si>
    <t>HOSP MUNICIPAL Dr. CARMINO CARICCHIO - TATUAPÉ</t>
  </si>
  <si>
    <t>Avenida Celso Garcia, 4815, CEP 03063-000</t>
  </si>
  <si>
    <t>https://goo.gl/maps/vh49c3e7Adk</t>
  </si>
  <si>
    <t>-23.533876, -46.566169</t>
  </si>
  <si>
    <t>AV_FARIALIMA</t>
  </si>
  <si>
    <t>Corredor Av. Brigadeiro Faria Lima</t>
  </si>
  <si>
    <t>Corredor</t>
  </si>
  <si>
    <t>Pinheiros / Itaim Bibi</t>
  </si>
  <si>
    <t>Pinheiros / Jardim Europa / Itaim Bibi</t>
  </si>
  <si>
    <t>Av. Brigadeiro Faria Lima,  (Largo da Batata até Av. Hélio Pelegrino)</t>
  </si>
  <si>
    <t>https://goo.gl/maps/2cq3aMTdsCr</t>
  </si>
  <si>
    <t>3.900 metros (Largo da Batata até Av. Hélio Pelegrino)</t>
  </si>
  <si>
    <t xml:space="preserve"> </t>
  </si>
  <si>
    <t>CONVIAS</t>
  </si>
  <si>
    <t>CEU_ALVARENGA</t>
  </si>
  <si>
    <t>CEU Alvarenga</t>
  </si>
  <si>
    <t>Balneário São Francisco</t>
  </si>
  <si>
    <t>Estrada Do Alvarenga, 3752, CEP 03157-030</t>
  </si>
  <si>
    <t>https://goo.gl/ua6MFr</t>
  </si>
  <si>
    <t>-23.70483, -46.64418</t>
  </si>
  <si>
    <t>PCA_ADRISO</t>
  </si>
  <si>
    <t>Praça Antonio Donizete Riso</t>
  </si>
  <si>
    <t>Jardim Iguatemi</t>
  </si>
  <si>
    <t>Rua Cubas de Mendonça, s/n, CEP 08380-180</t>
  </si>
  <si>
    <t>https://goo.gl/CJnXZG</t>
  </si>
  <si>
    <t>-23.598209, -46.441189</t>
  </si>
  <si>
    <t>PCA_ACURI</t>
  </si>
  <si>
    <t>Praça do Acuri</t>
  </si>
  <si>
    <t>Balneário Mar Paulista</t>
  </si>
  <si>
    <t>Praça do Acuri, 1625, CEP 04463-120</t>
  </si>
  <si>
    <t>https://goo.gl/maps/AeXGWmzEmK22</t>
  </si>
  <si>
    <t>-23.69253, -46.66034</t>
  </si>
  <si>
    <t>PCA_AMILCARCOSTA</t>
  </si>
  <si>
    <t>Praça Amílcar Costa</t>
  </si>
  <si>
    <t>Avenida Inajar de Souza, 491, CEP 02880-010</t>
  </si>
  <si>
    <t>https://goo.gl/maps/FdopRjUNG4s</t>
  </si>
  <si>
    <t>-23.50056, -46.68677</t>
  </si>
  <si>
    <t>PCA_ANTONIOPRADO</t>
  </si>
  <si>
    <t>Praça Antônio Prado</t>
  </si>
  <si>
    <t>Praça Antônio Prado,s/n, CEP 01010-010</t>
  </si>
  <si>
    <t>https://goo.gl/maps/HPGY8qrccaS2</t>
  </si>
  <si>
    <t>-23.545776, -46.634468</t>
  </si>
  <si>
    <t>PCA_ARLINLUZ</t>
  </si>
  <si>
    <t>Praça Arlindo Luz</t>
  </si>
  <si>
    <t>Jardim Brasil</t>
  </si>
  <si>
    <t>Praça Arlindo Cruz, s/n, CEP 02223-200</t>
  </si>
  <si>
    <t>https://goo.gl/maps/ch5c2nJwDAD2</t>
  </si>
  <si>
    <t>-23.48392, -46.57713</t>
  </si>
  <si>
    <t>BIBL_AALIMA</t>
  </si>
  <si>
    <t>Biblioteca Alceu Amoroso Lima</t>
  </si>
  <si>
    <t>Avenida Henrique Schaumann, 777, CEP 05413-021</t>
  </si>
  <si>
    <t>https://goo.gl/sZBBDR</t>
  </si>
  <si>
    <t>-23.55829, -46.68234</t>
  </si>
  <si>
    <t>PCA_ARTEATIVATAIPAS</t>
  </si>
  <si>
    <t>Polo Cultural Arte Ativa - Taipas/Jaraguá (antigo Telecentro Taipas/Jaraguá)</t>
  </si>
  <si>
    <t>Conjunto Habitacional Brigadeiro Eduardo Gomes</t>
  </si>
  <si>
    <t>Travessa Caetano Filgueiras, 175-209 , CEP 02815-110</t>
  </si>
  <si>
    <t>https://goo.gl/maps/PimSA7Kp7t72</t>
  </si>
  <si>
    <t xml:space="preserve">-23.443846, -46.713448
</t>
  </si>
  <si>
    <t>PCA_ARVORES</t>
  </si>
  <si>
    <t>Praça Parque das Árvores</t>
  </si>
  <si>
    <t>Parque das Árvores</t>
  </si>
  <si>
    <t>Rua Agar, 2, CEP 04824-060</t>
  </si>
  <si>
    <t>https://goo.gl/maps/eiUwiR9pd9H2</t>
  </si>
  <si>
    <t>-23.7302, -46.69552</t>
  </si>
  <si>
    <t>PCA_ASMEDEIROS</t>
  </si>
  <si>
    <t>Praça Capitão Antônio dos Santos Medeiros</t>
  </si>
  <si>
    <t>Rua Dr. Olívio Montenegro, s/n, CEP 08220-750</t>
  </si>
  <si>
    <t>https://goo.gl/maps/guibdtU2N1A2</t>
  </si>
  <si>
    <t>-23.534925, -46.458428</t>
  </si>
  <si>
    <t>PCA_AVFIMDESEMANA</t>
  </si>
  <si>
    <t>Praça na Avenida Fim de Semana</t>
  </si>
  <si>
    <t>Jardim Casablanca</t>
  </si>
  <si>
    <t xml:space="preserve">Avenida Fim de Semana, 736, CEP 05846-270 </t>
  </si>
  <si>
    <t>https://goo.gl/maps/GjPTsY7EbYR2</t>
  </si>
  <si>
    <t>-23.65936, -46.74694</t>
  </si>
  <si>
    <t>BIBL_AFRANK</t>
  </si>
  <si>
    <t>Biblioteca Anne Frank</t>
  </si>
  <si>
    <t>Rua Cojuba, 45, CEP 04533-040</t>
  </si>
  <si>
    <t>https://goo.gl/bWeSzn</t>
  </si>
  <si>
    <t>-23.58684, -46.68412</t>
  </si>
  <si>
    <t>PCA_BOMPASTOR</t>
  </si>
  <si>
    <t>Praça Bom Pastor</t>
  </si>
  <si>
    <t>Rua Giácomo Quirino, s/n, CEP 08255-490 </t>
  </si>
  <si>
    <t>https://goo.gl/d4AHwZ</t>
  </si>
  <si>
    <t xml:space="preserve">-23.547778, -46.434347
</t>
  </si>
  <si>
    <t>Envoltória</t>
  </si>
  <si>
    <t>AE Cava de Ouro II</t>
  </si>
  <si>
    <t>PCA_CAFLEITAO</t>
  </si>
  <si>
    <t>Praça Carlos Alberto Figueira Leitão</t>
  </si>
  <si>
    <t>Parque Ipe</t>
  </si>
  <si>
    <t>Rua Pierre Bonnet, s/n, CEP 05572-010</t>
  </si>
  <si>
    <t>https://goo.gl/K1jsrb</t>
  </si>
  <si>
    <t>-23.59783, -46.7963</t>
  </si>
  <si>
    <t>PCA_CELHFCHAVES</t>
  </si>
  <si>
    <t>Praça Coronel Hélio Franco Chaves</t>
  </si>
  <si>
    <t>Rua Pato Branco, 2, CEP 02022-035</t>
  </si>
  <si>
    <t>https://goo.gl/maps/XmZKZLrzJ2p</t>
  </si>
  <si>
    <t>-23.50327, -46.63816</t>
  </si>
  <si>
    <t>PCA_CENTENARIO</t>
  </si>
  <si>
    <t>Praça do Centenário</t>
  </si>
  <si>
    <t>Praça do Centenário, s/n, 02515-040</t>
  </si>
  <si>
    <t>https://goo.gl/maps/REqEgKAyrjL2</t>
  </si>
  <si>
    <t>-23.509150, -46.656927</t>
  </si>
  <si>
    <t>CEU_LAJEADO</t>
  </si>
  <si>
    <t>CEU Lajeado</t>
  </si>
  <si>
    <t>Rua Manuel Da Mota Coutinho, 293, CEP 05452-001</t>
  </si>
  <si>
    <t>-23.54414, -46.40029</t>
  </si>
  <si>
    <t>PCA_CMONTERONE</t>
  </si>
  <si>
    <t>Praça na Rua Conde Monterone</t>
  </si>
  <si>
    <t>Jardim Sydney</t>
  </si>
  <si>
    <t xml:space="preserve">Rua Conde Monterone, 66, CEP 02982-190 </t>
  </si>
  <si>
    <t>https://goo.gl/3HzwMU</t>
  </si>
  <si>
    <t>-23.4553665, -46.7166846</t>
  </si>
  <si>
    <t>PCA_COLONIA</t>
  </si>
  <si>
    <t>Praça da Colônia</t>
  </si>
  <si>
    <t>Colônia</t>
  </si>
  <si>
    <t>Rua Jackson Pollock, 57, CEP 04892-200</t>
  </si>
  <si>
    <t>https://goo.gl/jYsydj</t>
  </si>
  <si>
    <t xml:space="preserve">-23.848220, -46.697656
</t>
  </si>
  <si>
    <t>PCA_CONGONHAS</t>
  </si>
  <si>
    <t xml:space="preserve">Praça Rolim Amaro </t>
  </si>
  <si>
    <t>Avenida Washington Luís, 6715, CEP 04627-004</t>
  </si>
  <si>
    <t>https://goo.gl/Uimqcf</t>
  </si>
  <si>
    <t>-23.625065, -46.661914</t>
  </si>
  <si>
    <t>CDHU_CANGAIBAA</t>
  </si>
  <si>
    <t>Praça próxima ao cj. hab. CDHU Cangaíba A</t>
  </si>
  <si>
    <t>Cangaíba</t>
  </si>
  <si>
    <t>Vila Sílvia</t>
  </si>
  <si>
    <t>Rua Novo Oriente do Piauí, 888, CEP 03817-000</t>
  </si>
  <si>
    <t>https://goo.gl/7RCn73</t>
  </si>
  <si>
    <t>-23.493034, -46.499425</t>
  </si>
  <si>
    <t>PCA_CORACAODEMACA</t>
  </si>
  <si>
    <t>Praça da Rua Coração de Maçã</t>
  </si>
  <si>
    <t>Cidade Castro Alves</t>
  </si>
  <si>
    <t>Rua Coração de Maçã, 254, CEP 08474-230</t>
  </si>
  <si>
    <t>https://goo.gl/Xry6h8</t>
  </si>
  <si>
    <t>-23.582523, -46.402040</t>
  </si>
  <si>
    <t>PCA_COSTINHA</t>
  </si>
  <si>
    <t>Praça do Costinha</t>
  </si>
  <si>
    <t>Praça dos Costinha, s/n, CEP 08320-165</t>
  </si>
  <si>
    <t>https://goo.gl/wbtetm</t>
  </si>
  <si>
    <t>-23.63224, -46.4734</t>
  </si>
  <si>
    <t>CDHU_VJACUIB2</t>
  </si>
  <si>
    <t>Praça próxima ao cj. hab. CDHU Vila Jacuí B</t>
  </si>
  <si>
    <t>Vila Amália</t>
  </si>
  <si>
    <t>Rua Adoniran Barbosa, 244, CEP 01318-020</t>
  </si>
  <si>
    <t>https://goo.gl/1Wc9WG</t>
  </si>
  <si>
    <t>-23.484197, -46.460848</t>
  </si>
  <si>
    <t>CEU_SAOCARLOS</t>
  </si>
  <si>
    <t>CEU Parque São Carlos</t>
  </si>
  <si>
    <t>Vila Jacui</t>
  </si>
  <si>
    <t xml:space="preserve">Jardim São Carlos </t>
  </si>
  <si>
    <t>Rua Clarear, 643, CEP 05269-010</t>
  </si>
  <si>
    <t>https://goo.gl/HAFE38</t>
  </si>
  <si>
    <t xml:space="preserve">-23.509701, -46.473853
</t>
  </si>
  <si>
    <t>PCA_DEPSJULIANELLI</t>
  </si>
  <si>
    <t>Praça na Rua Deputado Salvador Julianelli</t>
  </si>
  <si>
    <t xml:space="preserve">Rua Deputado Salvador Julianelli, 2, CEP 01156-080 </t>
  </si>
  <si>
    <t>https://goo.gl/maps/XcDS3EWD7RQ2</t>
  </si>
  <si>
    <t>-23.52775, -46.66735</t>
  </si>
  <si>
    <t>PCA_DEUDECOME</t>
  </si>
  <si>
    <t>Praça Amadeu Decome</t>
  </si>
  <si>
    <t>Rua Sepetiba, 1367, CEP 03178-200</t>
  </si>
  <si>
    <t>https://goo.gl/maps/e2co5bt3rGo</t>
  </si>
  <si>
    <t>-23.54072, -46.69921</t>
  </si>
  <si>
    <t>CEU_TIQUATIRA</t>
  </si>
  <si>
    <t>CEU Tiquatira</t>
  </si>
  <si>
    <t>Jardim America da Penha</t>
  </si>
  <si>
    <t>Avenida Condessa Elisabeth De Robiano, S/N, CEP 05267-174</t>
  </si>
  <si>
    <t>https://goo.gl/t4qYjR</t>
  </si>
  <si>
    <t xml:space="preserve">-23.517640, -46.553731
</t>
  </si>
  <si>
    <t>PCA_DIVINOPAIETERNO</t>
  </si>
  <si>
    <t>Praça Divino Pai Eterno</t>
  </si>
  <si>
    <t>Jardim Paulistano</t>
  </si>
  <si>
    <t>Praça Divino Pai Eterno,s/n, CEP 02814-190</t>
  </si>
  <si>
    <t>https://goo.gl/maps/TdFx9yWG2wC2</t>
  </si>
  <si>
    <t>-23.45411, -46.707</t>
  </si>
  <si>
    <t>PCA_DOMFCOSOUSA</t>
  </si>
  <si>
    <t>Praça Dom Francisco de Sousa</t>
  </si>
  <si>
    <t>Praça Dom Francisco de Sousa, CEP 04745-050</t>
  </si>
  <si>
    <t>https://goo.gl/maps/jZ3NRPJU7g72</t>
  </si>
  <si>
    <t>-23.661060, -46.704958</t>
  </si>
  <si>
    <t>PCA_DRPMVIOTTI</t>
  </si>
  <si>
    <t>Praça Dr. Policarpo de Magalhães Viotti</t>
  </si>
  <si>
    <t>Praça Dr. Policarpo de Magalhães Viotti, 65, CEP 02422-000</t>
  </si>
  <si>
    <t>https://goo.gl/CbWDRd</t>
  </si>
  <si>
    <t>-23.4714455, -46.6371508</t>
  </si>
  <si>
    <t>PCA_EDECAMPOS</t>
  </si>
  <si>
    <t>Praça Erotides de Campos</t>
  </si>
  <si>
    <t>Praça Erotides Campos, s/n, CEP 02227-310</t>
  </si>
  <si>
    <t>https://goo.gl/maps/bduvc1f6VjN2</t>
  </si>
  <si>
    <t xml:space="preserve">-23.481042, -46.571709
</t>
  </si>
  <si>
    <t>PCA_EMFREITAS</t>
  </si>
  <si>
    <t>Praça Elidia Maria Freitas</t>
  </si>
  <si>
    <t>Jardim São Jorge</t>
  </si>
  <si>
    <t xml:space="preserve">Rua Tiburcio de Assis Ribeiro, 17, CEP 05568-070
</t>
  </si>
  <si>
    <t>https://goo.gl/p4DnS1</t>
  </si>
  <si>
    <t>-23.59205, -46.78452</t>
  </si>
  <si>
    <t>PCA_ENCONTRO</t>
  </si>
  <si>
    <t>Praça do Encontro</t>
  </si>
  <si>
    <t>Avenida Eng. Armando de Arruda Pereira, 3026, CEP 04308-001</t>
  </si>
  <si>
    <t>https://goo.gl/maps/iZcoU5PhxwK2</t>
  </si>
  <si>
    <t xml:space="preserve">-23.652488, -46.637522
</t>
  </si>
  <si>
    <t>CEU_TRESPONTES</t>
  </si>
  <si>
    <t>CEU Três Pontes</t>
  </si>
  <si>
    <t>Jardim Célia</t>
  </si>
  <si>
    <t>Rua Capachós, 400, CEP 05269-060</t>
  </si>
  <si>
    <t>https://goo.gl/6h7s33</t>
  </si>
  <si>
    <t>-23.47837, -46.3813</t>
  </si>
  <si>
    <t>BIBL_AGUERRA</t>
  </si>
  <si>
    <t>Biblioteca Álvaro Guerra</t>
  </si>
  <si>
    <t>Rua Pedroso de Moraes, 1.919, CEP 05419-001</t>
  </si>
  <si>
    <t>https://goo.gl/NCDCWs</t>
  </si>
  <si>
    <t>-23.55799, -46.70081</t>
  </si>
  <si>
    <t>Edifício tombado</t>
  </si>
  <si>
    <t>Tendal da Lapa</t>
  </si>
  <si>
    <t>023/010/0011</t>
  </si>
  <si>
    <t>CLUBE_JANCHIETA</t>
  </si>
  <si>
    <t>CE José de Anchieta (CEL Padre José de Anchieta)</t>
  </si>
  <si>
    <t>Rua José Balangio, 188, CEP 03589-150</t>
  </si>
  <si>
    <t>https://goo.gl/WGWTRz</t>
  </si>
  <si>
    <t xml:space="preserve">-23.550618, -46.485208
</t>
  </si>
  <si>
    <t>PCA_FERNANDOBUJONES</t>
  </si>
  <si>
    <t>Praça Fernando Bujones</t>
  </si>
  <si>
    <t>Jardim Sao Ricardo</t>
  </si>
  <si>
    <t>Rua Gabriel Plaver, 2-36, CEP 05143-260</t>
  </si>
  <si>
    <t>https://goo.gl/maps/TpTTZjMLdND2</t>
  </si>
  <si>
    <t xml:space="preserve">-23.497742, -46.722702
</t>
  </si>
  <si>
    <t>PCA_AJZAGOLIN</t>
  </si>
  <si>
    <t>Praça Ângelo Joaquim Zagolin</t>
  </si>
  <si>
    <t>Chácara Três Meninas</t>
  </si>
  <si>
    <t>Praça Angelo Joaquím Zagolin, 172 </t>
  </si>
  <si>
    <t>https://goo.gl/maps/dKineQhqCE52</t>
  </si>
  <si>
    <t xml:space="preserve">-23.475254, -46.426917
</t>
  </si>
  <si>
    <t>PCA_FXTOLEDO</t>
  </si>
  <si>
    <t>Praça Flávio Xavier de Toledo</t>
  </si>
  <si>
    <t>Bosque da Saúde</t>
  </si>
  <si>
    <t>Praça Flávio Xavier de Tolêdo, 266 , CEP 04150-020</t>
  </si>
  <si>
    <t>https://goo.gl/maps/hB7mqKb7Zmo</t>
  </si>
  <si>
    <t>-23.61799, -46.62329</t>
  </si>
  <si>
    <t>PCA_GQOLIVEIRA</t>
  </si>
  <si>
    <t>Praça Guilherme Quandt de Oliveira</t>
  </si>
  <si>
    <t>Rua Dr. Javert de Andrade, 224, CEP 04741-070</t>
  </si>
  <si>
    <t>https://goo.gl/maps/7UHu4s13F462</t>
  </si>
  <si>
    <t>-23.6546, -46.69592</t>
  </si>
  <si>
    <t>PCA_GUITAVARES</t>
  </si>
  <si>
    <t>Praça Pública da Rua Guimarães Tavares</t>
  </si>
  <si>
    <t>Rua Guimarães Tavares, 434, CEP 05805-030</t>
  </si>
  <si>
    <t>https://goo.gl/maps/X4EpkGBewvz</t>
  </si>
  <si>
    <t>-23.652171, -46.729971</t>
  </si>
  <si>
    <t>CLUBE_JK</t>
  </si>
  <si>
    <t>CE Juscelino Kubistchek (CEL Juscelino Kubitschek)</t>
  </si>
  <si>
    <t>Rua Inácio Monteiro, 55, CEP  08490-000</t>
  </si>
  <si>
    <t>https://goo.gl/maps/D8uGdJi92Ys</t>
  </si>
  <si>
    <t xml:space="preserve">-23.564222, -46.407262
</t>
  </si>
  <si>
    <t>PCA_HBECQUE</t>
  </si>
  <si>
    <t>Praça Henry Becque (Praça do Alpino)</t>
  </si>
  <si>
    <t>Jardim Alpino</t>
  </si>
  <si>
    <t>Praca Henry Becque, 2, CEP, 04836-240</t>
  </si>
  <si>
    <t>https://goo.gl/maps/e5g2eVHrrTu</t>
  </si>
  <si>
    <t>-23.743607, -46.710147</t>
  </si>
  <si>
    <t>PCA_ABCAMASMIE</t>
  </si>
  <si>
    <t>Praça Acibe Balan Camasmie</t>
  </si>
  <si>
    <t>Cidade Monções</t>
  </si>
  <si>
    <t>Rua Rio da Prata, 2-112, CEP 04571-210</t>
  </si>
  <si>
    <t>https://goo.gl/maps/hTuqJ64zdZN2</t>
  </si>
  <si>
    <t>-23.60136, -46.68861</t>
  </si>
  <si>
    <t>PCA_HELIOPOLIS</t>
  </si>
  <si>
    <t>Praça na Rua Embu de Heliópolis </t>
  </si>
  <si>
    <t>Cidade Nova Heliópolis</t>
  </si>
  <si>
    <t>Rua Embu de Heliópolis 54, CEP 04235-185</t>
  </si>
  <si>
    <t>https://goo.gl/maps/fwRh672bwDv</t>
  </si>
  <si>
    <t>-23.610928, -46.592110</t>
  </si>
  <si>
    <t>PCA_INACIODIAS</t>
  </si>
  <si>
    <t>Praça Inácio Dias</t>
  </si>
  <si>
    <t>Praça Inácio Dias, 100, CEP 05202-030</t>
  </si>
  <si>
    <t>https://goo.gl/maps/nh1x8dD4xMQ2</t>
  </si>
  <si>
    <t>-23.40437, -46.75311</t>
  </si>
  <si>
    <t>PCA_INACIOMONTEIRO</t>
  </si>
  <si>
    <t>Praça Céu Inácio Monteiro</t>
  </si>
  <si>
    <t>Rua Barão Barroso do Amazonas, 10-16, CEP 08472-721</t>
  </si>
  <si>
    <t>https://goo.gl/maps/J3xdqU1w29r</t>
  </si>
  <si>
    <t xml:space="preserve">-23.569615, -46.411037
</t>
  </si>
  <si>
    <t>PCA_GVASCO</t>
  </si>
  <si>
    <t>Praça Gonçalo Rovasco</t>
  </si>
  <si>
    <t>Praça Gonçalo Ravasco, s/n, 08461-115</t>
  </si>
  <si>
    <t>https://goo.gl/DfrHu9</t>
  </si>
  <si>
    <t>-23.55881, -46.39981</t>
  </si>
  <si>
    <t>PCA_ISAILEINER</t>
  </si>
  <si>
    <t>Praça Isai Leiner</t>
  </si>
  <si>
    <t>Jardim Bonfiglioli</t>
  </si>
  <si>
    <t>Praça Isai Leiner , s/n, CEP 05592-140</t>
  </si>
  <si>
    <t>https://goo.gl/maps/69yacq6fNkQ2</t>
  </si>
  <si>
    <t xml:space="preserve">-23.577215, -46.741544
</t>
  </si>
  <si>
    <t>PCA_ITOLOSA</t>
  </si>
  <si>
    <t>Praça Inácio de Tolosa</t>
  </si>
  <si>
    <t>Jardim Nossa Senhora do Carmo</t>
  </si>
  <si>
    <t>Avenida Maria Luiza Americano, 1010, CEP 08275-001</t>
  </si>
  <si>
    <t>https://goo.gl/maps/uoWftpVqTQS2</t>
  </si>
  <si>
    <t>-23.570313, -46.479954</t>
  </si>
  <si>
    <t>PCA_IVCENTENARIO</t>
  </si>
  <si>
    <t>Praça IV Centenário (Praça do Peccicacco)</t>
  </si>
  <si>
    <t>Jardim Monjolo</t>
  </si>
  <si>
    <t>Rua General José de Andrade, 15, CEP 02961-020</t>
  </si>
  <si>
    <t>https://goo.gl/pzY96N</t>
  </si>
  <si>
    <t>-23.49198, -46.69812</t>
  </si>
  <si>
    <t>PCA_JACOMOZANELLA</t>
  </si>
  <si>
    <t>Praça Jácomo Zanella</t>
  </si>
  <si>
    <t>Praça Jácomo Zanella, s/n, CEP 05038-010</t>
  </si>
  <si>
    <t>https://goo.gl/maps/YTy8DkXh8B52</t>
  </si>
  <si>
    <t>-23.515855, -46.698667</t>
  </si>
  <si>
    <t>PCA_JANDAIRA</t>
  </si>
  <si>
    <t>Praça Jandaira</t>
  </si>
  <si>
    <t>Praça Jandaira, s/n, CEP 08225-390</t>
  </si>
  <si>
    <t>https://goo.gl/maps/KYrEq9qCHk12</t>
  </si>
  <si>
    <t>-23.527977, -46.464635</t>
  </si>
  <si>
    <t>PCA_JAUARAPA</t>
  </si>
  <si>
    <t>Praça Jauarapa</t>
  </si>
  <si>
    <t>Praça Jauarapa, 4, CEP 08248-040</t>
  </si>
  <si>
    <t>https://goo.gl/maps/vzrbRAXZT3k</t>
  </si>
  <si>
    <t>-23.525970, -46.436304</t>
  </si>
  <si>
    <t xml:space="preserve">Biblioteca </t>
  </si>
  <si>
    <t>299/013/0028</t>
  </si>
  <si>
    <t>PCA_JAVELLOSO</t>
  </si>
  <si>
    <t>Praça José Augusto Velloso</t>
  </si>
  <si>
    <t>Vila Gumercindo</t>
  </si>
  <si>
    <t>Praça José Augusto Velloso, CEP 04129-005</t>
  </si>
  <si>
    <t>https://goo.gl/maps/K8b3anpV1bH2</t>
  </si>
  <si>
    <t>-23.60392, -46.62558</t>
  </si>
  <si>
    <t>PCA_JDMONTEBELO</t>
  </si>
  <si>
    <t>Praça Jardim Monte Belo</t>
  </si>
  <si>
    <t>Jardim Claudia</t>
  </si>
  <si>
    <t>Rua Gen. Teixeira de Campos, 2, CEP 05546-000</t>
  </si>
  <si>
    <t>https://goo.gl/d7wekq</t>
  </si>
  <si>
    <t>-23.586083, -46.769437</t>
  </si>
  <si>
    <t>PCA_JFRIBEIRO</t>
  </si>
  <si>
    <t>Praça José Fernandes Ribeiro</t>
  </si>
  <si>
    <t>Rua Geraldo Silvani, 28, CEP 08270-540</t>
  </si>
  <si>
    <t>https://goo.gl/maps/i3dBwyDKgVG2</t>
  </si>
  <si>
    <t xml:space="preserve">-23.562545, -46.460738
</t>
  </si>
  <si>
    <t>PCA_JOAOPAISMALIO</t>
  </si>
  <si>
    <t>Praça João Pais Malio</t>
  </si>
  <si>
    <t>Parque Regina</t>
  </si>
  <si>
    <t>Praça João Pais Malio, s/n, CEP 05773-080</t>
  </si>
  <si>
    <t>https://goo.gl/riT5yg</t>
  </si>
  <si>
    <t>-23.637532, -46.753504</t>
  </si>
  <si>
    <t>PCA_JOSECANDURI</t>
  </si>
  <si>
    <t>Praça José Canduri</t>
  </si>
  <si>
    <t>Parque Anhanguera</t>
  </si>
  <si>
    <t xml:space="preserve">Rua Boaventura Pereira, 174, CEP 05158-240 </t>
  </si>
  <si>
    <t>https://goo.gl/maps/pqNGcmWqfim</t>
  </si>
  <si>
    <t>-23.490901, -46.759873</t>
  </si>
  <si>
    <t>PCA_JOSEGIUDICE</t>
  </si>
  <si>
    <t>Praça José Giudice</t>
  </si>
  <si>
    <t>Praça José Giudice, s/n, CEP 03071-090</t>
  </si>
  <si>
    <t>https://goo.gl/maps/LSj5uRonmx32</t>
  </si>
  <si>
    <t>-23.5357, -46.56256</t>
  </si>
  <si>
    <t>PCA_IOTIOPE</t>
  </si>
  <si>
    <t>Praça Iotiope</t>
  </si>
  <si>
    <t>Vila Princesa Isabel</t>
  </si>
  <si>
    <t>Praça Iotiope, s/n, CEP 08410-155</t>
  </si>
  <si>
    <t>https://goo.gl/3Vb87g</t>
  </si>
  <si>
    <t>-23.5471874, -46.4166673</t>
  </si>
  <si>
    <t>PCA_FARIALIMA</t>
  </si>
  <si>
    <t>Praça Faria Lima</t>
  </si>
  <si>
    <t>Avenida Brg. Faria Lima, 4221, CEP 04538-133</t>
  </si>
  <si>
    <t>https://goo.gl/maps/dFC5wVhGnvj</t>
  </si>
  <si>
    <t xml:space="preserve">-23.593046, -46.679870
</t>
  </si>
  <si>
    <t>CLUBE_TIQUATIRA</t>
  </si>
  <si>
    <t>CE Tiquatira (CEE Luiz Martinez)</t>
  </si>
  <si>
    <t>Vila Sao Geraldo</t>
  </si>
  <si>
    <t>Avenida Governador Carvalho Pinto, 2515, CEP 03616-120</t>
  </si>
  <si>
    <t>https://goo.gl/maps/s4s536uPYJJ2</t>
  </si>
  <si>
    <t xml:space="preserve">-23.514349, -46.527677
</t>
  </si>
  <si>
    <t>PCA_LCORACAOJESUS</t>
  </si>
  <si>
    <t>Praça Largo Coração de Jesus</t>
  </si>
  <si>
    <t>Campos Elíseos</t>
  </si>
  <si>
    <t>Largo Coração de Jesus, s/n, CEP 01215-020</t>
  </si>
  <si>
    <t>https://goo.gl/maps/NWEj14bMkzD2</t>
  </si>
  <si>
    <t>-23.53328, -46.64286</t>
  </si>
  <si>
    <t>PCA_LGONSCONCEICAO</t>
  </si>
  <si>
    <t>Largo Nossa Senhora da Conceição</t>
  </si>
  <si>
    <t>Largo Nossa Sra. da Conceição, 59-31, CEP 01528-060</t>
  </si>
  <si>
    <t>https://goo.gl/maps/roiLJn8p4bw</t>
  </si>
  <si>
    <t>-23.564387, -46.629275</t>
  </si>
  <si>
    <t>COHAB_ITAQUERAI</t>
  </si>
  <si>
    <t>Praça próxima ao cj. hab. COHAB Itaquera I-A</t>
  </si>
  <si>
    <t>Conj. Hab. Padre Jose de Anchieta</t>
  </si>
  <si>
    <t xml:space="preserve">Rua Alcídes Jorge, 122, CEP 03589-160 </t>
  </si>
  <si>
    <t>https://goo.gl/vLkxgT</t>
  </si>
  <si>
    <t>-23.55178, -46.48501</t>
  </si>
  <si>
    <t>PCA_FELIX</t>
  </si>
  <si>
    <t>Praça Félix</t>
  </si>
  <si>
    <t>Vila Silvia</t>
  </si>
  <si>
    <t>Praça Félix, 79, CEP 03820-210</t>
  </si>
  <si>
    <t>https://goo.gl/maps/frog8vdsmcA2</t>
  </si>
  <si>
    <t>-23.49846, -46.50201</t>
  </si>
  <si>
    <t>PCA_LUIZAMAHIN</t>
  </si>
  <si>
    <t>Praça Luiza Mahin</t>
  </si>
  <si>
    <t>Jardim Maristela</t>
  </si>
  <si>
    <t>Estrada do Sabão, 900, CEP  02806-000</t>
  </si>
  <si>
    <t>https://goo.gl/maps/MgkvDUoMRAH2</t>
  </si>
  <si>
    <t>-23.47471, -46.69816</t>
  </si>
  <si>
    <t>PCA_MAASANTOS</t>
  </si>
  <si>
    <t>Praça na Rua Manuel Aquilino dos Santos</t>
  </si>
  <si>
    <t>Jardim Elisa Maria</t>
  </si>
  <si>
    <t>Rua Manuel Aquilino dos Santos, s/n, CEP 02873-520</t>
  </si>
  <si>
    <t>https://goo.gl/maps/KxDa9VS9iAT2</t>
  </si>
  <si>
    <t>-23.455833, -46.678390</t>
  </si>
  <si>
    <t>PCA_ARNASCIMENTO</t>
  </si>
  <si>
    <t>Praça Agnaldo Rocha do Nascimento</t>
  </si>
  <si>
    <t>Jardim da Casa Pintada</t>
  </si>
  <si>
    <t>Avenida Maria Santana, 992-1192, CEP 08040-600</t>
  </si>
  <si>
    <t>https://goo.gl/maps/nvUZTt7tmox</t>
  </si>
  <si>
    <t>-23.51022, -46.44705</t>
  </si>
  <si>
    <t>PCA_MARIAALCINA</t>
  </si>
  <si>
    <t>Praça Maria Alcina</t>
  </si>
  <si>
    <t>Jardim Boa Vista</t>
  </si>
  <si>
    <t xml:space="preserve">Rua Emerico Lobo de Mesquita, 26, 05833-110 </t>
  </si>
  <si>
    <t>https://goo.gl/K6H9dK</t>
  </si>
  <si>
    <t>-23.67126, -46.75902"</t>
  </si>
  <si>
    <t>PCA_MEMORIAJACANA</t>
  </si>
  <si>
    <t>Praça Memória do Jaçanã</t>
  </si>
  <si>
    <t>Vila Nilo</t>
  </si>
  <si>
    <t>Rua Anibal Augusto Sardinha, 54-114 , CEP 02277-060</t>
  </si>
  <si>
    <t>https://goo.gl/maps/BygLvAzcEHH2</t>
  </si>
  <si>
    <t>-23.46291, -46.58273</t>
  </si>
  <si>
    <t>PCA_MENDONCAJR</t>
  </si>
  <si>
    <t>Praça na rua Mendonça Júnior</t>
  </si>
  <si>
    <t>Vila dos Andrades</t>
  </si>
  <si>
    <t>Rua Mendonça Júnior, 66, CEP 02610-010</t>
  </si>
  <si>
    <t>https://goo.gl/7TD8SG</t>
  </si>
  <si>
    <t>-23.4809619, -46.6616672</t>
  </si>
  <si>
    <t>PCA_MENINOJESUS</t>
  </si>
  <si>
    <t>Praça Menino Jesus</t>
  </si>
  <si>
    <t>Vila Prado</t>
  </si>
  <si>
    <t>Rua Padre Moura, 202-268, CEP 02558-090</t>
  </si>
  <si>
    <t>https://goo.gl/maps/PHMq6UQXGX12</t>
  </si>
  <si>
    <t>-23.49671, -46.67404</t>
  </si>
  <si>
    <t>Pq. Piqueiri</t>
  </si>
  <si>
    <t>PCA_METALURGICOS</t>
  </si>
  <si>
    <t>Praça dos Metalúrgicos</t>
  </si>
  <si>
    <t>Avenida dos Metalúrgicos, 839, CEP 08485-300</t>
  </si>
  <si>
    <t>https://goo.gl/maps/D1hcK2DZxa12</t>
  </si>
  <si>
    <t xml:space="preserve">-23.590521, -46.407888
</t>
  </si>
  <si>
    <t>PCA_MINBASTOS</t>
  </si>
  <si>
    <t>Praça Ministro Brito Bastos</t>
  </si>
  <si>
    <t>Praça Ministro Brito Bastos, S/N, 08120-300</t>
  </si>
  <si>
    <t>https://goo.gl/maps/MG5aWujmKzT2</t>
  </si>
  <si>
    <t>-23.501558, -46.392921</t>
  </si>
  <si>
    <t>PCA_MMGUIANASES</t>
  </si>
  <si>
    <t>Praça do Mercado Municipal de Guianases</t>
  </si>
  <si>
    <t>Praça Presidente Getúlio Vargas, s/n,CEP 03178-200</t>
  </si>
  <si>
    <t>https://goo.gl/maps/QDp6ZRMJESt</t>
  </si>
  <si>
    <t xml:space="preserve">-23.542939, -46.410919
</t>
  </si>
  <si>
    <t>PCA_MSRSILVA</t>
  </si>
  <si>
    <t>Praça Marcos Santos Rua da Silva</t>
  </si>
  <si>
    <t>Conj. Promorar Raposo Tavares</t>
  </si>
  <si>
    <t>Praça Marcos Santos Rodrigues da Silva, 1158, CEP 05574-480</t>
  </si>
  <si>
    <t>https://goo.gl/maps/yFH9meqj1g12</t>
  </si>
  <si>
    <t>-23.585109, -46.805106</t>
  </si>
  <si>
    <t>PCA_MWATANABE</t>
  </si>
  <si>
    <t>Praça na rua Massao Watanabe</t>
  </si>
  <si>
    <t>Avenida Massao Watanabe, 510, CEP 02672-000</t>
  </si>
  <si>
    <t>https://goo.gl/maps/KafNscZYBb42</t>
  </si>
  <si>
    <t>-23.462444, -46.666103</t>
  </si>
  <si>
    <t>PCA_NMBARROS</t>
  </si>
  <si>
    <t>Praça Nicolau de Moraes Barros Filho (Areião)</t>
  </si>
  <si>
    <t>Rua Cônego Vicente Miguel Marino, s/n, CEP 01135-030</t>
  </si>
  <si>
    <t>https://goo.gl/maps/m2Wampqfqo42</t>
  </si>
  <si>
    <t>-23.52608, -46.65611</t>
  </si>
  <si>
    <t>PCA_CURVADOS</t>
  </si>
  <si>
    <t>Praça da Curva do S (Praça Valdomiro Macena de Fari)</t>
  </si>
  <si>
    <t>Vila Itaim</t>
  </si>
  <si>
    <t>Rua Alhandra, 127-85, CEP 08190-145</t>
  </si>
  <si>
    <t>https://goo.gl/maps/4NMBA62TAXx</t>
  </si>
  <si>
    <t xml:space="preserve">-23.491579, -46.395289
</t>
  </si>
  <si>
    <t>AE EE padre anchieta</t>
  </si>
  <si>
    <t>PCA_NZCARBONARO</t>
  </si>
  <si>
    <t>Praça Nair Zamperini Carbonaro</t>
  </si>
  <si>
    <t>Vila Jaguara</t>
  </si>
  <si>
    <t>Praça Nair Zamperini Carbonaro, s/n, CEP 05117-002</t>
  </si>
  <si>
    <t>https://goo.gl/z42cFk</t>
  </si>
  <si>
    <t>-23.509711, -46.747532</t>
  </si>
  <si>
    <t>PCA_OBSCARDINO</t>
  </si>
  <si>
    <t>Praça Cônego Olavo Braga Scardigno</t>
  </si>
  <si>
    <t>Rua Salvador de Edra, 279, CEP 04055-010</t>
  </si>
  <si>
    <t>https://goo.gl/maps/WvSiapSbN2m</t>
  </si>
  <si>
    <t xml:space="preserve">-23.618098, -46.643078
</t>
  </si>
  <si>
    <t>PCA_HDOSSENTIDOS</t>
  </si>
  <si>
    <t>Praça Harmonia dos Sentidos</t>
  </si>
  <si>
    <t>Sumarezinho</t>
  </si>
  <si>
    <t>Rua Harmonia, 985, CEP 05435-001</t>
  </si>
  <si>
    <t>https://goo.gl/maps/V6GhB1MqtPm</t>
  </si>
  <si>
    <t xml:space="preserve">-23.550118, -46.691598
</t>
  </si>
  <si>
    <t>PCA_OMLACERDA</t>
  </si>
  <si>
    <t>Praça na Rua Oscar de Moura Lacerda</t>
  </si>
  <si>
    <t>Jardim Rossin</t>
  </si>
  <si>
    <t>Rua Oscar de Moura Lacerda, 159, CEP 02541-070</t>
  </si>
  <si>
    <t>https://goo.gl/maps/fV9PCdDY8AQ2</t>
  </si>
  <si>
    <t>-23.48723, -46.65593</t>
  </si>
  <si>
    <t>PCA_OSVALDOCRUZ</t>
  </si>
  <si>
    <t>Praça Osvaldo Cruz</t>
  </si>
  <si>
    <t>Vila Mariana/Bela Vista</t>
  </si>
  <si>
    <t>Praça Oswaldo Cruz, 47 - 32, CEP 04004-070</t>
  </si>
  <si>
    <t>https://goo.gl/maps/cmgNqCVcYVN2</t>
  </si>
  <si>
    <t>-23.571645, -46.644230</t>
  </si>
  <si>
    <t>PCA_OYENO</t>
  </si>
  <si>
    <t>Praça Oyeno</t>
  </si>
  <si>
    <t>Jardim Japão</t>
  </si>
  <si>
    <t>Rua Taka, 98, CEP 02124-070</t>
  </si>
  <si>
    <t>https://goo.gl/maps/1V6i1HPRrdK2</t>
  </si>
  <si>
    <t>-23.50388, -46.57543</t>
  </si>
  <si>
    <t>PCA_MADREMJVILLAC</t>
  </si>
  <si>
    <t>Praça Madre Maria Josefina Villac</t>
  </si>
  <si>
    <t>Vila Piracicaba</t>
  </si>
  <si>
    <t>Avenida Dr. José Artur Nova, 2080-2104, CEP 08090-000</t>
  </si>
  <si>
    <t>https://goo.gl/Mucspb</t>
  </si>
  <si>
    <t xml:space="preserve">-23.479266, -46.428236
</t>
  </si>
  <si>
    <t>PCA_PADREARNALDO</t>
  </si>
  <si>
    <t>Praça Padre Arnaldo</t>
  </si>
  <si>
    <t>Vila Anastácio</t>
  </si>
  <si>
    <t>Praça Padre Arnaldo, s/n, CEP 05092-030</t>
  </si>
  <si>
    <t>https://goo.gl/maps/mLHWnpaCaxA2</t>
  </si>
  <si>
    <t>-23.514898, -46.720281</t>
  </si>
  <si>
    <t>BIBL_ALEITE</t>
  </si>
  <si>
    <t>Biblioteca Aureliano Leite</t>
  </si>
  <si>
    <t>São Lucas</t>
  </si>
  <si>
    <t>Parque São Lucas</t>
  </si>
  <si>
    <t>Rua Otto Shubart, 196, CEP 03238-030</t>
  </si>
  <si>
    <t>https://goo.gl/tqn48P</t>
  </si>
  <si>
    <t>-23.59496, -46.54734</t>
  </si>
  <si>
    <t>PCA_PAMOURA</t>
  </si>
  <si>
    <t>Praça Pedro Antônio de Moura</t>
  </si>
  <si>
    <t>Jardim Duprat</t>
  </si>
  <si>
    <t>Rua Quarteto do Imperador,  339, CEP 05853-390</t>
  </si>
  <si>
    <t>https://goo.gl/maps/uyK9BTxqYuN2</t>
  </si>
  <si>
    <t>-23.658943, -46.750827</t>
  </si>
  <si>
    <t>PCA_OMAGUAS</t>
  </si>
  <si>
    <t>Praça dos Omaguás</t>
  </si>
  <si>
    <t>Avenida Pedroso de Morais, 946, CEP 05420-003</t>
  </si>
  <si>
    <t>https://goo.gl/X8pQxJ</t>
  </si>
  <si>
    <t>-23.562287,-46.692437</t>
  </si>
  <si>
    <t>PCA_PCAJOAOCARLOS</t>
  </si>
  <si>
    <t xml:space="preserve">Praça na Rua João Carlos Ferreira </t>
  </si>
  <si>
    <t xml:space="preserve"> Rua João Carlos Ferreira, altura do número 372 CEP: 08341-385</t>
  </si>
  <si>
    <t>https://goo.gl/maps/gUYJ2T6DXTs</t>
  </si>
  <si>
    <t xml:space="preserve">23.597968, 46.451099 </t>
  </si>
  <si>
    <t xml:space="preserve">Ambiental </t>
  </si>
  <si>
    <t>PCA_PEDROBONNIER</t>
  </si>
  <si>
    <t>Praça Pedro Bonnier</t>
  </si>
  <si>
    <t xml:space="preserve">Vila Mirante </t>
  </si>
  <si>
    <t>Praça Padre Pedro Bonnier, 240, CEP 02955-015</t>
  </si>
  <si>
    <t>https://goo.gl/maps/eFSfjNNqFF42</t>
  </si>
  <si>
    <t>-23.470721, -46.721258</t>
  </si>
  <si>
    <t>PCA_PLMATAVELLI</t>
  </si>
  <si>
    <t>Praça Pedro Luiz Matavelli</t>
  </si>
  <si>
    <t xml:space="preserve">Rua José Lopes Rodrigues, 746, CEP 03810-150
</t>
  </si>
  <si>
    <t>https://goo.gl/maps/BdM8MHqsNcp</t>
  </si>
  <si>
    <t xml:space="preserve">-23.487379, -46.479540
</t>
  </si>
  <si>
    <t>PCA_PANAMERICANA</t>
  </si>
  <si>
    <t>Praça Panamericana</t>
  </si>
  <si>
    <t>Praça Panamericana, s/n, CEP 05461-000</t>
  </si>
  <si>
    <t>https://goo.gl/ZKb4py</t>
  </si>
  <si>
    <t>-23.5543669,-46.7094324</t>
  </si>
  <si>
    <t>PCA_PROMORAR</t>
  </si>
  <si>
    <t>Praça Promorar</t>
  </si>
  <si>
    <t>Conjunto Promorar São Luís</t>
  </si>
  <si>
    <t xml:space="preserve">Rua Frei Luís Beltrão, 200, CEP 05846-290 </t>
  </si>
  <si>
    <t>https://goo.gl/maps/S1Mn6VroG9R2</t>
  </si>
  <si>
    <t xml:space="preserve">-23.657101, -46.745982
</t>
  </si>
  <si>
    <t>PCA_RASILVA</t>
  </si>
  <si>
    <t>Praça Rosa Alves da Silva</t>
  </si>
  <si>
    <t xml:space="preserve">Rua José do Patrocínio, 284, CEP 07082-480 </t>
  </si>
  <si>
    <t>https://goo.gl/maps/dMis5KvFLMJ2</t>
  </si>
  <si>
    <t>-23.579244, -46.633022</t>
  </si>
  <si>
    <t>PCA_RUACEMBIRA</t>
  </si>
  <si>
    <t>Praça na Rua Cembira</t>
  </si>
  <si>
    <t>Vila Curuça</t>
  </si>
  <si>
    <t>Rua Cembira, 866, CEP 08030-050</t>
  </si>
  <si>
    <t>https://goo.gl/maps/Xg8vCmiWwGv</t>
  </si>
  <si>
    <t xml:space="preserve">-23.503648, -46.428705
</t>
  </si>
  <si>
    <t>BIBL_RRAMOS</t>
  </si>
  <si>
    <t>Biblioteca Ricardo Ramos</t>
  </si>
  <si>
    <t>Praça do Centenário de Vila Prudente, 25, CEP 03132-050</t>
  </si>
  <si>
    <t>https://goo.gl/Z9KNrp</t>
  </si>
  <si>
    <t>-23.58195, -46.58313</t>
  </si>
  <si>
    <t>CCULT_VFORMOSA</t>
  </si>
  <si>
    <t>Centro Cultural Municipal da Vila Formosa (Teatro Municipal da Vila Formosa Zanoni Ferrite/Biblioteca Paulo Setúbal)</t>
  </si>
  <si>
    <t>Chácara Belenzinho</t>
  </si>
  <si>
    <t>Avenida Renata, 163, CEP 03377-000</t>
  </si>
  <si>
    <t>https://goo.gl/NhMcaj</t>
  </si>
  <si>
    <t>-23.57186, -46.54046</t>
  </si>
  <si>
    <t>SUB_ARICANDUVA</t>
  </si>
  <si>
    <t>Subprefeitura de Aricanduva</t>
  </si>
  <si>
    <t>Vila formosa.... Vl. Carrão</t>
  </si>
  <si>
    <t>Rua Atucuri, 699, CEP 03411-000</t>
  </si>
  <si>
    <t>https://goo.gl/maps/U3bz3V6p4Tz</t>
  </si>
  <si>
    <t>-23.55078, -46.54788</t>
  </si>
  <si>
    <t>PCA_SANTOEDUARDO</t>
  </si>
  <si>
    <t>Praça Santo Eduardo</t>
  </si>
  <si>
    <t>Vila Maria Baixa</t>
  </si>
  <si>
    <t>Praça Santo Eduardo, s/n, CEP 02113-000</t>
  </si>
  <si>
    <t>https://goo.gl/e8xSia</t>
  </si>
  <si>
    <t>-23.515096, -46.587172</t>
  </si>
  <si>
    <t>PCA_SAUDADE</t>
  </si>
  <si>
    <t>Praça da Saudade</t>
  </si>
  <si>
    <t>Conjunto Habitacional Teotônio Vilela</t>
  </si>
  <si>
    <t>Rua Giovanni Nasco, 250, CEP 03928-090</t>
  </si>
  <si>
    <t>https://goo.gl/maps/FfJsCVay9Pq</t>
  </si>
  <si>
    <t>-23.606369, -46.499158</t>
  </si>
  <si>
    <t>PCA_SEBASTIAO</t>
  </si>
  <si>
    <t>Praça na Avenida Dr. Sebastião de Medeiros</t>
  </si>
  <si>
    <t xml:space="preserve">Terceira Divisão de Interlargos </t>
  </si>
  <si>
    <t>Avenida Doutor Sebastião de Medeiros, 68, CEP 04809-070</t>
  </si>
  <si>
    <t>https://goo.gl/maps/N7puYZ9nccU2</t>
  </si>
  <si>
    <t>-23.719288, -46.697161</t>
  </si>
  <si>
    <t>PCA_SEGBALSABORORE</t>
  </si>
  <si>
    <t>Praça da Segunda Balsa do Bororé</t>
  </si>
  <si>
    <t>Vila Lisboa</t>
  </si>
  <si>
    <t>Rua Pedro Andrade Lemos, 304, CEP 04776-137</t>
  </si>
  <si>
    <t>https://goo.gl/maps/Y84uUvsz4p52</t>
  </si>
  <si>
    <t xml:space="preserve">-23.691010, -46.700623
</t>
  </si>
  <si>
    <t>PCA_SETE</t>
  </si>
  <si>
    <t>Praça Sete (Praça Miguel Melo e Alvim)</t>
  </si>
  <si>
    <t xml:space="preserve">Cidade Lider </t>
  </si>
  <si>
    <t>Cidade Lider</t>
  </si>
  <si>
    <t>Praça Miguel Melo e Alvim, 396, CEP 08280-475</t>
  </si>
  <si>
    <t>https://goo.gl/maps/tbDg27xeniq</t>
  </si>
  <si>
    <t>-23.557239, -46.470480</t>
  </si>
  <si>
    <t xml:space="preserve">não </t>
  </si>
  <si>
    <t>CLUBE_VMANCHESTER</t>
  </si>
  <si>
    <t>CE Vila Manchester (CEE Vicente Ítalo Feola)</t>
  </si>
  <si>
    <t>Vila Manchester</t>
  </si>
  <si>
    <t>Praça Haroldo Daltro, s/n, CEP 03444-090</t>
  </si>
  <si>
    <t>https://goo.gl/jhaznk</t>
  </si>
  <si>
    <t>-23.54741, -46.53283</t>
  </si>
  <si>
    <t>Tombamento e envoltória</t>
  </si>
  <si>
    <t xml:space="preserve">Sitiio da ressaca </t>
  </si>
  <si>
    <t>20067 - ae 23157</t>
  </si>
  <si>
    <t>PCA_TANGURUPARA</t>
  </si>
  <si>
    <t>Praça Tangurupara</t>
  </si>
  <si>
    <t>Rua Firminópolis, 48, CEP 02878-000</t>
  </si>
  <si>
    <t>https://goo.gl/gphfWF</t>
  </si>
  <si>
    <t>-23.4514492, -46.6822417</t>
  </si>
  <si>
    <t>PCA_TEATROPAULOEIRO</t>
  </si>
  <si>
    <t>Praça em frente ao Teatro Municipal Paulo Eiró</t>
  </si>
  <si>
    <t>Avenida Adolfo Pinheiro, 765, CEP 04734-003</t>
  </si>
  <si>
    <t>https://goo.gl/maps/WXk8J8UrMnu</t>
  </si>
  <si>
    <t>-23.646538, -46.701928</t>
  </si>
  <si>
    <t>Sub Ipiranga</t>
  </si>
  <si>
    <t>040/090/0012</t>
  </si>
  <si>
    <t>PCA_TRABALHADOR</t>
  </si>
  <si>
    <t>Praça do Trabalhador</t>
  </si>
  <si>
    <t>Jardim Maria Fernandes</t>
  </si>
  <si>
    <t>Avenida Paulo Guilguer Reimberg, 148 , CEP
04858-570</t>
  </si>
  <si>
    <t>https://goo.gl/maps/hqy9JfhgTHs</t>
  </si>
  <si>
    <t xml:space="preserve">-23.768611, -46.716272
</t>
  </si>
  <si>
    <t>PCA_UGUIMARAES</t>
  </si>
  <si>
    <t>Praça Ulisses Guimarães</t>
  </si>
  <si>
    <t>Parque Dom Pedro</t>
  </si>
  <si>
    <t>Praça Cívica Ulysses Guimarães, 9300, CEP 01026-010</t>
  </si>
  <si>
    <t>https://goo.gl/maps/i9d5Qqa15dA2</t>
  </si>
  <si>
    <t>-23.5456, -46.62663</t>
  </si>
  <si>
    <t>PCA_VARGEMGRANDE</t>
  </si>
  <si>
    <t>Bosque Vargem Grande (Bosque do xerife)</t>
  </si>
  <si>
    <t>Avenida das Palmeiras, 248-310, CEP 04895-340</t>
  </si>
  <si>
    <t>https://goo.gl/maps/AyGH96RhGr82</t>
  </si>
  <si>
    <t>-23.859015, -46.708532</t>
  </si>
  <si>
    <t>PCA_VENANCIORAMOS</t>
  </si>
  <si>
    <t>Praça Venancio Ramos</t>
  </si>
  <si>
    <t>Vila Pedroso</t>
  </si>
  <si>
    <t>Rua Tiago Ferreira, 524m, CEP 08011-270</t>
  </si>
  <si>
    <t>https://goo.gl/jZpg4w</t>
  </si>
  <si>
    <t xml:space="preserve">-23.495262, -46.448062
</t>
  </si>
  <si>
    <t>PCA_ALOMBARDI</t>
  </si>
  <si>
    <t>Praça Aurélio Lombardi</t>
  </si>
  <si>
    <t>Praça Aurélio Lombardi, s/n, CEP 03445-050</t>
  </si>
  <si>
    <t>https://goo.gl/maps/ugBimdGaNGy</t>
  </si>
  <si>
    <t>-23.551556, -46.527947</t>
  </si>
  <si>
    <t>PCA_VFINZETTO</t>
  </si>
  <si>
    <t>Praça Victorio Finzetto</t>
  </si>
  <si>
    <t>Jardim Cecy</t>
  </si>
  <si>
    <t>Rua Praça Victorio Finzetto, 64, CEP 02674-090</t>
  </si>
  <si>
    <t>https://goo.gl/maps/PJxGABwmVap</t>
  </si>
  <si>
    <t>-23.460695, -46.673711</t>
  </si>
  <si>
    <t>PCA_VICENTEGUSMAO</t>
  </si>
  <si>
    <t>Praça Vicente Gusmão</t>
  </si>
  <si>
    <t>Terceira Divisão de Interlagos</t>
  </si>
  <si>
    <t>Avenida Dr. Sebastião Medeiros, 12, CEP 04809-070</t>
  </si>
  <si>
    <t>https://goo.gl/3gmyij</t>
  </si>
  <si>
    <t xml:space="preserve">-23.718692, -46.697869
</t>
  </si>
  <si>
    <t>PCA_VLJOANIZA</t>
  </si>
  <si>
    <t>Praça Vila Joaniza</t>
  </si>
  <si>
    <t>Americanópolis</t>
  </si>
  <si>
    <t>Avenida Yervant Kissajikian, 1876, CEP 04428-000</t>
  </si>
  <si>
    <t>https://goo.gl/maps/kC9sH7RiVnz</t>
  </si>
  <si>
    <t>-23.674414, -46.662312</t>
  </si>
  <si>
    <t>PCA_VMORAIS</t>
  </si>
  <si>
    <t>Praça Vinícius de Morais</t>
  </si>
  <si>
    <t>Jardim Guedala</t>
  </si>
  <si>
    <t>Praça Vinícius de Moraes, 295, CEP 05614-140</t>
  </si>
  <si>
    <t>https://goo.gl/ZMEZW3</t>
  </si>
  <si>
    <t>-23.596742, -46.7109925</t>
  </si>
  <si>
    <t>PCA_WALDOMIROMALUHY</t>
  </si>
  <si>
    <t>Praça Waldomiro Maluhy</t>
  </si>
  <si>
    <t>Jardins</t>
  </si>
  <si>
    <t>Praça Waldomiro Maluhy, s/n, CEP 01454-080</t>
  </si>
  <si>
    <t>https://goo.gl/maps/spMgbAgSCPT2</t>
  </si>
  <si>
    <t>-23.585482, -46.689883</t>
  </si>
  <si>
    <t>PCA_XERIFE</t>
  </si>
  <si>
    <t>Praça do Xerife</t>
  </si>
  <si>
    <t xml:space="preserve">Rua Ezequiel Lopes Cardoso, 520, CEP  04843-610 </t>
  </si>
  <si>
    <t>https://goo.gl/HwoxQv</t>
  </si>
  <si>
    <t>-23.745599, -46.691361</t>
  </si>
  <si>
    <t>PCA_XSILVEIRA</t>
  </si>
  <si>
    <t>Praça Xavier da Silveira</t>
  </si>
  <si>
    <t>Vila Bertioga</t>
  </si>
  <si>
    <t>Praça Xavier da Silveira, s/n, CEP 03190-030</t>
  </si>
  <si>
    <t>https://goo.gl/maps/WdHiwEPVHRA2</t>
  </si>
  <si>
    <t>-23.56336, -46.57465</t>
  </si>
  <si>
    <t>PQ_AGUAS</t>
  </si>
  <si>
    <t>Parque das Águas</t>
  </si>
  <si>
    <t>Cidade Kemel</t>
  </si>
  <si>
    <t>Rua Desembargador Mário Guimarães, s/n, CEP 08130-150</t>
  </si>
  <si>
    <t>https://goo.gl/maps/Ap8NPchdYP12</t>
  </si>
  <si>
    <t>-23.50996, -46.37177</t>
  </si>
  <si>
    <t>PQ_AGUAVERMELHA</t>
  </si>
  <si>
    <t>Parque Linear Água Vermelha</t>
  </si>
  <si>
    <t>Jardim Miragaia</t>
  </si>
  <si>
    <t>Rua Elías Monteiro Cardoso, 476 , CEP 08022-130</t>
  </si>
  <si>
    <t>https://goo.gl/maps/gWCtLdQbHTt</t>
  </si>
  <si>
    <t>-23.494622, -46.417850</t>
  </si>
  <si>
    <t>Biblio e teatro</t>
  </si>
  <si>
    <t>PQ_BUENOSAIRES</t>
  </si>
  <si>
    <t>Parque Buenos Aires</t>
  </si>
  <si>
    <t>Higienópolis</t>
  </si>
  <si>
    <t>Avenida Angélica, 1571, CEP 01228-100</t>
  </si>
  <si>
    <t>https://goo.gl/maps/baHNWhbH73C2</t>
  </si>
  <si>
    <t>-23.54559, -46.65878</t>
  </si>
  <si>
    <t>Teatro</t>
  </si>
  <si>
    <t>042/047/0012</t>
  </si>
  <si>
    <t>PQ_BURLEMARX</t>
  </si>
  <si>
    <t>Parque Burle Marx</t>
  </si>
  <si>
    <t>Avenida Dona Helena Pereira de Moraes, 200, CEP 05707-400</t>
  </si>
  <si>
    <t>Nova</t>
  </si>
  <si>
    <t>PQ_CHUVISCO</t>
  </si>
  <si>
    <t xml:space="preserve">Parque do Chuvisco </t>
  </si>
  <si>
    <t>Jardim Aeroporto</t>
  </si>
  <si>
    <t>Rua Ipiranga, 792, CEP 04576-010</t>
  </si>
  <si>
    <t>https://goo.gl/maps/2NFrBAXpYgP2</t>
  </si>
  <si>
    <t>-23.636201, -46.662215</t>
  </si>
  <si>
    <t>PCA_SANTOARSENIO</t>
  </si>
  <si>
    <t>Praça Santo Arsênio</t>
  </si>
  <si>
    <t>Praça Santo Arsênio, 106, CEP 03356-001</t>
  </si>
  <si>
    <t>https://goo.gl/c1Pob9</t>
  </si>
  <si>
    <t>-23.56667, -46.55012</t>
  </si>
  <si>
    <t>Tombamento e Ambiental</t>
  </si>
  <si>
    <t>Casa modernista</t>
  </si>
  <si>
    <t>PQ_FEITICOVILA</t>
  </si>
  <si>
    <t>Parque Linear Feitiço da Vila</t>
  </si>
  <si>
    <t>Chacara Santa Maria</t>
  </si>
  <si>
    <t>Rua Cortegaça, 25, CEP 05879-000</t>
  </si>
  <si>
    <t>https://goo.gl/maps/7YjjKGVu9Jq</t>
  </si>
  <si>
    <t xml:space="preserve">-23.685269, -46.793326
</t>
  </si>
  <si>
    <t>PQ_JDMSAPOPEMBA</t>
  </si>
  <si>
    <t>Parque da Integração Zilda Arns (Parque do Jardim Sapopemba)</t>
  </si>
  <si>
    <t>Rua Sen. Nilo Coelho, 2, CEP 03929-100</t>
  </si>
  <si>
    <t>https://goo.gl/maps/KpYzbtTjCPw</t>
  </si>
  <si>
    <t>-23.60743, -46.49332</t>
  </si>
  <si>
    <t>PQ_JDPERDIZES</t>
  </si>
  <si>
    <t>Parque Jardim das Perdizes</t>
  </si>
  <si>
    <t>Passagem Quatro, S/N, CEP 05036-040</t>
  </si>
  <si>
    <t>PQ_LINEARCANIVETE</t>
  </si>
  <si>
    <t>Parque Linear do Canivete</t>
  </si>
  <si>
    <t>Jardim Damasceno</t>
  </si>
  <si>
    <t>Avenida Hugo Ítalo Merigo, 978, CEP 02879-000 </t>
  </si>
  <si>
    <t>https://goo.gl/maps/tny4veEAse82</t>
  </si>
  <si>
    <t>-23.4479, -46.70037</t>
  </si>
  <si>
    <t>PQ_LINEARFOGO</t>
  </si>
  <si>
    <t>Parque Linear do Fogo</t>
  </si>
  <si>
    <t>Rua Camillo Zanotti, 57, CEP 02998-080</t>
  </si>
  <si>
    <t>https://goo.gl/maps/zBLBfKBTCnw</t>
  </si>
  <si>
    <t>-23.43769, -46.73161</t>
  </si>
  <si>
    <t>PCA_NSAPARECIDA</t>
  </si>
  <si>
    <t>Praça Nossa Senhora Aparecida</t>
  </si>
  <si>
    <t>União de Vila Nova</t>
  </si>
  <si>
    <t>Rua Adão Manoel da Silva, 470, CEP 08071-066</t>
  </si>
  <si>
    <t>https://goo.gl/maps/Fj188xZ3Lrk</t>
  </si>
  <si>
    <t>-23.49074, -46.45558</t>
  </si>
  <si>
    <t>PQ_MARIOCOVAS</t>
  </si>
  <si>
    <t>Parque Prefeito Mário Covas</t>
  </si>
  <si>
    <t>Jardim Paulista</t>
  </si>
  <si>
    <t>Cerqueira César</t>
  </si>
  <si>
    <t>Avenida Paulista, 1853, 01311-200</t>
  </si>
  <si>
    <t>https://goo.gl/maps/oVV5XFnRPEs</t>
  </si>
  <si>
    <t>-23.56047, -46.6587</t>
  </si>
  <si>
    <t>PQ_NOVEDEJULHO</t>
  </si>
  <si>
    <t>Parque Linear Nove de Julho</t>
  </si>
  <si>
    <t>Vila Represa</t>
  </si>
  <si>
    <t>Avenida Ponta do Sol , s/n, CEP 04826-140</t>
  </si>
  <si>
    <t>https://goo.gl/7ZjSWe</t>
  </si>
  <si>
    <t>-23.722559, -46.713561</t>
  </si>
  <si>
    <t>PQ_ORLANVILLABOAS</t>
  </si>
  <si>
    <t>Parque Orlando Villa Bôas</t>
  </si>
  <si>
    <t>Vila Leopoldina</t>
  </si>
  <si>
    <t>Vila Ribeiro de Barros</t>
  </si>
  <si>
    <t>Avenida Dr. Gastão Vidigal, 11297, CEP 05307-050</t>
  </si>
  <si>
    <t>https://goo.gl/maps/2Fy2TTvqiRL2</t>
  </si>
  <si>
    <t>-23.519223, -46.736451</t>
  </si>
  <si>
    <t>PQ_PIQUERI</t>
  </si>
  <si>
    <t>Parque do Piqueri</t>
  </si>
  <si>
    <t>Rua Tuiuti, 515, CEP 03081-003</t>
  </si>
  <si>
    <t>https://goo.gl/maps/bfRYrb8Kog52</t>
  </si>
  <si>
    <t>-23.52826, -46.57385</t>
  </si>
  <si>
    <t>PQ_POVO</t>
  </si>
  <si>
    <t xml:space="preserve">Parque do Povo (Mario Pimenta Camargo) </t>
  </si>
  <si>
    <t>Av. Henrique Chamma, 420, CEP 04533-130</t>
  </si>
  <si>
    <t>PQ_RORATORIO</t>
  </si>
  <si>
    <t>Parque Linear Ribeirão Oratório</t>
  </si>
  <si>
    <t>Jardim Sapopembra</t>
  </si>
  <si>
    <t>Rua Plínio Dionísio de Freitas, 280, CEP 03978-780</t>
  </si>
  <si>
    <t>https://goo.gl/maps/x9AYpQoL8vJ2</t>
  </si>
  <si>
    <t>-23.62365, -46.50148</t>
  </si>
  <si>
    <t>PQ_SENA</t>
  </si>
  <si>
    <t>Parque Sena</t>
  </si>
  <si>
    <t>Jardim Dona Leonor Mendes de Barros</t>
  </si>
  <si>
    <t>Rua Sena, 349, CEP 02347-060</t>
  </si>
  <si>
    <t>https://goo.gl/TRFdgX</t>
  </si>
  <si>
    <t>-23.461840, -46.606238</t>
  </si>
  <si>
    <t>PQ_SETECAMPOS</t>
  </si>
  <si>
    <t>Parque Sete Campos</t>
  </si>
  <si>
    <t>Estrada do Retiro, 269 , CEP 04474-150</t>
  </si>
  <si>
    <t>https://goo.gl/maps/JFuBnutr8q22</t>
  </si>
  <si>
    <t>-23.695500, -46.644166</t>
  </si>
  <si>
    <t>PCA_LBCARVALHO</t>
  </si>
  <si>
    <t>Praça Leonardo de Barros Carvalho</t>
  </si>
  <si>
    <t xml:space="preserve">Vila Matilde </t>
  </si>
  <si>
    <t>Vila Nhocune</t>
  </si>
  <si>
    <t>Praça Leonardo de Barros Carvalho, s/n, CEP 03559-090</t>
  </si>
  <si>
    <t>https://goo.gl/maps/DaCY6QrFHw32</t>
  </si>
  <si>
    <t>-23.542928, -46.498396</t>
  </si>
  <si>
    <t>PQ_TROTE</t>
  </si>
  <si>
    <t>Parque do Trote</t>
  </si>
  <si>
    <t>Avenida Nadir Dias de Figueiredo, 1253, CEP 02110-000</t>
  </si>
  <si>
    <t>https://goo.gl/8obzki</t>
  </si>
  <si>
    <t>-23.513267, -46.595453</t>
  </si>
  <si>
    <t>PCA_SALIMA</t>
  </si>
  <si>
    <t>Praça Sônia Aparecida de Lima</t>
  </si>
  <si>
    <t>Jardim Guairacá</t>
  </si>
  <si>
    <t>Praça Sônia Aparecida de Lima, s/n, CEP 03244-140</t>
  </si>
  <si>
    <t>https://goo.gl/maps/LJ3XukvhcG32</t>
  </si>
  <si>
    <t>-23.60141, -46.53924</t>
  </si>
  <si>
    <t>PS_ADALMEIDA</t>
  </si>
  <si>
    <t>PS Municipal Barra Funda - Álvaro Dino De Almeida</t>
  </si>
  <si>
    <t>Rua Vitorino Camilo, 717, CEP 01153-000</t>
  </si>
  <si>
    <t>https://goo.gl/maps/rbnzSLDNfWt</t>
  </si>
  <si>
    <t>-23.53121, -46.65307</t>
  </si>
  <si>
    <t>PS_PROFJCMEZOMO</t>
  </si>
  <si>
    <t>PS Municipal Prof. João Catarin Mezomo</t>
  </si>
  <si>
    <t>Parque Hamburguesa</t>
  </si>
  <si>
    <t>Avenida Queiroz Filho, 313, CEP 05319-000</t>
  </si>
  <si>
    <t>https://goo.gl/maps/sLZRcUdqmKs</t>
  </si>
  <si>
    <t>-23.53738, -46.72224</t>
  </si>
  <si>
    <t>PQ_ESPTRABALHADOR</t>
  </si>
  <si>
    <t>Parque Esportivo do Trabalhador (antigo CERET)</t>
  </si>
  <si>
    <t>Vila Regente Feijó</t>
  </si>
  <si>
    <t>Rua Canuto de Abreu, CEP 03336-060</t>
  </si>
  <si>
    <t>https://goo.gl/f1dRtb</t>
  </si>
  <si>
    <t>-23.55761, -46.55686</t>
  </si>
  <si>
    <t>SUB_BUTANTA</t>
  </si>
  <si>
    <t>Subprefeitura do Butantã</t>
  </si>
  <si>
    <t>Rua Dr. Ulpiano da Costa Manso, 201, CEP 03178-200</t>
  </si>
  <si>
    <t>https://goo.gl/maps/2iKi7DK3fcs</t>
  </si>
  <si>
    <t>-23.588369, -46.738104</t>
  </si>
  <si>
    <t>Cratera de Colonia</t>
  </si>
  <si>
    <t>SUB_CAMPOLIMPO</t>
  </si>
  <si>
    <t>Subprefeitura do Campo Limpo</t>
  </si>
  <si>
    <t>Chácara Nossa Senhora do Bom Conselho</t>
  </si>
  <si>
    <t>Rua Nossa Sra. do Bom Conselho, 59, CEP 05763-470</t>
  </si>
  <si>
    <t>https://goo.gl/maps/fxFUQySVkYo</t>
  </si>
  <si>
    <t>-23.647199, -46.756843</t>
  </si>
  <si>
    <t>SUB_CAPELASOCORRO</t>
  </si>
  <si>
    <t>Subprefeitura da Capela do Socorro</t>
  </si>
  <si>
    <t>Cidade Dutra Grajaú</t>
  </si>
  <si>
    <t>Rio Bonito</t>
  </si>
  <si>
    <t>Rua Cassiano dos Santos, 499, CEP 04827-110</t>
  </si>
  <si>
    <t>https://goo.gl/maps/xE2bSE3CqUS2</t>
  </si>
  <si>
    <t>-23.720506, -46.701727</t>
  </si>
  <si>
    <t>SUB_CASAVERDE</t>
  </si>
  <si>
    <t>Subprefeitura da Casa Verde</t>
  </si>
  <si>
    <t>Jardim das Laranjeiras</t>
  </si>
  <si>
    <t>Avenida Ordem e Progresso, 1001, CEP 02518-130</t>
  </si>
  <si>
    <t>https://goo.gl/maps/8Fdkj2GNdeS2</t>
  </si>
  <si>
    <t>-23.511942, -46.666514</t>
  </si>
  <si>
    <t>SUB_CIDADEADEMAR</t>
  </si>
  <si>
    <t>Subprefeitura da Cidade Ademar</t>
  </si>
  <si>
    <t>Vila Constança</t>
  </si>
  <si>
    <t>Avenida Yervant Kissajikian, 416, CEP 04657-000</t>
  </si>
  <si>
    <t>https://goo.gl/maps/RVCx9zRzugs</t>
  </si>
  <si>
    <t>-23.66752, -46.67455</t>
  </si>
  <si>
    <t>SUB_CIDADETIRADENTES</t>
  </si>
  <si>
    <t>Subprefeitura da Cidade Tiradentes</t>
  </si>
  <si>
    <t>Chácara Santa Etelvina</t>
  </si>
  <si>
    <t>Rua Juá Mirim, s/n, CEP 08490-800</t>
  </si>
  <si>
    <t>https://goo.gl/maps/Fa3TWVoygsx</t>
  </si>
  <si>
    <t>-23.583169, -46.416395</t>
  </si>
  <si>
    <t>SUB_ERMELINOMATARAZZO</t>
  </si>
  <si>
    <t>Subprefeitura de Ermelino Matarazzo</t>
  </si>
  <si>
    <t>Ponte rasa</t>
  </si>
  <si>
    <t>Jardim Cotinha</t>
  </si>
  <si>
    <t>Avenida São Miguel, 5550, CEP 03870-100</t>
  </si>
  <si>
    <t>https://goo.gl/maps/2YUYsnKgTSG2</t>
  </si>
  <si>
    <t>-23.50761, -46.47953</t>
  </si>
  <si>
    <t>SUB_FREGUESIAO</t>
  </si>
  <si>
    <t>Subprefeitura da Freguesia Brasilândia</t>
  </si>
  <si>
    <t>Vila dos Andrades Brasilândia</t>
  </si>
  <si>
    <t>Avenida João Marcelino Branco, 95, CEP 02610-000</t>
  </si>
  <si>
    <t>https://goo.gl/maps/gbKxtnMPzj52</t>
  </si>
  <si>
    <t>-23.476547, -46.665326</t>
  </si>
  <si>
    <t>SUB_GUAIANASES</t>
  </si>
  <si>
    <t>Subprefeitura de Guaianazes</t>
  </si>
  <si>
    <t>Rua Hipolito de Camargo, 479, CEP: 08410-030</t>
  </si>
  <si>
    <t>https://goo.gl/maps/Bs9ZzqNWu7u</t>
  </si>
  <si>
    <t>-23.542983, -46.415244</t>
  </si>
  <si>
    <t>SUB_IPIRANGA</t>
  </si>
  <si>
    <t>Subprefeitura do Ipiranga</t>
  </si>
  <si>
    <t>Cursino Sacomã</t>
  </si>
  <si>
    <t>Rua Lino Coutinho, 444, CEP 04204-000</t>
  </si>
  <si>
    <t>https://goo.gl/maps/NHqEjJweAjo</t>
  </si>
  <si>
    <t>-23.58732, -46.603</t>
  </si>
  <si>
    <t>SUB_ITAQUERA</t>
  </si>
  <si>
    <t>Subprefeitura de Itaquera</t>
  </si>
  <si>
    <t>Pq do Carmo Cidade Líder José Bonifácio</t>
  </si>
  <si>
    <t>Rua Augusto Carlos Bauman, 851, CEP 08210-590</t>
  </si>
  <si>
    <t>https://goo.gl/maps/51bQyMuxnrm</t>
  </si>
  <si>
    <t>-23.53176, -46.44709</t>
  </si>
  <si>
    <t>SUB_JABAQUARA</t>
  </si>
  <si>
    <t>Subprefeitura do Jabaquara</t>
  </si>
  <si>
    <t>Avenida Eng. Armando de Arruda Pereira, 2314, CEP 04308-001</t>
  </si>
  <si>
    <t>https://goo.gl/maps/mtJ3nYXx1tn</t>
  </si>
  <si>
    <t>-23.64782, -46.64037</t>
  </si>
  <si>
    <t>SUB_JACANATREMEBE</t>
  </si>
  <si>
    <t>Subprefeitura do Jaçanã / Tremebé</t>
  </si>
  <si>
    <t>Avenida Luís Stamatis, 300, CEP 02259-000</t>
  </si>
  <si>
    <t>https://goo.gl/maps/kHQ8VTPrmH52</t>
  </si>
  <si>
    <t>-23.46818, -46.58216</t>
  </si>
  <si>
    <t>SUB_LAPA</t>
  </si>
  <si>
    <t>Subprefeitura da Lapa</t>
  </si>
  <si>
    <t>Rua Guaicurus, 1000, CEP 05033-002</t>
  </si>
  <si>
    <t>https://goo.gl/maps/qach6SLdZWk</t>
  </si>
  <si>
    <t>-23.52202, -46.69566</t>
  </si>
  <si>
    <t>SUB_MBOIMIRIM</t>
  </si>
  <si>
    <t>Subprefeitura do M'boi Mirim</t>
  </si>
  <si>
    <t>Jd Ângela Jd São Luiz</t>
  </si>
  <si>
    <t>Parque Alves de Lima</t>
  </si>
  <si>
    <t>Avenida Guarapiranga, 1695, CEP 04902-015</t>
  </si>
  <si>
    <t>https://goo.gl/maps/KCNC5wdHRR82</t>
  </si>
  <si>
    <t>-23.667441, -46.728808</t>
  </si>
  <si>
    <t>SUB_PARELHEIROS</t>
  </si>
  <si>
    <t>Subprefeitura de Parelheiros</t>
  </si>
  <si>
    <t>Jd. dos Álamos</t>
  </si>
  <si>
    <t>Estrada Ecoturística de Parelheiros, 5252, CEP 04883-025</t>
  </si>
  <si>
    <t>https://goo.gl/maps/YmDpuEs17A92</t>
  </si>
  <si>
    <t>-23.815535, -46.735790</t>
  </si>
  <si>
    <t>PCA_LUISMOUTINHO</t>
  </si>
  <si>
    <t>Praça Luis Moutinho</t>
  </si>
  <si>
    <t xml:space="preserve">Rua Dr. Edgar García Viêira, 190, CEP 03510-040 </t>
  </si>
  <si>
    <t>https://goo.gl/maps/qDFzWdY548k</t>
  </si>
  <si>
    <t>-23.53526, -46.53309</t>
  </si>
  <si>
    <t>SUB_PERUS</t>
  </si>
  <si>
    <t>Subprefeitura de Perus</t>
  </si>
  <si>
    <t>Rua Ylídio Figueiredo, 349, CEP 05204-020</t>
  </si>
  <si>
    <t>https://goo.gl/maps/BeA7TDTdQi52</t>
  </si>
  <si>
    <t>-23.40746, -46.75299</t>
  </si>
  <si>
    <t>SUB_PINHEIROS</t>
  </si>
  <si>
    <t>Subprefeitura de Pinheiros</t>
  </si>
  <si>
    <t>Avenida das Nações Unidas, 7123, CEP 05425-070</t>
  </si>
  <si>
    <t>https://goo.gl/maps/BgzFzoQuBZU2</t>
  </si>
  <si>
    <t>-23.563277, -46.703434</t>
  </si>
  <si>
    <t>Ambiental</t>
  </si>
  <si>
    <t>Jardim saude</t>
  </si>
  <si>
    <t>SUB_PIRITUBAJARAGUA</t>
  </si>
  <si>
    <t>Subprefeitura de Pirituba / Jaraguá</t>
  </si>
  <si>
    <t>Jaraguá São Domingos</t>
  </si>
  <si>
    <t>Vila Barreto</t>
  </si>
  <si>
    <t>Rua Luís Carneiro, 193, CEP 02936-110</t>
  </si>
  <si>
    <t>https://goo.gl/maps/iRhZNcBDSVq</t>
  </si>
  <si>
    <t>-23.486068, -46.719503</t>
  </si>
  <si>
    <t>SUB_SANTANATUCURUVI</t>
  </si>
  <si>
    <t>Subprefeitura de Santana / Tucuruvi</t>
  </si>
  <si>
    <t>https://goo.gl/maps/CXLWo1V9bn52</t>
  </si>
  <si>
    <t>-23.48146, -46.60406</t>
  </si>
  <si>
    <t>SUB_SANTORO</t>
  </si>
  <si>
    <t>Subprefeitura de Santo Amaro</t>
  </si>
  <si>
    <t>Praça Floriano Peixoto, 126, CEP 04751-010</t>
  </si>
  <si>
    <t>https://goo.gl/maps/hYkAzq3y8282</t>
  </si>
  <si>
    <t>-23.65108, -46.70746</t>
  </si>
  <si>
    <t>PQ_LINEARVAJACUI</t>
  </si>
  <si>
    <t>Parque Linear Vila Jacuí</t>
  </si>
  <si>
    <t>Rua Catléia, 911, CEP 08071-100</t>
  </si>
  <si>
    <t>https://goo.gl/maps/DnRAtAgLeS32</t>
  </si>
  <si>
    <t>-23.48619, -46.4542</t>
  </si>
  <si>
    <t>SUB_SAPOPEMBA</t>
  </si>
  <si>
    <t>Subprefeitura de Sapopemba</t>
  </si>
  <si>
    <t>Jardim Adutora</t>
  </si>
  <si>
    <t>Avenida Sapopemba, 9064, CEP 03372-080</t>
  </si>
  <si>
    <t>https://goo.gl/maps/eCGuumXUd3F2</t>
  </si>
  <si>
    <t>-23.60048, -46.51269</t>
  </si>
  <si>
    <t>SUB_SE</t>
  </si>
  <si>
    <t>Subprefeitura da Sé</t>
  </si>
  <si>
    <t>Rua Álvares Penteado, 49, CEP 01012-000</t>
  </si>
  <si>
    <t>https://goo.gl/maps/XFCRtd2ZJn72</t>
  </si>
  <si>
    <t>-23.548326, -46.634619</t>
  </si>
  <si>
    <t>SUB_VMARIANA</t>
  </si>
  <si>
    <t>Subprefeitura da V. Mariana</t>
  </si>
  <si>
    <t>Saúde Moema</t>
  </si>
  <si>
    <t>Rua José de Magalhães, 500, CEP 04026-090</t>
  </si>
  <si>
    <t>https://goo.gl/maps/AQBm6C6Wvm82</t>
  </si>
  <si>
    <t>-23.59836, -46.6496</t>
  </si>
  <si>
    <t>SUB_VMARIAVGUILHERME</t>
  </si>
  <si>
    <t>Subprefeitura da V. Maria/V. Guilherme</t>
  </si>
  <si>
    <t>Rua Gen. Mendes, 111, CEP 02127-020</t>
  </si>
  <si>
    <t>https://goo.gl/maps/1r3q6zCgtwr</t>
  </si>
  <si>
    <t>-23.501462, -46.591434</t>
  </si>
  <si>
    <t>SUB_VPRUDENTE</t>
  </si>
  <si>
    <t>Subprefeitura de V. Prudente</t>
  </si>
  <si>
    <t>Avenida do Oratório, 172 - Vila Prudente, São Paulo - SP, 03220-000</t>
  </si>
  <si>
    <t>https://goo.gl/maps/tA2PQ3GS1cN2</t>
  </si>
  <si>
    <t>-23.58277, -46.56101</t>
  </si>
  <si>
    <t>TC_26DEJULHO</t>
  </si>
  <si>
    <t>Telecentro 26 de Julho</t>
  </si>
  <si>
    <t>Telecentro</t>
  </si>
  <si>
    <t>Sapobemba</t>
  </si>
  <si>
    <t>Fazenda da Juta</t>
  </si>
  <si>
    <t>Rua George Bekesy, 7, CEP 03977-015</t>
  </si>
  <si>
    <t>https://goo.gl/maps/eqBCsjGNstw</t>
  </si>
  <si>
    <t>-23.6199845, -46.4865445</t>
  </si>
  <si>
    <t>TC_AALVIM</t>
  </si>
  <si>
    <t>Telecentro Artur Alvim</t>
  </si>
  <si>
    <t xml:space="preserve">Conjunto Habitacional Padre Manoel da Nóbrega </t>
  </si>
  <si>
    <t>Avenida Padre Estanislau de Campos, 385 - Artur Alvim, São Paulo - SP, 03590-060, Brasil</t>
  </si>
  <si>
    <t>https://goo.gl/maps/J5fdcMvxxF52</t>
  </si>
  <si>
    <t>-23.546733, -46.481214</t>
  </si>
  <si>
    <t>TC_ACCIOTERRA</t>
  </si>
  <si>
    <t>Telecentro Acessa Cio da Terra</t>
  </si>
  <si>
    <t>Jardim Sonia Regina</t>
  </si>
  <si>
    <t>Rua William Cremer, 2, CEP 04935-120</t>
  </si>
  <si>
    <t>https://goo.gl/maps/tCxmqRV7znF2</t>
  </si>
  <si>
    <t>-23.6852, -46.7683796</t>
  </si>
  <si>
    <t>TC_ACCRIANCAFELIZ</t>
  </si>
  <si>
    <t>Telecentro Acessa Criança Feliz</t>
  </si>
  <si>
    <t>Jardim São Francisco</t>
  </si>
  <si>
    <t>Rua Professor Rubens Oscar Guelli, 30, CEP 04918- 280</t>
  </si>
  <si>
    <t>https://goo.gl/maps/Vm1KoQkkfcv</t>
  </si>
  <si>
    <t>-23.6882145, -46.7411548</t>
  </si>
  <si>
    <t>TC_ACDEM</t>
  </si>
  <si>
    <t>Telecentro ACDEM</t>
  </si>
  <si>
    <t>Rua Abel Tavares, 1564, CEP 03810-110</t>
  </si>
  <si>
    <t>https://goo.gl/maps/bbKZqZVs93r</t>
  </si>
  <si>
    <t>-23.4866375, -46.4710969</t>
  </si>
  <si>
    <t>TC_ACJDVERONIA</t>
  </si>
  <si>
    <t>Telecentro Acessa Jardim Verônia</t>
  </si>
  <si>
    <t>Parque Cisper</t>
  </si>
  <si>
    <t>Rua Caiçara do Rio do Vento, 1032, CEP 03817-000</t>
  </si>
  <si>
    <t>https://goo.gl/maps/ZCC1Pyc5mhC2</t>
  </si>
  <si>
    <t>-23.4900289, -46.4899576</t>
  </si>
  <si>
    <t>TC_ACSAVIC</t>
  </si>
  <si>
    <t>Telecentro Acessa SAVIC</t>
  </si>
  <si>
    <t>Avenida Jardim Japão, 1587, CEP 02221-001</t>
  </si>
  <si>
    <t>https://goo.gl/maps/NBS6WU3MuJr</t>
  </si>
  <si>
    <t>-23.4780416, -46.5840055</t>
  </si>
  <si>
    <t>TC_ACTURMATOUCA</t>
  </si>
  <si>
    <t>Telecentro Acessa Turma da Touca</t>
  </si>
  <si>
    <t>Jardim Mitsutani</t>
  </si>
  <si>
    <t>Rua Marco Canaveses, 1000, CEP 05791-190</t>
  </si>
  <si>
    <t>https://goo.gl/maps/1u3zejmznVJ2</t>
  </si>
  <si>
    <t>-23.6465753, -46.7868528</t>
  </si>
  <si>
    <t>Envoltório</t>
  </si>
  <si>
    <t>Pq independência</t>
  </si>
  <si>
    <t>TC_ACUNASLAGOA</t>
  </si>
  <si>
    <t>Telecentro Acessa UNAS Lagoa</t>
  </si>
  <si>
    <t>Rua Artistas de Heliópolis, 25, CEP 04235-200</t>
  </si>
  <si>
    <t>https://goo.gl/M4DLBT</t>
  </si>
  <si>
    <t>-23.614247, -46.593688</t>
  </si>
  <si>
    <t>TC_AEB</t>
  </si>
  <si>
    <t>Telecentro AEB</t>
  </si>
  <si>
    <t>Rua Luiz de Oliveira, 140, CEP 05586-120</t>
  </si>
  <si>
    <t>https://goo.gl/maps/6pK314SvC1p</t>
  </si>
  <si>
    <t>-23.6771828, -46.7896732</t>
  </si>
  <si>
    <t>TC_ALEGRIAVIVER</t>
  </si>
  <si>
    <t>Telecentro Alegria de Viver</t>
  </si>
  <si>
    <t>Parque Taipas</t>
  </si>
  <si>
    <t>Rua Fragata da Constituição, 199, CEP 02986-080</t>
  </si>
  <si>
    <t>https://goo.gl/maps/Ku6MAzWUmuw</t>
  </si>
  <si>
    <t>-23.434849, -46.714062</t>
  </si>
  <si>
    <t>TC_AMANTONACHI</t>
  </si>
  <si>
    <t>Telecentro Armando e Maria Antonachi</t>
  </si>
  <si>
    <t>Rua Francisco Jorge da Silva, 777, CEP 08280-430</t>
  </si>
  <si>
    <t>https://goo.gl/maps/N3FevbArqE32</t>
  </si>
  <si>
    <t>-23.564526, -46.468757</t>
  </si>
  <si>
    <t>TC_APAE</t>
  </si>
  <si>
    <t>Telecentro APAE</t>
  </si>
  <si>
    <t>Rua Loefgreen, 2109, CEP 04040-033</t>
  </si>
  <si>
    <t>https://goo.gl/maps/65CTzwbpgMD2</t>
  </si>
  <si>
    <t>-23.599735, -46.645761</t>
  </si>
  <si>
    <t>aeroporto</t>
  </si>
  <si>
    <t>TC_AQCENTRAL</t>
  </si>
  <si>
    <t>Telecentro Aquarela Parque Central</t>
  </si>
  <si>
    <t>Guainases</t>
  </si>
  <si>
    <t xml:space="preserve">Parque Central </t>
  </si>
  <si>
    <t>Rua Mármore, 18, CEP 08420-470</t>
  </si>
  <si>
    <t>https://goo.gl/maps/2KTASeyogow</t>
  </si>
  <si>
    <t>-23.5447346, -46.424178</t>
  </si>
  <si>
    <t>TC_AQGUAIANAZES</t>
  </si>
  <si>
    <t>Telecentro Aquarela Guaianazes</t>
  </si>
  <si>
    <t>Conj. Hab. Juscelino Kubitschek</t>
  </si>
  <si>
    <t>Avenida Utaro Kanai, 546, Guaianases - São Paulo - 08465-000</t>
  </si>
  <si>
    <t>https://goo.gl/maps/khpRUXYVhn72</t>
  </si>
  <si>
    <t>-23.5653216, -46.396813</t>
  </si>
  <si>
    <t>TC_BATUQUEDUM</t>
  </si>
  <si>
    <t>Telecentro Batuquedum</t>
  </si>
  <si>
    <t>Jardim Angela</t>
  </si>
  <si>
    <t>Rua Henri Laube, 58, CEP 05875-290</t>
  </si>
  <si>
    <t>https://goo.gl/umrujT</t>
  </si>
  <si>
    <t>-23.6906294, -46.7795342</t>
  </si>
  <si>
    <t>TC_BMENEZES</t>
  </si>
  <si>
    <t>Telecentro Bezerra de Menezes</t>
  </si>
  <si>
    <t>Jardim Vila Mariana</t>
  </si>
  <si>
    <t>Avenida Prefeito Fábio Prado, 15, CEP 04116-000</t>
  </si>
  <si>
    <t>https://goo.gl/maps/y6ji26wcJ4P2</t>
  </si>
  <si>
    <t>-23.590064, -46.629976</t>
  </si>
  <si>
    <t>Area Envoltória e alguns edifícios</t>
  </si>
  <si>
    <t>Cjto Nacional</t>
  </si>
  <si>
    <t>TC_BOMJESUS</t>
  </si>
  <si>
    <t>Telecentro Bom Jesus</t>
  </si>
  <si>
    <t>Estância Tangara</t>
  </si>
  <si>
    <t>Travessa Maestro Massaino, 3600, CEP 04933-170</t>
  </si>
  <si>
    <t>https://goo.gl/io3KtX</t>
  </si>
  <si>
    <t>-23.682176, -46.7631476</t>
  </si>
  <si>
    <t>TC_BrasilândiaB3</t>
  </si>
  <si>
    <t>Telecentro Brasilândia B3</t>
  </si>
  <si>
    <t xml:space="preserve">COHAB Brasilândia </t>
  </si>
  <si>
    <t>Rua Vale do Sol, 59 B, CEP 02820-070</t>
  </si>
  <si>
    <t>https://goo.gl/maps/nSTLsNbjQ6M2</t>
  </si>
  <si>
    <t>-23.445297, -46.709146</t>
  </si>
  <si>
    <t>TC_CANTINHOFELIZ</t>
  </si>
  <si>
    <t>Telecentro Cantinho Feliz</t>
  </si>
  <si>
    <t>Rua Mauro, 87, CEP 04055-041</t>
  </si>
  <si>
    <t>https://goo.gl/maps/GFx2JT4ctH52</t>
  </si>
  <si>
    <t>-23.617990, -46.640943</t>
  </si>
  <si>
    <t>TC_CARITASSAOLUIS</t>
  </si>
  <si>
    <t>Telecentro Cáritas - São Luis</t>
  </si>
  <si>
    <t>Avenida Antonio da Mata Junior, 80, CEP 05812-030</t>
  </si>
  <si>
    <t>https://goo.gl/maps/Afad4ZNfQVw</t>
  </si>
  <si>
    <t>-23.654729, -46.734177</t>
  </si>
  <si>
    <t>TC_CARITASSMGORETTI</t>
  </si>
  <si>
    <t>Telecentro Cáritas  - Santa Maria Goretti</t>
  </si>
  <si>
    <t>Rua Holda Botto Malanconi, 339, CEP 05853-310</t>
  </si>
  <si>
    <t>https://goo.gl/maps/CDtiMJJ8sr92</t>
  </si>
  <si>
    <t>-23.659173, -46.753082</t>
  </si>
  <si>
    <t>TC_CASTROALVES</t>
  </si>
  <si>
    <t>Telecentro Castro Alves</t>
  </si>
  <si>
    <t>Conj. Hab. Castro Alves</t>
  </si>
  <si>
    <t>Rua. Sara Kubitscheck n° 221, Conjunto Habitacional Castro Alves - Barro Branco I, CEP 08474-000, Cidade Tiradentes - São Paulo</t>
  </si>
  <si>
    <t>https://goo.gl/maps/vGFUW5mc4AA2</t>
  </si>
  <si>
    <t>-23.582320, -46.405532</t>
  </si>
  <si>
    <t>TC_CDCMAC</t>
  </si>
  <si>
    <t>Telecentro CDC MAC</t>
  </si>
  <si>
    <t>Jardim Bela Vista</t>
  </si>
  <si>
    <t>Rua Santo Antonio do Cantaro, 100, CEP 04829-090</t>
  </si>
  <si>
    <t>https://goo.gl/maps/5fvPYzZumQP2</t>
  </si>
  <si>
    <t>-23.728277, -46.709427</t>
  </si>
  <si>
    <t>TC_CDCVEREDAS</t>
  </si>
  <si>
    <t>Telecentro CDC Parque Veredas - SAMPAV III</t>
  </si>
  <si>
    <t>Jardim Camargo Novo</t>
  </si>
  <si>
    <t>Rua Magnólia Azul, 94, CEP 08141-640</t>
  </si>
  <si>
    <t>https://goo.gl/fJBBJU</t>
  </si>
  <si>
    <t>-23.5118916, -46.3884888</t>
  </si>
  <si>
    <t>TC_CELCABREIRA</t>
  </si>
  <si>
    <t>Telecentro Clube Escola Lourenço Cabreira</t>
  </si>
  <si>
    <t xml:space="preserve">Jardim Ana Lucia </t>
  </si>
  <si>
    <t>Avenida Lourenço Cabreira, 504, CEP 04812-010</t>
  </si>
  <si>
    <t>https://goo.gl/q9JNhE</t>
  </si>
  <si>
    <t>-23.7173466, -46.6907636</t>
  </si>
  <si>
    <t>TC_CJGARAGEM</t>
  </si>
  <si>
    <t>Telecentro Conjunto Garagem</t>
  </si>
  <si>
    <t>Jardim Pedro José Nunes</t>
  </si>
  <si>
    <t>Rua Arraial Santa Bárbara, 971, CEP 08061-360</t>
  </si>
  <si>
    <t>https://goo.gl/7eDfPJ</t>
  </si>
  <si>
    <t>-23.5040258, -46.4708923</t>
  </si>
  <si>
    <t>TC_CONQUISTANDO</t>
  </si>
  <si>
    <t>Telecentro Conquistando um Espaço</t>
  </si>
  <si>
    <t>Jardim Santa Catarina</t>
  </si>
  <si>
    <t>Rua Franklin Magalhães, 73, CEP 04374-000</t>
  </si>
  <si>
    <t>https://goo.gl/CFWgZs</t>
  </si>
  <si>
    <t>-23.6496515, -46.6533883</t>
  </si>
  <si>
    <t>TC_CPSBORORE</t>
  </si>
  <si>
    <t>Telecentro CPS Bororé</t>
  </si>
  <si>
    <t>Jardim Lucélia</t>
  </si>
  <si>
    <t>Avenida General Golbery do Couto e Silva, 93, CEP 04852-228</t>
  </si>
  <si>
    <t>https://goo.gl/ybKXtb</t>
  </si>
  <si>
    <t>-23.7617633, -46.6780489</t>
  </si>
  <si>
    <t>TC_CTIDOSO</t>
  </si>
  <si>
    <t>Telecentro Centro de Referência da Cidadania do Idoso</t>
  </si>
  <si>
    <t>Rua Formosa, 215, CEP 01002-020</t>
  </si>
  <si>
    <t>https://goo.gl/maps/rkA49b4xTgG2</t>
  </si>
  <si>
    <t>-23.546486, -46.638135</t>
  </si>
  <si>
    <t>TC_DIABETICOSZL</t>
  </si>
  <si>
    <t>Telecentro Diabéticos da Zona Leste</t>
  </si>
  <si>
    <t>Conj. Hab. Mal. Mascarenhas de Moraes</t>
  </si>
  <si>
    <t>Rua Sargento Luis Rodrigues Filho, 100, CEP 03977-100</t>
  </si>
  <si>
    <t>https://goo.gl/z1jWm9</t>
  </si>
  <si>
    <t>-23.6172595, -46.4968468</t>
  </si>
  <si>
    <t>TC_DOMBOSCOI</t>
  </si>
  <si>
    <t>Telecentro Dom Bosco I</t>
  </si>
  <si>
    <t>Rua do Contorno, s/n, CEP 08220-370</t>
  </si>
  <si>
    <t>https://goo.gl/WWmBZN</t>
  </si>
  <si>
    <t>-23.540157, -46.4642517</t>
  </si>
  <si>
    <t>TC_DOMBOSCOII</t>
  </si>
  <si>
    <t>Telecentro Dom Bosco II</t>
  </si>
  <si>
    <t>Rua Dr. Alvaro de Mendonça, 456 São Paulo São Paulo 08215-290</t>
  </si>
  <si>
    <t>https://goo.gl/xc9ndW</t>
  </si>
  <si>
    <t>-23.5351895, -46.4469043</t>
  </si>
  <si>
    <t>TC_EFORT</t>
  </si>
  <si>
    <t>Telecentro EFORT</t>
  </si>
  <si>
    <t>Rua Dr. Fabrício Vampré, 67, CEP 04014-020</t>
  </si>
  <si>
    <t>https://goo.gl/D7yR1g</t>
  </si>
  <si>
    <t>-23.5827965, -46.6399161</t>
  </si>
  <si>
    <t>TC_ESTRELANOVA</t>
  </si>
  <si>
    <t>Telecentro Estrela Nova</t>
  </si>
  <si>
    <t>Jardim Paris</t>
  </si>
  <si>
    <t>Rua João Bernardo Vieira, 267, CEP 05794-310</t>
  </si>
  <si>
    <t>https://goo.gl/NwKUrf</t>
  </si>
  <si>
    <t>-23.6383034, -46.7716498</t>
  </si>
  <si>
    <t>TC_FIMDESEMANA</t>
  </si>
  <si>
    <t>Telecentro Fim de Semana</t>
  </si>
  <si>
    <t>Jardim Final de Semana</t>
  </si>
  <si>
    <t>Avenida Fim de Semana, 257, CEP 05846-270</t>
  </si>
  <si>
    <t>https://goo.gl/maps/aJdAbanYPZ22</t>
  </si>
  <si>
    <t>-23.6596573, -46.746999</t>
  </si>
  <si>
    <t>TC_FORUMMUTIROES</t>
  </si>
  <si>
    <t>Telecentro Fórum dos Mutirões</t>
  </si>
  <si>
    <t xml:space="preserve">Jardim São Paulo </t>
  </si>
  <si>
    <t>Rua Inácio Monteiro, 2113, CEP 08490-000</t>
  </si>
  <si>
    <t>https://goo.gl/XKD8Ky</t>
  </si>
  <si>
    <t>-23.5705015, -46.3973286</t>
  </si>
  <si>
    <t>TC_INSTCIOTERRA</t>
  </si>
  <si>
    <t>Telecentro Instituto Cio da Terra</t>
  </si>
  <si>
    <t xml:space="preserve">Vila Santa Lucia </t>
  </si>
  <si>
    <t>Rua Henrique de Meisen, 125, CEP 04939-140</t>
  </si>
  <si>
    <t>https://goo.gl/fyka83</t>
  </si>
  <si>
    <t>-23.6907932, -46.7685279</t>
  </si>
  <si>
    <t>Pq do Trote</t>
  </si>
  <si>
    <t>TC_ITAJUIBE</t>
  </si>
  <si>
    <t>Telecentro Itajuíbe</t>
  </si>
  <si>
    <t>Vila Jurema</t>
  </si>
  <si>
    <t>Rua Consuelo Leandro, 1525, CEP 08142-349</t>
  </si>
  <si>
    <t>https://goo.gl/Dr6CLK</t>
  </si>
  <si>
    <t>-23.5130045, -46.3758914</t>
  </si>
  <si>
    <t>TC_ITNOJESUS</t>
  </si>
  <si>
    <t>Telecentro In the Name of Jesus</t>
  </si>
  <si>
    <t>Jardim Tiete</t>
  </si>
  <si>
    <t>Rua Cônego Antonio Dias Pequeno, 185, CEP 03945-050</t>
  </si>
  <si>
    <t>https://goo.gl/gwfcQF</t>
  </si>
  <si>
    <t>-23.5936945, -46.4910972</t>
  </si>
  <si>
    <t>TC_JDAUTODROMO</t>
  </si>
  <si>
    <t>Telecentro Jardim Autódromo</t>
  </si>
  <si>
    <t>Cida Dutra</t>
  </si>
  <si>
    <t>Jardim Cristal</t>
  </si>
  <si>
    <t>Rua Nossa Senhora Aparecida, 01, CEP 04777-001</t>
  </si>
  <si>
    <t>https://goo.gl/pmF1TD</t>
  </si>
  <si>
    <t>-23.696199, -46.6986748</t>
  </si>
  <si>
    <t>TC_JDCOIMBRA</t>
  </si>
  <si>
    <t>Telecentro Jardim Coimbra</t>
  </si>
  <si>
    <t>Parque Santo Amaro</t>
  </si>
  <si>
    <t>Rua Reinaldo Pereira, 01, CEP 04932-340</t>
  </si>
  <si>
    <t>https://goo.gl/bWqvnX</t>
  </si>
  <si>
    <t>-23.6797964, -46.7615606</t>
  </si>
  <si>
    <t>TC_JDCOMERCIAL</t>
  </si>
  <si>
    <t>Telecentro Jardim Comercial</t>
  </si>
  <si>
    <t>Jardim Comercial</t>
  </si>
  <si>
    <t>Rua Falkenberg, 175, CEP 05885-240</t>
  </si>
  <si>
    <t>https://goo.gl/F7gyf7</t>
  </si>
  <si>
    <t>-23.676358, -46.7847948</t>
  </si>
  <si>
    <t>TC_JDFILHOSTERRA</t>
  </si>
  <si>
    <t>Telecentro Jardim Filhos da Terra</t>
  </si>
  <si>
    <t>Jardim Filhos da Terra</t>
  </si>
  <si>
    <t>Rua Filhos da Terra, 634, CEP 02325-001</t>
  </si>
  <si>
    <t>https://goo.gl/maps/D1F5moP9dEz</t>
  </si>
  <si>
    <t>-23.4525023, -46.5854066</t>
  </si>
  <si>
    <t>TC_JDNOVAVITORIA</t>
  </si>
  <si>
    <t>Telecentro Jardim Nova Vitória</t>
  </si>
  <si>
    <t>Jardim Nova Vitória</t>
  </si>
  <si>
    <t>Rua Anecy Rocha, 1077, CEP 08372-209</t>
  </si>
  <si>
    <t>https://goo.gl/ZMLfyg</t>
  </si>
  <si>
    <t>-23.6095361, -46.4348247</t>
  </si>
  <si>
    <t>TC_KOLPING</t>
  </si>
  <si>
    <t>Telecentro Kolping</t>
  </si>
  <si>
    <t>Rua Antonio Tadeu, 59, CEP 08450-160</t>
  </si>
  <si>
    <t>https://goo.gl/4ztgsy</t>
  </si>
  <si>
    <t>-23.5440037, -46.4056715</t>
  </si>
  <si>
    <t>TC_LARDITOSO</t>
  </si>
  <si>
    <t>Telecentro Lar Ditoso</t>
  </si>
  <si>
    <t>Conj. Res. José Bonifácio</t>
  </si>
  <si>
    <t>Rua Giovani Guadri, 60, CEP 08255-500</t>
  </si>
  <si>
    <t>https://goo.gl/hFiv5B</t>
  </si>
  <si>
    <t>-23.5458446, -46.4345195</t>
  </si>
  <si>
    <t>TC_NHELIOPOLIS</t>
  </si>
  <si>
    <t>Telecentro Núcleo Heliópolis</t>
  </si>
  <si>
    <t>Rua Coronel Silva Castro, 58, CEP 04231-010</t>
  </si>
  <si>
    <t>https://goo.gl/WLAof1</t>
  </si>
  <si>
    <t>-23.6059513, -46.5964038</t>
  </si>
  <si>
    <t>TC_PRAÇA</t>
  </si>
  <si>
    <t>Telecentro Praça do Bambuzal</t>
  </si>
  <si>
    <t>Jardim São Manoel</t>
  </si>
  <si>
    <t>Rua Col. Nova, 110, CEP 05871-270</t>
  </si>
  <si>
    <t>https://goo.gl/maps/PydFDFFbEww</t>
  </si>
  <si>
    <t>-23.686825, -46.772991</t>
  </si>
  <si>
    <t>TC_PROBRASIL</t>
  </si>
  <si>
    <t>Telecentro Probrasil</t>
  </si>
  <si>
    <t>Jd. dos Alamados</t>
  </si>
  <si>
    <t>Rua José Antonio D'Avila, 428, CEP 04883-100</t>
  </si>
  <si>
    <t>https://goo.gl/maps/2FsJmCZR5vE2</t>
  </si>
  <si>
    <t>-23.808738, -46.7387604</t>
  </si>
  <si>
    <t>TC_PROPAV</t>
  </si>
  <si>
    <t>Telecentro PROPAV</t>
  </si>
  <si>
    <t>Jardim São João (Jaraguá)</t>
  </si>
  <si>
    <t>Rua Friedrich Von Voit, 1800, CEP 02995-000</t>
  </si>
  <si>
    <t>https://goo.gl/KXeJRq</t>
  </si>
  <si>
    <t>-23.4356452, -46.7407689</t>
  </si>
  <si>
    <t>TC_RECICLAR</t>
  </si>
  <si>
    <t>Telecentro Reciclar</t>
  </si>
  <si>
    <t>Jardim Vera Cruz</t>
  </si>
  <si>
    <t>Rua Aldeia de Santo Inácio, 823, CEP 08320-560</t>
  </si>
  <si>
    <t>https://goo.gl/E2wJMx</t>
  </si>
  <si>
    <t>-23.6232372, -46.4701571</t>
  </si>
  <si>
    <t>TC_SACOMÃ</t>
  </si>
  <si>
    <t>Telecentro Sacomã</t>
  </si>
  <si>
    <t>Rua José Pereira Cruz, 81, CEP 04193-050</t>
  </si>
  <si>
    <t>https://goo.gl/maps/kao48kNWKQH2</t>
  </si>
  <si>
    <t>-23.648643, -46.605751</t>
  </si>
  <si>
    <t>TC_SAMPAV</t>
  </si>
  <si>
    <t>Telecentro Sampav</t>
  </si>
  <si>
    <t>Jardim Nélia</t>
  </si>
  <si>
    <t>Rua Ferreira de Lemos, 55, CEP 08142-060</t>
  </si>
  <si>
    <t>https://goo.gl/LUa6kj</t>
  </si>
  <si>
    <t>-23.5108904, -46.3865037</t>
  </si>
  <si>
    <t>TC_SFCOASSIS</t>
  </si>
  <si>
    <t>Telecentro Acdem - São Francisco de Assis</t>
  </si>
  <si>
    <t>Vila Robertina</t>
  </si>
  <si>
    <t>Rua Américo Lobo, 100, CEP 03807-240</t>
  </si>
  <si>
    <t>https://goo.gl/maps/4D1xzRAwHqt</t>
  </si>
  <si>
    <t>-23.4987298, -46.4713727</t>
  </si>
  <si>
    <t>TC_SOBEI</t>
  </si>
  <si>
    <t>Telecentro Sobei</t>
  </si>
  <si>
    <t>Jardim Regis</t>
  </si>
  <si>
    <t>Avenida Rubens Montonaro Borba, 477, CEP 04811-120</t>
  </si>
  <si>
    <t>https://goo.gl/BvLNQr</t>
  </si>
  <si>
    <t>-23.7112254, -46.6930791</t>
  </si>
  <si>
    <t>TC_UNAS</t>
  </si>
  <si>
    <t>Telecentro UNAS</t>
  </si>
  <si>
    <t>Vila Heliopólis</t>
  </si>
  <si>
    <t>Rua da Mina Central, 38, CEP 04235-275</t>
  </si>
  <si>
    <t>https://goo.gl/maps/DxQEVxu8jJN2</t>
  </si>
  <si>
    <t>-23.619087, -46.591138</t>
  </si>
  <si>
    <t>TC_UNIBES</t>
  </si>
  <si>
    <t>Telecentro Unibes</t>
  </si>
  <si>
    <t>Rua Cristina Tomás, 160, CEP 01129-020</t>
  </si>
  <si>
    <t>https://goo.gl/kDr6Th</t>
  </si>
  <si>
    <t>-23.5197426, -46.6457893</t>
  </si>
  <si>
    <t>TC_VIVAPRENDENDO</t>
  </si>
  <si>
    <t>Telecentro Vivendo e Aprendendo</t>
  </si>
  <si>
    <t>Vila Progresso</t>
  </si>
  <si>
    <t>Rua Imburana, 192, CEP 08250-400</t>
  </si>
  <si>
    <t>https://goo.gl/S72xAa</t>
  </si>
  <si>
    <t>-23.522315, -46.431226</t>
  </si>
  <si>
    <t>TC_VLCAMPESTRE</t>
  </si>
  <si>
    <t>Telecentro Vila Campestre</t>
  </si>
  <si>
    <t>Vila Campestre</t>
  </si>
  <si>
    <t>Rua Principe das Asturias, 50, CEP 04331-100</t>
  </si>
  <si>
    <t>https://goo.gl/qLxZ9G</t>
  </si>
  <si>
    <t>-23.6584233, -46.6517336</t>
  </si>
  <si>
    <t>TC_VLCARIOCA</t>
  </si>
  <si>
    <t>Telecentro Vila Carioca</t>
  </si>
  <si>
    <t>Vila Carioca</t>
  </si>
  <si>
    <t>Avenida Carioca, 85, CEP 04225-000</t>
  </si>
  <si>
    <t>https://goo.gl/B52cfb</t>
  </si>
  <si>
    <t>-23.603603, -46.591694</t>
  </si>
  <si>
    <t>TC_VLMEDEIROS</t>
  </si>
  <si>
    <t>Telecentro Vila Medeiros</t>
  </si>
  <si>
    <t>Rua Ataliba Vieira, 1034, CEP 02216-000</t>
  </si>
  <si>
    <t>https://goo.gl/w2PmdW</t>
  </si>
  <si>
    <t>-23.4887478, -46.5850053</t>
  </si>
  <si>
    <t>TEATRO_ALFREMESQUITA</t>
  </si>
  <si>
    <t>Teatro Alfredo Mesquita</t>
  </si>
  <si>
    <t>Avenida Santos Dumont, 1770, CEP 02012-010</t>
  </si>
  <si>
    <t>https://goo.gl/Gb6vaq</t>
  </si>
  <si>
    <t>-23.513197, -46.628339</t>
  </si>
  <si>
    <t>TEATRO_ARTHURAZEVEDO</t>
  </si>
  <si>
    <t>Teatro Arthur Azevedo</t>
  </si>
  <si>
    <t>Avenida Paes de Barros, 955, CEP 03115-020</t>
  </si>
  <si>
    <t>https://goo.gl/HnosrQ</t>
  </si>
  <si>
    <t>-23.563243, -46.596904</t>
  </si>
  <si>
    <t>TEATRO_CACILBECKER</t>
  </si>
  <si>
    <t>Teatro Cacilda Becker</t>
  </si>
  <si>
    <t>Rua Tito, 295, CEP 05044-000</t>
  </si>
  <si>
    <t>https://goo.gl/maps/uUrDS5cy7kz</t>
  </si>
  <si>
    <t>-23.528387, -46.694639</t>
  </si>
  <si>
    <t>TEATRO_DAPRADO</t>
  </si>
  <si>
    <t>Teatro Décio de Almeida Prado</t>
  </si>
  <si>
    <t>Rua Cojuba, 45, CEp 04533-040</t>
  </si>
  <si>
    <t>https://goo.gl/sKAypj</t>
  </si>
  <si>
    <t>-23.586912, -46.683923</t>
  </si>
  <si>
    <t>TEATRO_FLAVIOIMPERIO</t>
  </si>
  <si>
    <t>Teatro Flávio Império</t>
  </si>
  <si>
    <t>Rua Prof. Alves Pedroso, 600, CEP 03721-010</t>
  </si>
  <si>
    <t>https://goo.gl/DmkWEL</t>
  </si>
  <si>
    <t>-23.500967, -46.523153</t>
  </si>
  <si>
    <t>TEATRO_JOAOCAETANO</t>
  </si>
  <si>
    <t>Teatro João Caetano</t>
  </si>
  <si>
    <t>Rua Borges Lagoa, 650, CEP 04038-001</t>
  </si>
  <si>
    <t>https://goo.gl/skBXAR</t>
  </si>
  <si>
    <t>-23.596837, -46.643073</t>
  </si>
  <si>
    <t>TEATRO_PAULOEIRO</t>
  </si>
  <si>
    <t>Teatro Paulo Eiró</t>
  </si>
  <si>
    <t>Avenida Adolfo Pinheiro, 765, CEP 04739-000</t>
  </si>
  <si>
    <t>https://goo.gl/maps/FTniSevjh752</t>
  </si>
  <si>
    <t>-23.646641, -46.701986</t>
  </si>
  <si>
    <t>TUR_25DEMARCO</t>
  </si>
  <si>
    <t>Rua 25 de Março</t>
  </si>
  <si>
    <t>Rua Vinte Cinco de Março, 802, CEP 01021-100</t>
  </si>
  <si>
    <t>https://goo.gl/8U2JNe</t>
  </si>
  <si>
    <t>-23.54365, -46.63251</t>
  </si>
  <si>
    <t>010/068/0000</t>
  </si>
  <si>
    <t>TUR_ANHANGABAU</t>
  </si>
  <si>
    <t>Vale do Anhangabaú</t>
  </si>
  <si>
    <t>Vale do Anhangabaú, s/n, CEP 01010-010</t>
  </si>
  <si>
    <t>https://goo.gl/maps/JcNMuc71zMk</t>
  </si>
  <si>
    <t>Inclui Praça Ramos de Azevedo</t>
  </si>
  <si>
    <t>-23.545276, -46.636673</t>
  </si>
  <si>
    <t>TUR_BECOBATMAN</t>
  </si>
  <si>
    <t>Beco do Batman</t>
  </si>
  <si>
    <t>Jardim das Bandeiras</t>
  </si>
  <si>
    <t>Rua Gonçalo Afonso, s/n, CEP 03178-200</t>
  </si>
  <si>
    <t>https://goo.gl/Zjaatt</t>
  </si>
  <si>
    <t>-23.556498,-46.6866369</t>
  </si>
  <si>
    <t>TUR_CASAMODERNISTA</t>
  </si>
  <si>
    <t>Casa Modernista</t>
  </si>
  <si>
    <t>Rua Santa Cruz, 325, CEP 04121-000</t>
  </si>
  <si>
    <t>https://goo.gl/maps/sL2rcSurWfn</t>
  </si>
  <si>
    <t>-23.59642, -46.63339</t>
  </si>
  <si>
    <t>TUR_CIDADEOSAKA</t>
  </si>
  <si>
    <t>Viaduto Cidade de Osaka</t>
  </si>
  <si>
    <t>Viaduto de Osaka, S/N, CEP  01506-030</t>
  </si>
  <si>
    <t>https://goo.gl/maps/ScxNW3zM9PL2</t>
  </si>
  <si>
    <t>-23.55609, -46.63523</t>
  </si>
  <si>
    <t>TUR_CONJNACIONAL</t>
  </si>
  <si>
    <t>Conjunto Nacional</t>
  </si>
  <si>
    <t>Avenida Paulista, 2073, CEP 01311-300</t>
  </si>
  <si>
    <t>https://goo.gl/maps/5Jje5xcG8DA2</t>
  </si>
  <si>
    <t>-23.559, -46.66018</t>
  </si>
  <si>
    <t>TUR_LGOOVIANA</t>
  </si>
  <si>
    <t>Largo Oliveira Viana (Largo do Cliper)</t>
  </si>
  <si>
    <t>Vila Albertina</t>
  </si>
  <si>
    <t>Largo Oliveira Viana, s/n,  CEP 02732-030</t>
  </si>
  <si>
    <t>https://goo.gl/maps/T6qNAuFvWd32</t>
  </si>
  <si>
    <t>-23.50213, -46.69453</t>
  </si>
  <si>
    <t>TUR_LSAOJOSEBELEM</t>
  </si>
  <si>
    <t>Largo São José do Belém</t>
  </si>
  <si>
    <t>Belenzinho</t>
  </si>
  <si>
    <t>Largo São José do Belém, CEP 03057-040</t>
  </si>
  <si>
    <t>https://goo.gl/maps/BqVMLYPStb32</t>
  </si>
  <si>
    <t>-23.54094, -46.59443</t>
  </si>
  <si>
    <t>TUR_PATPARELHEIROS</t>
  </si>
  <si>
    <t>Posto de Atendimento ao Turista (PAT) - Parelheiros</t>
  </si>
  <si>
    <t>Jardim Guanabara</t>
  </si>
  <si>
    <t>Avenida Sen. Teotônio Vilela, 8110 , CEP 04858-002</t>
  </si>
  <si>
    <t>https://goo.gl/maps/fc9JjJNCdxR2</t>
  </si>
  <si>
    <t>-23.76711, -46.71761</t>
  </si>
  <si>
    <t>SMSUB/SMTUR</t>
  </si>
  <si>
    <t>TUR_SALASAOPAULO</t>
  </si>
  <si>
    <t>Estação Júlio Prestes/Sala São Paulo</t>
  </si>
  <si>
    <t>Santa Ifigênia</t>
  </si>
  <si>
    <t>Largo General Osório, CEP 01213-010</t>
  </si>
  <si>
    <t>https://goo.gl/maps/XsStB15K1m42</t>
  </si>
  <si>
    <t>-23.535268, -46.638495</t>
  </si>
  <si>
    <t>UBS_AGUARASA</t>
  </si>
  <si>
    <t>AMA/UBS Integrada  Água Rasa</t>
  </si>
  <si>
    <t>Rua Serra de Jaire, 1480, CEP 03175-001</t>
  </si>
  <si>
    <t>https://goo.gl/maps/7YPQWpzjU2u</t>
  </si>
  <si>
    <t>-23.55386, -46.57999</t>
  </si>
  <si>
    <t>UBS_AGUIADEHAIA</t>
  </si>
  <si>
    <t xml:space="preserve">AMA/UBS Integrada Águia de Haia  </t>
  </si>
  <si>
    <t>Cohab Água de Haia</t>
  </si>
  <si>
    <t>Rua Tantas Palavras, 31, CEP 08223-510</t>
  </si>
  <si>
    <t>https://goo.gl/maps/6tM62hjCUXC2</t>
  </si>
  <si>
    <t xml:space="preserve">-23.522194, -46.468973
</t>
  </si>
  <si>
    <t>UBS_AMERICANOPOLIS</t>
  </si>
  <si>
    <t>AMA/UBS Integrada Americanópolis  </t>
  </si>
  <si>
    <t>Rua Cidade de Santos, 221, CEP 04336-050</t>
  </si>
  <si>
    <t>https://goo.gl/maps/kzWtBr8CBcU2</t>
  </si>
  <si>
    <t>-23.664755, -46.643846</t>
  </si>
  <si>
    <t>UBS_ANHANGUERA1</t>
  </si>
  <si>
    <t>AMA/UBS Integrada Anhanguera  </t>
  </si>
  <si>
    <t>Jardim Jaraguá</t>
  </si>
  <si>
    <t>Rua Marcela Alves de Cássia, 175, CEP 05158-400</t>
  </si>
  <si>
    <t>https://goo.gl/maps/xRzxiGjEtGz</t>
  </si>
  <si>
    <t>-23.48898, -46.75932</t>
  </si>
  <si>
    <t>UBS_ANHANGUERA2</t>
  </si>
  <si>
    <t>AMA/UBS Integrada Parque Anhanguera</t>
  </si>
  <si>
    <t>Jardim Britânia</t>
  </si>
  <si>
    <t>Avenida Pierre Renoir, 253, CEP 05267-000</t>
  </si>
  <si>
    <t>https://goo.gl/maps/jYf9uokTnST2</t>
  </si>
  <si>
    <t>-23.430695, -46.787524</t>
  </si>
  <si>
    <t>UBS_BOMRETIRO</t>
  </si>
  <si>
    <t>UBS BOM RETIRO - Dr. Octavio Augusto Rodovalho</t>
  </si>
  <si>
    <t>Rua Tenente Pena, 8, CEP 01127-020</t>
  </si>
  <si>
    <t>https://goo.gl/maps/2D34x6BfjJy</t>
  </si>
  <si>
    <t>-23.52623, -46.64182</t>
  </si>
  <si>
    <t>UBS_BRAS</t>
  </si>
  <si>
    <t>UBS BRAS - Dr. Manoel Saldiva Neto</t>
  </si>
  <si>
    <t>Rua Sampson, 49, CEP 03013-040</t>
  </si>
  <si>
    <t>https://goo.gl/maps/V6m3VVZxfdB2</t>
  </si>
  <si>
    <t>-23.538211, -46.611992</t>
  </si>
  <si>
    <t>UBS_BRISTOL</t>
  </si>
  <si>
    <t>AMA/UBS Integrada Parque Bristol</t>
  </si>
  <si>
    <t>Jardim São Savério</t>
  </si>
  <si>
    <t>Rua François Bunel, 179, CEP 04193-310</t>
  </si>
  <si>
    <t>https://goo.gl/maps/dHyFhhrUZp52</t>
  </si>
  <si>
    <t xml:space="preserve">-23.649103, -46.610193
</t>
  </si>
  <si>
    <t>UBS_CAMPOLIMPO</t>
  </si>
  <si>
    <t>UBS Campo Limpo</t>
  </si>
  <si>
    <t>Jardim Catanduva</t>
  </si>
  <si>
    <t>Rua Jorge Ozzi, 211, CEP 05767-450</t>
  </si>
  <si>
    <t>https://goo.gl/maps/8b73U9vWcAq</t>
  </si>
  <si>
    <t>-23.6369, -46.76383</t>
  </si>
  <si>
    <t>UBS_CIDADELIDERI</t>
  </si>
  <si>
    <t>AMA/UBS Integrada Cidade Líder I  </t>
  </si>
  <si>
    <t>Avenida Dr. Francisco Munhoz Filho, 368,  CEP 08280-000</t>
  </si>
  <si>
    <t>https://goo.gl/maps/UBev5pFLkYE2</t>
  </si>
  <si>
    <t>-23.554058, -46.465027</t>
  </si>
  <si>
    <t>UBS_DOROTEIA</t>
  </si>
  <si>
    <t>AMA/UBS Integrada Parque Doroteia</t>
  </si>
  <si>
    <t>Jardim Santa Terezinha</t>
  </si>
  <si>
    <t>Rua dos Aniquis, 11, CEP 04473-080</t>
  </si>
  <si>
    <t>https://goo.gl/maps/kBa1Bhx9k1y</t>
  </si>
  <si>
    <t>-23.69725, -46.64863</t>
  </si>
  <si>
    <t>UBS_DRCGMELLO</t>
  </si>
  <si>
    <t>AMA/UBS Integrada Cangaíba - Dr. Carlos Gentile De Mello</t>
  </si>
  <si>
    <t>Cangaiba</t>
  </si>
  <si>
    <t>Avenida Cangaíba, 3722, CEP 03712-001</t>
  </si>
  <si>
    <t>https://goo.gl/maps/q98dV1K78J52</t>
  </si>
  <si>
    <t>-23.50545, -46.5209</t>
  </si>
  <si>
    <t>UBS_DRJTPIZA</t>
  </si>
  <si>
    <t>UBS Dr. José De Toledo Piza</t>
  </si>
  <si>
    <t>Avenida Antônio César Neto, 387, CEP 02276-000</t>
  </si>
  <si>
    <t>https://goo.gl/maps/XyjXgJ6XoqT2</t>
  </si>
  <si>
    <t>-23.46118, -46.58322</t>
  </si>
  <si>
    <t>UBS_DRSFREUD</t>
  </si>
  <si>
    <t>UBS Dr. Sigmund Freud - Indianópolis</t>
  </si>
  <si>
    <t>Indianópolis</t>
  </si>
  <si>
    <t>Avenida Indianópolis, 650, CEP 04062-001</t>
  </si>
  <si>
    <t>https://goo.gl/maps/BDJuPdypB9z</t>
  </si>
  <si>
    <t>-23.60431, -46.65477</t>
  </si>
  <si>
    <t>UBS_ETLEITE</t>
  </si>
  <si>
    <t>AMA/UBS Integrada Elísio Teixeira Leite</t>
  </si>
  <si>
    <t>Conj. Res. Elisio Teixeira</t>
  </si>
  <si>
    <t>Avenida João Amado Coutinho, 400, CEP 02815-000</t>
  </si>
  <si>
    <t>https://goo.gl/maps/7vpK9La6S8q</t>
  </si>
  <si>
    <t xml:space="preserve">-23.446500, -46.714499
</t>
  </si>
  <si>
    <t>UBS_FAZENCARMO</t>
  </si>
  <si>
    <t>AMA/UBS Integrada Fazenda Do Carmo</t>
  </si>
  <si>
    <t>Jardim Áurea</t>
  </si>
  <si>
    <t>Rua Paulo Gracindo, 807, CEP 08421-520</t>
  </si>
  <si>
    <t>https://goo.gl/maps/dT5D3RhZPA22</t>
  </si>
  <si>
    <t>-23.565053, -46.418158</t>
  </si>
  <si>
    <t>UBS_HCERRUTI</t>
  </si>
  <si>
    <t>AMA/UBS Integrada Humberto Cerruti</t>
  </si>
  <si>
    <t>Vila Cisper</t>
  </si>
  <si>
    <t>Avenida Olavo Egídio Aranha, 704, CEP 03822-000</t>
  </si>
  <si>
    <t>https://goo.gl/maps/SaF3ATB6rcq</t>
  </si>
  <si>
    <t xml:space="preserve">-23.502194, -46.493882
</t>
  </si>
  <si>
    <t>UBS_JBONIFACIOIII</t>
  </si>
  <si>
    <t>AMA/UBS Integrada José Bonifácio III - Dra. Lucy Mayumi Udakiri</t>
  </si>
  <si>
    <t>José bonifacio</t>
  </si>
  <si>
    <t>Rua Silvio Barbini, 40, CEP 08250-650</t>
  </si>
  <si>
    <t>https://goo.gl/maps/XmK5B6QLjUw</t>
  </si>
  <si>
    <t>-23.54092, -46.43924</t>
  </si>
  <si>
    <t>UBS_JDCAPELA</t>
  </si>
  <si>
    <t>AMA/UBS Integrada Jardim Capela</t>
  </si>
  <si>
    <t>Jd Angela</t>
  </si>
  <si>
    <t>Vila Calu</t>
  </si>
  <si>
    <t>Rua Barão de Paiva Manso, 57-237, CEP 04960-110</t>
  </si>
  <si>
    <t>https://goo.gl/maps/ZeCCbXhFzqz</t>
  </si>
  <si>
    <t xml:space="preserve">-23.730139, -46.788570
</t>
  </si>
  <si>
    <t>UBS_JDCASTROALVES</t>
  </si>
  <si>
    <t>AMA/UBS Integrada  JARDIM CASTRO ALVES</t>
  </si>
  <si>
    <t>Parque Grajaú</t>
  </si>
  <si>
    <t>Avenida João Paulo Barreto, 131, CEP 04842-150</t>
  </si>
  <si>
    <t>https://goo.gl/maps/bKUiX493WW72</t>
  </si>
  <si>
    <t>-23.74247, -46.6867</t>
  </si>
  <si>
    <t>UBS_JDEDITE</t>
  </si>
  <si>
    <t>UBS Integral Jardim Edite</t>
  </si>
  <si>
    <t>Rua Charles Coulomb, 80, CEP 04576-030</t>
  </si>
  <si>
    <t>https://goo.gl/maps/tbUJUjMijoJ2</t>
  </si>
  <si>
    <t xml:space="preserve">-23.613288, -46.694871
</t>
  </si>
  <si>
    <t>UBS_JDEMBURA</t>
  </si>
  <si>
    <t>UBS Jardim Embura</t>
  </si>
  <si>
    <t>Jardim Eburá</t>
  </si>
  <si>
    <t>Estrada Benedito Schunck, 08, CEP 04893-050</t>
  </si>
  <si>
    <t>https://goo.gl/maps/nWBLdNxjuGB2</t>
  </si>
  <si>
    <t>-23.88055, -46.74155</t>
  </si>
  <si>
    <t>UBS_JDETELVINA</t>
  </si>
  <si>
    <t>AMA/UBS Integrada Jardim Etelvina </t>
  </si>
  <si>
    <t>Jardim Etelvina</t>
  </si>
  <si>
    <t>Rua Manuel Teodoro Xavier, 138, CEP 08430-570</t>
  </si>
  <si>
    <t>https://goo.gl/maps/tRdoRwXBrUk</t>
  </si>
  <si>
    <t>-23.53038, -46.42166</t>
  </si>
  <si>
    <t>UBS_JDFONTALIS</t>
  </si>
  <si>
    <t>UBS Jardim Fontalis</t>
  </si>
  <si>
    <t>Jardim Fontalis</t>
  </si>
  <si>
    <t>Rua Antonio Piccarolo, 41, CEP 02361-010</t>
  </si>
  <si>
    <t>https://goo.gl/maps/imxF9Gog5ZS2</t>
  </si>
  <si>
    <t>-23.43575, -46.58059</t>
  </si>
  <si>
    <t>UBS_JDHELENA</t>
  </si>
  <si>
    <t>AMA/UBS Integrada Jardim Helena </t>
  </si>
  <si>
    <t>Avenida Kumaki Aoki, 785, CEP 08090-370</t>
  </si>
  <si>
    <t>https://goo.gl/maps/cSeZAv4HmQT2</t>
  </si>
  <si>
    <t>-23.47911, -46.41984</t>
  </si>
  <si>
    <t>UBS_JDICARAI</t>
  </si>
  <si>
    <t>AMA/UBS Integrada Jardim Icaraí Quintana</t>
  </si>
  <si>
    <t>Vila Quintana</t>
  </si>
  <si>
    <t>Rua São Roque do Paraguaçu, 406, CEP 04837-150</t>
  </si>
  <si>
    <t>https://goo.gl/maps/Xb7xaBuLjUD2</t>
  </si>
  <si>
    <t xml:space="preserve">-23.743703, -46.705393
</t>
  </si>
  <si>
    <t>UBS_JDINDEPENDENCIA</t>
  </si>
  <si>
    <t>AMA/UBS Integrada  Jardim Independência - Hermenegildo Morbin Júnior</t>
  </si>
  <si>
    <t>Vila Independência</t>
  </si>
  <si>
    <t>Rua Planalto da Conquista, 57, CEP 03223-170</t>
  </si>
  <si>
    <t>https://goo.gl/maps/UaoHU2TQCty</t>
  </si>
  <si>
    <t xml:space="preserve">-23.588610, -46.560321
</t>
  </si>
  <si>
    <t>UBS_JDIVCENTENARIO</t>
  </si>
  <si>
    <t>UBS Jardim IV Centenário</t>
  </si>
  <si>
    <t>Jardim Imperador</t>
  </si>
  <si>
    <t>Rua Campo Flórido, 482, CEP 03940-000</t>
  </si>
  <si>
    <t>https://goo.gl/maps/DJkub8qCWLx</t>
  </si>
  <si>
    <t>-23.589991, -46.500022</t>
  </si>
  <si>
    <t>UBS_JDJAPAO</t>
  </si>
  <si>
    <t>UBS Jardim Japão</t>
  </si>
  <si>
    <t>Rua Sobral Júnior, 452, CEP 02130-020</t>
  </si>
  <si>
    <t>https://goo.gl/maps/R6gAE6Gh74v</t>
  </si>
  <si>
    <t>-23.50591, -46.58796</t>
  </si>
  <si>
    <t>UBS_JDLADEIRAROSA</t>
  </si>
  <si>
    <t>AMA/UBS Integrada Jardim Ladeira Rosa</t>
  </si>
  <si>
    <t>Rua José da Costa Gavião, 150, CEP 02872-000</t>
  </si>
  <si>
    <t>https://goo.gl/maps/YZ52aMnw5g22</t>
  </si>
  <si>
    <t>-23.46174, -46.67332</t>
  </si>
  <si>
    <t>UBS_JDLARANJEIRAS</t>
  </si>
  <si>
    <t>AMA/UBS Integrada Jardim Das Laranjeiras</t>
  </si>
  <si>
    <t>Jardim das Larajeiras</t>
  </si>
  <si>
    <t>Rua Bento Guelfi, 1100, CEP 08381-001</t>
  </si>
  <si>
    <t>https://goo.gl/maps/YckJPhvjBgQ2</t>
  </si>
  <si>
    <t>-23.60372, -46.42992</t>
  </si>
  <si>
    <t>UBS_JDMARINGA</t>
  </si>
  <si>
    <t>UBS Integral Jardim Maringá - Vila Talarico</t>
  </si>
  <si>
    <t>Jardim Maringá</t>
  </si>
  <si>
    <t>Rua Muaná, 214, CEP 03525-090</t>
  </si>
  <si>
    <t>https://goo.gl/maps/DBzbHQaTyeP2</t>
  </si>
  <si>
    <t>-23.5532, -46.51506</t>
  </si>
  <si>
    <t>UBS_JDOLIVEIRAS</t>
  </si>
  <si>
    <t>AMA/UBS Integrada Jardim das Oliveiras  </t>
  </si>
  <si>
    <t>Jardim das Oliveiras</t>
  </si>
  <si>
    <t>Rua José da Cruz Camargo, 174, CEP 08122-100</t>
  </si>
  <si>
    <t>https://goo.gl/maps/DHEbbwsoBpk</t>
  </si>
  <si>
    <t>-23.49501, -46.38011</t>
  </si>
  <si>
    <t>UBS_JDPOPULAR</t>
  </si>
  <si>
    <t>AMA/UBS Integrada Jardim Popular - Matheus Santamaria</t>
  </si>
  <si>
    <t>Jardim Popular</t>
  </si>
  <si>
    <t>Avenida Jaime Torres, 600, CEP 03670-000</t>
  </si>
  <si>
    <t>https://goo.gl/maps/ssqdETFEnso</t>
  </si>
  <si>
    <t>-23.5178, -46.50626</t>
  </si>
  <si>
    <t>UBS_JDSFRANCISCOII</t>
  </si>
  <si>
    <t>AMA/UBS Integrada Jardim São Francisco II</t>
  </si>
  <si>
    <t>Jardim Rodolfo Pirani</t>
  </si>
  <si>
    <t>Rua Bandeira de Aracambi, 704, CEP 08310-010</t>
  </si>
  <si>
    <t>https://goo.gl/maps/KzXfq2kN4292</t>
  </si>
  <si>
    <t>-23.63131, -46.45801</t>
  </si>
  <si>
    <t>UBS_JMMCARDOSO</t>
  </si>
  <si>
    <t>UBS José Marcílio Malta Cardoso</t>
  </si>
  <si>
    <t>Rua Bernardo Guertzenstein, 45, CEP 05381-020</t>
  </si>
  <si>
    <t>https://goo.gl/maps/5QfrWH3wXZo</t>
  </si>
  <si>
    <t>-23.5728, -46.76104</t>
  </si>
  <si>
    <t>UBS_LAUZANEPAULISTA</t>
  </si>
  <si>
    <t>AMA/UBS Integrada Lauzane Paulista</t>
  </si>
  <si>
    <t>Rua Valorbe, 80, CEP 02442-140</t>
  </si>
  <si>
    <t>https://goo.gl/maps/DpYavTMg6sR2</t>
  </si>
  <si>
    <t>-23.4753, -46.64169</t>
  </si>
  <si>
    <t>UBS_MAMERICO</t>
  </si>
  <si>
    <t>AMA/UBS Integrada Massagista Mário Américo</t>
  </si>
  <si>
    <t>Rua Oscar de Moura Lacerda, 218, CEP 02540-090</t>
  </si>
  <si>
    <t>https://goo.gl/maps/Dte752AkFf92</t>
  </si>
  <si>
    <t>-23.48663, -46.65537</t>
  </si>
  <si>
    <t>UBS_NSBRASIL</t>
  </si>
  <si>
    <t>UBS Nossa Senhora Do Brasil - Armando D'Arienzo</t>
  </si>
  <si>
    <t>Rua Almirante Marques Leão, 684, CEP 01330-010</t>
  </si>
  <si>
    <t>https://goo.gl/maps/ScXNW7b5vW42</t>
  </si>
  <si>
    <t>-23.5627, -46.64924</t>
  </si>
  <si>
    <t>UBS_PAULOVI</t>
  </si>
  <si>
    <t>AMA/UBS Integrada  Paulo VI</t>
  </si>
  <si>
    <t>Jardim João XXIII</t>
  </si>
  <si>
    <t>Rua Vaticano, 69, CEP 05569-120</t>
  </si>
  <si>
    <t>https://goo.gl/maps/EJaWr6DfLs42</t>
  </si>
  <si>
    <t xml:space="preserve">-23.601743, -46.795083
</t>
  </si>
  <si>
    <t>UBS_PEMANOELNOBREGA</t>
  </si>
  <si>
    <t>AMA/UBS Integrada Padre Manoel Da Nóbrega</t>
  </si>
  <si>
    <t>Parque Artur Alvim</t>
  </si>
  <si>
    <t>Avenida Padre Francisco de Toledo, 545, CEP 03590-120</t>
  </si>
  <si>
    <t>https://goo.gl/maps/Pf9ReKnrSEB2</t>
  </si>
  <si>
    <t>-23.54477, -46.4869</t>
  </si>
  <si>
    <t>UBS_PERUS</t>
  </si>
  <si>
    <t>AMA/UBS Integrada  Perus</t>
  </si>
  <si>
    <t>Praça Vigário João Gonçalves de Lima, 239, CEP 05208-260</t>
  </si>
  <si>
    <t>https://goo.gl/maps/vpsyuRynK1k</t>
  </si>
  <si>
    <t>-23.40971, -46.75806</t>
  </si>
  <si>
    <t>UBS_PQFERNANDA</t>
  </si>
  <si>
    <t>AMA/UBS Integrada  PQ Fernanda</t>
  </si>
  <si>
    <t>Parque Fernanda</t>
  </si>
  <si>
    <t>Rua Ernesto Soares Filho, 301, CEP 05888-070</t>
  </si>
  <si>
    <t>https://goo.gl/maps/AUZqRpEKePR2</t>
  </si>
  <si>
    <t>-23.676202, -46.792302</t>
  </si>
  <si>
    <t>UBS_SANTOANTONIO</t>
  </si>
  <si>
    <t>AMA/UBS Integrada  Parque Santo Antônio</t>
  </si>
  <si>
    <t>Jd São Luis</t>
  </si>
  <si>
    <t>Rua Manuel Bordalo Pinheiro, 2, CEP 05850-230</t>
  </si>
  <si>
    <t>https://goo.gl/maps/VAFSgjEB9M72</t>
  </si>
  <si>
    <t>-23.657132, -46.755724</t>
  </si>
  <si>
    <t>UBS_SANTORO</t>
  </si>
  <si>
    <t>UBS Santo Amaro – Dr. Sérgio Villaça Braga</t>
  </si>
  <si>
    <t>Jardim Santo Amaro</t>
  </si>
  <si>
    <t>Rua Conde de Itu, 359, CEP 04741-000</t>
  </si>
  <si>
    <t>https://goo.gl/maps/VoR2d7Pvron</t>
  </si>
  <si>
    <t>-23.64762, -46.70176</t>
  </si>
  <si>
    <t>UBS_SVICENTEPAULA</t>
  </si>
  <si>
    <t>AMA/UBS Integrada São Vicente De Paula</t>
  </si>
  <si>
    <t>Rua Vicente da Costa, 289, CEP 04266-050</t>
  </si>
  <si>
    <t>https://goo.gl/maps/Y7qjQgoJzWT2</t>
  </si>
  <si>
    <t>-23.59099, -46.60903</t>
  </si>
  <si>
    <t>UBS_UNIAOVANOVAII</t>
  </si>
  <si>
    <t>UBS União Vila Nova II - Adão Manoel Da Silva</t>
  </si>
  <si>
    <t>Rua Graziele Baldak Gomes, 36, CEP 08072-180</t>
  </si>
  <si>
    <t>https://goo.gl/maps/KSKkjJk5k1r</t>
  </si>
  <si>
    <t>-23.48609, -46.45981</t>
  </si>
  <si>
    <t>UBS_VAANTONIETA</t>
  </si>
  <si>
    <t>AMA/UBS Integrada Vila Antonieta</t>
  </si>
  <si>
    <t>Vila Antonieta</t>
  </si>
  <si>
    <t>Rua Coronel de João de Oliveira Melo, 440, CEP 03474-020</t>
  </si>
  <si>
    <t>https://goo.gl/maps/seyZtYT6RqS2</t>
  </si>
  <si>
    <t>-23.57334, -46.51583</t>
  </si>
  <si>
    <t>UBS_VAARRIETE</t>
  </si>
  <si>
    <t>UBS Vila Arriete - Dr. Décio Pacheco Pedroso</t>
  </si>
  <si>
    <t>Jardim Araujo Almeida Arriete</t>
  </si>
  <si>
    <t>Rua Julieta de Araujo Almeida, 44, CEP 04445-010</t>
  </si>
  <si>
    <t>https://goo.gl/maps/GYmXNQFpx932</t>
  </si>
  <si>
    <t>-23.6806, -46.68649</t>
  </si>
  <si>
    <t>UBS_VABARBOSA</t>
  </si>
  <si>
    <t>AMA/UBS Integrada Vila Barbosa</t>
  </si>
  <si>
    <t>Avenida Mandaqui, 243, CEP 02550-000</t>
  </si>
  <si>
    <t>https://goo.gl/maps/NkSqWt8zhHs</t>
  </si>
  <si>
    <t>-23.50546, -46.67073</t>
  </si>
  <si>
    <t>UBS_VACALIFORNIA</t>
  </si>
  <si>
    <t>AMA/UBS Integrada Vila Califórnia - Zeilival Bruscagin</t>
  </si>
  <si>
    <t>Vila Califórnia</t>
  </si>
  <si>
    <t>Praça Conde de São Januário, 55, CEP 03215-080</t>
  </si>
  <si>
    <t>https://goo.gl/maps/SvaA8gZ77aU2</t>
  </si>
  <si>
    <t xml:space="preserve">-23.605055, -46.555056
</t>
  </si>
  <si>
    <t>UBS_VACARRAO</t>
  </si>
  <si>
    <t>AMA/UBS Integrada Vila Carrão- Dr. Adhemar Monteiro Pacheco</t>
  </si>
  <si>
    <t>Rua Dr. Jaci Barbosa, 280, CEP 03447-000</t>
  </si>
  <si>
    <t>https://goo.gl/maps/mQZGaFxvA982</t>
  </si>
  <si>
    <t>-23.553115, -46.524656</t>
  </si>
  <si>
    <t>UBS_VACURUCA</t>
  </si>
  <si>
    <t xml:space="preserve">UBS Vila Curuçá </t>
  </si>
  <si>
    <t>Rua Pedro Meira, 01, CEP 08030-500</t>
  </si>
  <si>
    <t>https://goo.gl/maps/SCYQqT6eEW92</t>
  </si>
  <si>
    <t xml:space="preserve">-23.502060, -46.422960
</t>
  </si>
  <si>
    <t>City Lapa</t>
  </si>
  <si>
    <t>UBS_VAGUARANI</t>
  </si>
  <si>
    <t>AMA/UBS Integrada Vila Guarani</t>
  </si>
  <si>
    <t>Rua Teresinha, 123, CEP 03382-180</t>
  </si>
  <si>
    <t>https://goo.gl/maps/9ba93PBGSt52</t>
  </si>
  <si>
    <t>-23.57954, -46.52838</t>
  </si>
  <si>
    <t>UBS_VAJOANIZA</t>
  </si>
  <si>
    <t>AMA/UBS Integrada Vila Joaniza</t>
  </si>
  <si>
    <t>Vila Joaniza</t>
  </si>
  <si>
    <t>Rua Luís Vives, 85, CEP 04404-150</t>
  </si>
  <si>
    <t>https://goo.gl/maps/dyhRcr5sJaq</t>
  </si>
  <si>
    <t>-23.67413, -46.65957</t>
  </si>
  <si>
    <t>UBS_VAMEDEIROS</t>
  </si>
  <si>
    <t>AMA/UBS Integrada  Vila Medeiros</t>
  </si>
  <si>
    <t>Rua Eurico Sodré, 350, CEP 02215-010</t>
  </si>
  <si>
    <t>https://goo.gl/maps/3Q9pet2dipJ2</t>
  </si>
  <si>
    <t>-23.49253, -46.5851</t>
  </si>
  <si>
    <t>UBS_VAMORAES</t>
  </si>
  <si>
    <t>AMA/UBS Integrada Vila Moraes- João Paulo Botelho Vieira</t>
  </si>
  <si>
    <t>Vila Moraes</t>
  </si>
  <si>
    <t>Rua Giovanni di Balduccio, 250, CEP 04170-000</t>
  </si>
  <si>
    <t>https://goo.gl/maps/MvXmracdepA2</t>
  </si>
  <si>
    <t>-23.633708, -46.612343</t>
  </si>
  <si>
    <t>UBS_VANOVAJAGUARE</t>
  </si>
  <si>
    <t>AMA/UBS Integrada Vila Nova Jaguaré</t>
  </si>
  <si>
    <t>Rua Salatiel Campos, 165, CEP 05333-010</t>
  </si>
  <si>
    <t>https://goo.gl/maps/uovXXG2JYHP2</t>
  </si>
  <si>
    <t>-23.54307, -46.74451</t>
  </si>
  <si>
    <t>UBS_VAPALMEIRAS</t>
  </si>
  <si>
    <t>AMA/UBS Integrada Vila Palmeiras</t>
  </si>
  <si>
    <t>Vila Palmeiras</t>
  </si>
  <si>
    <t>Rua Francisco Lotufo, 24, CEP 02727-020</t>
  </si>
  <si>
    <t>https://goo.gl/maps/TkesDEAoFm82</t>
  </si>
  <si>
    <t>-23.49454, -46.68526</t>
  </si>
  <si>
    <t>UBS_VAPIAUI</t>
  </si>
  <si>
    <t>AMA/UBS Integrada Vila Piauí</t>
  </si>
  <si>
    <t>Jaguará</t>
  </si>
  <si>
    <t>Vila Piauí</t>
  </si>
  <si>
    <t>Rua Flôr da Cachoeira, 2, CEP 05109-220</t>
  </si>
  <si>
    <t>https://goo.gl/maps/N2P5xyDwRSu</t>
  </si>
  <si>
    <t>-23.502259, -46.761151</t>
  </si>
  <si>
    <t>UBS_VAPROGRESSO</t>
  </si>
  <si>
    <t>UBS Vila Progresso</t>
  </si>
  <si>
    <t>Rua Real Horto, 115, CEP 08245-260</t>
  </si>
  <si>
    <t>https://goo.gl/maps/4TXAF2r8hcn</t>
  </si>
  <si>
    <t>-23.51494, -46.43287</t>
  </si>
  <si>
    <t>UBS_VARENATO</t>
  </si>
  <si>
    <t xml:space="preserve">UBS Vila Renato </t>
  </si>
  <si>
    <t>Vila Renato</t>
  </si>
  <si>
    <t>Rua Bernadino Ferraz, 54, CEP 03978-210</t>
  </si>
  <si>
    <t>https://goo.gl/maps/BCm3qYZNND22</t>
  </si>
  <si>
    <t>-23.61745, -46.50752</t>
  </si>
  <si>
    <t>Mirante do Jaguaré</t>
  </si>
  <si>
    <t>20100 / ae23146</t>
  </si>
  <si>
    <t>UBS_VELEIROS</t>
  </si>
  <si>
    <t>UBS Veleiros</t>
  </si>
  <si>
    <t>Jardim dos Lagos</t>
  </si>
  <si>
    <t>Avenida Clara Mantenelli, 185, CEP 04771-180</t>
  </si>
  <si>
    <t>https://goo.gl/maps/fy4cYmat7qC2</t>
  </si>
  <si>
    <t>-23.683, -46.71154</t>
  </si>
  <si>
    <t>UBS_VLGUILHERME</t>
  </si>
  <si>
    <t>AMA/UBS Integrada Vila Guilherme - CEO Vila Maria</t>
  </si>
  <si>
    <t>Rua João Ventura Batista, 615, CEP 02054-100</t>
  </si>
  <si>
    <t>https://goo.gl/maps/UTJPd1Pty6q</t>
  </si>
  <si>
    <t>-23.516274, -46.605419</t>
  </si>
  <si>
    <t>UBS_VLPBARRETO</t>
  </si>
  <si>
    <t>AMA/UBS Integrada Vila Pereira Barreto</t>
  </si>
  <si>
    <t>Vila Pereira Cerca</t>
  </si>
  <si>
    <t>Rua Dom Manoel D'Elboux, 76, CEP 02392-110</t>
  </si>
  <si>
    <t>https://goo.gl/maps/VTGMsUe8dCm</t>
  </si>
  <si>
    <t>-23.48758, -46.71318</t>
  </si>
  <si>
    <t>CONFERIR</t>
  </si>
  <si>
    <t>UBS_WDCOSTA</t>
  </si>
  <si>
    <t>AMA/UBS Integrada Wamberto Dias Da Costa</t>
  </si>
  <si>
    <t>Vila Mazzei</t>
  </si>
  <si>
    <t>Rua Paulo César, 60, CEP 02311-240</t>
  </si>
  <si>
    <t>https://goo.gl/maps/hkyD2CgAb7D2</t>
  </si>
  <si>
    <t>-23.46881, -46.60349</t>
  </si>
  <si>
    <t>UPA_26AGO</t>
  </si>
  <si>
    <t xml:space="preserve">UPA 26 de Agosto </t>
  </si>
  <si>
    <t>Pq do Carmo</t>
  </si>
  <si>
    <t>Avenida Miguel Ignácio Curi, 41, CEP 08220-000</t>
  </si>
  <si>
    <t>https://goo.gl/maps/xdfyZwsjjmP2</t>
  </si>
  <si>
    <t>-23.5442, -46.46363</t>
  </si>
  <si>
    <t>PROJEÇÃO POR PERÍODO</t>
  </si>
  <si>
    <t>LÍDER DA META</t>
  </si>
  <si>
    <t>Flávia Rodrigues de Souza</t>
  </si>
  <si>
    <t>PROJETADO 2019</t>
  </si>
  <si>
    <t>RF</t>
  </si>
  <si>
    <t>PROJETADO 2020</t>
  </si>
  <si>
    <t>E-MAIL</t>
  </si>
  <si>
    <t>flaviarsouza@prefeitura.sp.gov.br</t>
  </si>
  <si>
    <t>PROJETADO 2019-2020</t>
  </si>
  <si>
    <t>TELEFONE</t>
  </si>
  <si>
    <t>(11) 2075-7283</t>
  </si>
  <si>
    <t>PROJEÇÃO MENSAL</t>
  </si>
  <si>
    <t>REGIONALIZAÇÃO</t>
  </si>
  <si>
    <t>DATA</t>
  </si>
  <si>
    <t>PROJEÇÃO MÊS A MÊS</t>
  </si>
  <si>
    <t>Executado</t>
  </si>
  <si>
    <t>SUBPREFEITURAS</t>
  </si>
  <si>
    <t>PROJETADO PARA O FIM DO BIÊNIO</t>
  </si>
  <si>
    <t>VALOR-BASE (dez/18)</t>
  </si>
  <si>
    <t>VALOR TOTAL</t>
  </si>
  <si>
    <t>Periodicidade de Atualização</t>
  </si>
  <si>
    <t>Bimestral</t>
  </si>
  <si>
    <t xml:space="preserve">Unidade de Medida </t>
  </si>
  <si>
    <t>unidade</t>
  </si>
  <si>
    <t>Fonte</t>
  </si>
  <si>
    <t>SMIT/CCD</t>
  </si>
  <si>
    <t>Eixo</t>
  </si>
  <si>
    <t>Inovar</t>
  </si>
  <si>
    <t>Polaridade</t>
  </si>
  <si>
    <t>Positiva</t>
  </si>
  <si>
    <t>Localidades</t>
  </si>
  <si>
    <t>Por tipo</t>
  </si>
  <si>
    <t>Plano de Metas</t>
  </si>
  <si>
    <t>Acumulado por tipo</t>
  </si>
  <si>
    <t>CEUs</t>
  </si>
  <si>
    <t>Praças/parques/ruas novas (energia nova)</t>
  </si>
  <si>
    <t>Regiões</t>
  </si>
  <si>
    <t>Principais Desafios</t>
  </si>
  <si>
    <t>Cronograma por tipo de localidade</t>
  </si>
  <si>
    <t>Mês</t>
  </si>
  <si>
    <t>Total
Plan</t>
  </si>
  <si>
    <t>Total 
Exec</t>
  </si>
  <si>
    <t>Obrigatória</t>
  </si>
  <si>
    <t>Opcional</t>
  </si>
  <si>
    <t>A 
Plan</t>
  </si>
  <si>
    <t>A 
Exec</t>
  </si>
  <si>
    <t>B
Plan</t>
  </si>
  <si>
    <t>B 
Exec</t>
  </si>
  <si>
    <t>C 
Plan</t>
  </si>
  <si>
    <t>C
Exec</t>
  </si>
  <si>
    <t>Novas entregues</t>
  </si>
  <si>
    <t>Plan</t>
  </si>
  <si>
    <t>Exec</t>
  </si>
  <si>
    <t>Norte</t>
  </si>
  <si>
    <t>Norte
Exec</t>
  </si>
  <si>
    <t>Sul</t>
  </si>
  <si>
    <t>Sul
Exec</t>
  </si>
  <si>
    <t>Leste</t>
  </si>
  <si>
    <t>Leste
Exec</t>
  </si>
  <si>
    <t>Oeste</t>
  </si>
  <si>
    <t>Oeste
Exec</t>
  </si>
  <si>
    <t>Centro
Exec</t>
  </si>
  <si>
    <t>Total</t>
  </si>
  <si>
    <t>Atuais+CEUs</t>
  </si>
  <si>
    <t>Internas + CEUs</t>
  </si>
  <si>
    <t>Novas + CEUs</t>
  </si>
  <si>
    <t>Novas</t>
  </si>
  <si>
    <t>Novas + Centro</t>
  </si>
  <si>
    <t>Internas</t>
  </si>
  <si>
    <t>TOTAL</t>
  </si>
  <si>
    <t>C + D 
Plan</t>
  </si>
  <si>
    <t>C + D
Exec</t>
  </si>
  <si>
    <t>Data</t>
  </si>
  <si>
    <t>Ativações / dia</t>
  </si>
  <si>
    <t>Total acumulado</t>
  </si>
  <si>
    <t>abril</t>
  </si>
  <si>
    <t>1.06</t>
  </si>
  <si>
    <t>0.8</t>
  </si>
  <si>
    <t>maio</t>
  </si>
  <si>
    <t>0.55</t>
  </si>
  <si>
    <t>0.69</t>
  </si>
  <si>
    <t>junho</t>
  </si>
  <si>
    <t>0.96</t>
  </si>
  <si>
    <t>Praças/dia necessárias para atingir as metas do contrato</t>
  </si>
  <si>
    <t>praças atuais por dia para terminar 120 atuais até 15 de Agosto de 2019</t>
  </si>
  <si>
    <t>praças obrigatórias por dia para terminar 300 obrigatórias em 2019</t>
  </si>
  <si>
    <t>praças por dia para terminar 621 obrigatórias em 2020</t>
  </si>
  <si>
    <t>PPI</t>
  </si>
  <si>
    <t>Prodam (desligamento)</t>
  </si>
  <si>
    <t>Uso do poste antigo</t>
  </si>
  <si>
    <t>Poste de energia</t>
  </si>
  <si>
    <t>Enel</t>
  </si>
  <si>
    <t>Não Recebido</t>
  </si>
  <si>
    <t>Não pedido</t>
  </si>
  <si>
    <t>Sim</t>
  </si>
  <si>
    <t>-</t>
  </si>
  <si>
    <t>Recebido</t>
  </si>
  <si>
    <t>Pedido</t>
  </si>
  <si>
    <t>Não</t>
  </si>
  <si>
    <t>Necessário</t>
  </si>
  <si>
    <t>Em Obras</t>
  </si>
  <si>
    <t>Correções</t>
  </si>
  <si>
    <t>OK</t>
  </si>
  <si>
    <t>Atrasada</t>
  </si>
  <si>
    <t>Trâmite ext</t>
  </si>
  <si>
    <t>Ligado</t>
  </si>
  <si>
    <t>SSID Oculto</t>
  </si>
  <si>
    <t>Aprovado</t>
  </si>
  <si>
    <t>Reelaboração</t>
  </si>
  <si>
    <t>Nome</t>
  </si>
  <si>
    <t>categoria</t>
  </si>
  <si>
    <t>PLANEJADO (MES)</t>
  </si>
  <si>
    <t>Contrato</t>
  </si>
  <si>
    <t>Etapa do Workflow 1</t>
  </si>
  <si>
    <t>Fibra</t>
  </si>
  <si>
    <t>PRODAM</t>
  </si>
  <si>
    <t>PRODAM-SSID</t>
  </si>
  <si>
    <t>ENEL</t>
  </si>
  <si>
    <t>Prioridade</t>
  </si>
  <si>
    <t>%</t>
  </si>
  <si>
    <t>Evolução</t>
  </si>
  <si>
    <t>OBSERVAÇÕES</t>
  </si>
  <si>
    <t>Semana</t>
  </si>
  <si>
    <t>OBRIGATÓRIA</t>
  </si>
  <si>
    <t>Vencido</t>
  </si>
  <si>
    <t>115105</t>
  </si>
  <si>
    <t>02-PLANO DE COBERTURA</t>
  </si>
  <si>
    <t>Link de Rádio</t>
  </si>
  <si>
    <t>Aguardando Projeto</t>
  </si>
  <si>
    <t>Projeto</t>
  </si>
  <si>
    <t>R</t>
  </si>
  <si>
    <t>Teles</t>
  </si>
  <si>
    <t>23 a 27</t>
  </si>
  <si>
    <t>115104</t>
  </si>
  <si>
    <t>115147</t>
  </si>
  <si>
    <t>Enviar para Cobertura</t>
  </si>
  <si>
    <t>115095</t>
  </si>
  <si>
    <t>115108</t>
  </si>
  <si>
    <t>Enviar para o Gabriel</t>
  </si>
  <si>
    <t>26 a 30</t>
  </si>
  <si>
    <t>115098</t>
  </si>
  <si>
    <t>115100</t>
  </si>
  <si>
    <t>Normal</t>
  </si>
  <si>
    <t>115101</t>
  </si>
  <si>
    <t>115135</t>
  </si>
  <si>
    <t>03-PROJETO</t>
  </si>
  <si>
    <t>Revisão do Projeto (Colocar Segundo Ponto)</t>
  </si>
  <si>
    <t>115127</t>
  </si>
  <si>
    <t>03-AGUARDANDO APROVAÇÃO</t>
  </si>
  <si>
    <t>Aguardando Aprovação Gabriel</t>
  </si>
  <si>
    <t>115102</t>
  </si>
  <si>
    <t>Aguardando aprovação do Orgão competente</t>
  </si>
  <si>
    <t>115158</t>
  </si>
  <si>
    <t>Aguardando Aprovação / Revisar para tubulação subterranea</t>
  </si>
  <si>
    <t>115122</t>
  </si>
  <si>
    <t>115161</t>
  </si>
  <si>
    <t>Aguardando Aprovação / Cobertura Refeita</t>
  </si>
  <si>
    <t>115159</t>
  </si>
  <si>
    <t>04-MATERIAIS</t>
  </si>
  <si>
    <t>Técnico Fibra Agendado</t>
  </si>
  <si>
    <t>Solicitar Retirada</t>
  </si>
  <si>
    <t>Análise</t>
  </si>
  <si>
    <t>Poste Existente / Sincronizar Prefeitura / OS 1906211895 Priorizar Gabriel</t>
  </si>
  <si>
    <t>115146</t>
  </si>
  <si>
    <t>115149</t>
  </si>
  <si>
    <t>115109</t>
  </si>
  <si>
    <t>04-LOCALIZAÇÃO POP</t>
  </si>
  <si>
    <t>115114</t>
  </si>
  <si>
    <t>04-PROJETO</t>
  </si>
  <si>
    <t>Sincronizar a Retirada do Equipamento</t>
  </si>
  <si>
    <t>115120</t>
  </si>
  <si>
    <t>05-BASE, POSTE E RACK</t>
  </si>
  <si>
    <t>Sincronizar com a Prefeitura / Enviar PPI para Agitek</t>
  </si>
  <si>
    <t>115134</t>
  </si>
  <si>
    <t>Aprovado 31/07 enviar o PPI / Usar o Poste Existente / OS 1906242404 Priorizar Gabriel / Sincronizar Prefeitura</t>
  </si>
  <si>
    <t>115059</t>
  </si>
  <si>
    <t>Não Solicitar Retirada</t>
  </si>
  <si>
    <t>Pendente</t>
  </si>
  <si>
    <t>Pendência ENEL / Poste de Elétrica / Verifcar Gabriel</t>
  </si>
  <si>
    <t>115096</t>
  </si>
  <si>
    <t>Faltando Rack Outdoor (liberando segunda-feira)</t>
  </si>
  <si>
    <t>02 a 06</t>
  </si>
  <si>
    <t>115150</t>
  </si>
  <si>
    <t>Pendente Fusão / Equipe Própria / OS 1906242560 - Priorizar Gabriel / Enivar PPI para execução</t>
  </si>
  <si>
    <t>115123</t>
  </si>
  <si>
    <t>Pendente Fusão / Equipe Própria / OS 1906251469 - Priorizar Gabriel</t>
  </si>
  <si>
    <t>115113</t>
  </si>
  <si>
    <t>05-ADEQUAÇÃO POP</t>
  </si>
  <si>
    <t>Precisa Sincronizar Instalação pois será em Poste Existente</t>
  </si>
  <si>
    <t>115112</t>
  </si>
  <si>
    <t>115111</t>
  </si>
  <si>
    <t>Depende de Atendimento de Rádio</t>
  </si>
  <si>
    <t>115110</t>
  </si>
  <si>
    <t>ATENDER COM O CORREDOR FARIA LIMA / EDIFICIO ANDRAUS</t>
  </si>
  <si>
    <t>115152</t>
  </si>
  <si>
    <t>Sincronizar com a Prefeitura / Verificar Lista Enviada / Verificar Medição na NAP</t>
  </si>
  <si>
    <t>115124</t>
  </si>
  <si>
    <t>Poste ENEL ao lado do poste novo 20 dias solicitado 12/07/ Sincronizar Retirada da Prodam / Executar OS de Fusão 1906241474 - Priorizar Gabriel</t>
  </si>
  <si>
    <t>115094</t>
  </si>
  <si>
    <t>Depende de Atendimento de Rádio / Garage Park</t>
  </si>
  <si>
    <t>12 a 16</t>
  </si>
  <si>
    <t>115107</t>
  </si>
  <si>
    <t>115099</t>
  </si>
  <si>
    <t>115097</t>
  </si>
  <si>
    <t>115139</t>
  </si>
  <si>
    <t>06-INSTALAÇÃO ELÉTRICA</t>
  </si>
  <si>
    <t>Pendente Fusão / Equipe Própria / OS 1906252099 - Priorizar Gabriel</t>
  </si>
  <si>
    <t>115103</t>
  </si>
  <si>
    <t>Fusão e Lançamento OK (Verificar Medição) / Sincronizar com a Prefeitura Retirada de Equipamentos / Verificar Agendamento com a administração do Mercado</t>
  </si>
  <si>
    <t>115106</t>
  </si>
  <si>
    <t>115168</t>
  </si>
  <si>
    <t>Pendente Fusão / Equipe Prórpria / OS 1906252721 - Priorizar Gabriel</t>
  </si>
  <si>
    <t>4 a 9</t>
  </si>
  <si>
    <t>115091</t>
  </si>
  <si>
    <t>07-ATIVAÇÃO</t>
  </si>
  <si>
    <t>Fibra Concluída</t>
  </si>
  <si>
    <t>Retirado</t>
  </si>
  <si>
    <t>Agendar Visita do Eletricista AMNET com o Eletricista do Parque / Pavin / Refazer a Elétrica do Quadro ao Poste e sequencial / Veficar com o CESAR</t>
  </si>
  <si>
    <t>Em Andamento</t>
  </si>
  <si>
    <t>115265</t>
  </si>
  <si>
    <t>01-PROJETO</t>
  </si>
  <si>
    <t>Planejado 9</t>
  </si>
  <si>
    <t>115278</t>
  </si>
  <si>
    <t>Planejado 11</t>
  </si>
  <si>
    <t>115432</t>
  </si>
  <si>
    <t>115277</t>
  </si>
  <si>
    <t>CORRIGIR USAR DUTO E POSTE EXISTENTE 15/07/2019</t>
  </si>
  <si>
    <t>115431</t>
  </si>
  <si>
    <t>115430</t>
  </si>
  <si>
    <t>115429</t>
  </si>
  <si>
    <t>Planejado 10</t>
  </si>
  <si>
    <t>115373</t>
  </si>
  <si>
    <t>115200</t>
  </si>
  <si>
    <t>115203</t>
  </si>
  <si>
    <t>115425</t>
  </si>
  <si>
    <t>CORRIGIR - TIRAR FOTO POSTE EXISTENTE 15/07/2019</t>
  </si>
  <si>
    <t>115285</t>
  </si>
  <si>
    <t>115372</t>
  </si>
  <si>
    <t>Pronto amanhã pela mamhã para enviar a engenharia</t>
  </si>
  <si>
    <t>115371</t>
  </si>
  <si>
    <t>115331</t>
  </si>
  <si>
    <t>INSERIR SEGUNDO PONTO 15/07/2019</t>
  </si>
  <si>
    <t>115364</t>
  </si>
  <si>
    <t>115193</t>
  </si>
  <si>
    <t>115192</t>
  </si>
  <si>
    <t>115180</t>
  </si>
  <si>
    <t>115212</t>
  </si>
  <si>
    <t>115387</t>
  </si>
  <si>
    <t>CORREÇÃO DO PLANO DE COBERTURA</t>
  </si>
  <si>
    <t>115280</t>
  </si>
  <si>
    <t>115269</t>
  </si>
  <si>
    <t>115363</t>
  </si>
  <si>
    <t>115320</t>
  </si>
  <si>
    <t>CORRIGIR NOVO PONTO</t>
  </si>
  <si>
    <t>115196</t>
  </si>
  <si>
    <t>115208</t>
  </si>
  <si>
    <t>REFAZER PROJETO DENTRO DO PARQUE MOL</t>
  </si>
  <si>
    <t>115319</t>
  </si>
  <si>
    <t>115419</t>
  </si>
  <si>
    <t>115301</t>
  </si>
  <si>
    <t>115292</t>
  </si>
  <si>
    <t>115436</t>
  </si>
  <si>
    <t>115079</t>
  </si>
  <si>
    <t>Entrrar com OS no Simetra para Enviar Lançamento de Fibra e Fusão</t>
  </si>
  <si>
    <t>115297</t>
  </si>
  <si>
    <t>115281</t>
  </si>
  <si>
    <t>115435</t>
  </si>
  <si>
    <t>115434</t>
  </si>
  <si>
    <t>115268</t>
  </si>
  <si>
    <t>115370</t>
  </si>
  <si>
    <t>115326</t>
  </si>
  <si>
    <t>115284</t>
  </si>
  <si>
    <t>115381</t>
  </si>
  <si>
    <t>115335</t>
  </si>
  <si>
    <t>115433</t>
  </si>
  <si>
    <t>115267</t>
  </si>
  <si>
    <t>115374</t>
  </si>
  <si>
    <t>115325</t>
  </si>
  <si>
    <t>115334</t>
  </si>
  <si>
    <t>115369</t>
  </si>
  <si>
    <t>115167</t>
  </si>
  <si>
    <t>Fusão</t>
  </si>
  <si>
    <t>Pendente Fusão / Equipe Própria / OS 1906241785 - Priorizar Gabriel / Materias Infra (Rack, tubulação, caixas)</t>
  </si>
  <si>
    <t>115368</t>
  </si>
  <si>
    <t>115206</t>
  </si>
  <si>
    <t>115210</t>
  </si>
  <si>
    <t>115291</t>
  </si>
  <si>
    <t>115199</t>
  </si>
  <si>
    <t>115276</t>
  </si>
  <si>
    <t>115261</t>
  </si>
  <si>
    <t>115198</t>
  </si>
  <si>
    <t>115367</t>
  </si>
  <si>
    <t>115209</t>
  </si>
  <si>
    <t>Fiação Subterranea Obstruida - Aguardando Aprovação / Lançamento e Fusão OK (Verificar Medição)</t>
  </si>
  <si>
    <t>Parque do Chuvisco</t>
  </si>
  <si>
    <t>115169</t>
  </si>
  <si>
    <t>115266</t>
  </si>
  <si>
    <t>115382</t>
  </si>
  <si>
    <t>115195</t>
  </si>
  <si>
    <t>CORREÇÃO</t>
  </si>
  <si>
    <t>115437</t>
  </si>
  <si>
    <t>115413</t>
  </si>
  <si>
    <t>Planejado 12</t>
  </si>
  <si>
    <t>115442</t>
  </si>
  <si>
    <t>115073</t>
  </si>
  <si>
    <t>Verificar com o Pavin</t>
  </si>
  <si>
    <t>115300</t>
  </si>
  <si>
    <t>115338</t>
  </si>
  <si>
    <t>115078</t>
  </si>
  <si>
    <t>115412</t>
  </si>
  <si>
    <t>115224</t>
  </si>
  <si>
    <t>115298</t>
  </si>
  <si>
    <t>115272</t>
  </si>
  <si>
    <t>REFAZER COBERTURA INTERNA</t>
  </si>
  <si>
    <t>115226</t>
  </si>
  <si>
    <t>115299</t>
  </si>
  <si>
    <t>115330</t>
  </si>
  <si>
    <t>115385</t>
  </si>
  <si>
    <t>115072</t>
  </si>
  <si>
    <t>115296</t>
  </si>
  <si>
    <t>115060</t>
  </si>
  <si>
    <t>115342</t>
  </si>
  <si>
    <t>115341</t>
  </si>
  <si>
    <t>115410</t>
  </si>
  <si>
    <t>115438</t>
  </si>
  <si>
    <t>115186</t>
  </si>
  <si>
    <t>115185</t>
  </si>
  <si>
    <t>115340</t>
  </si>
  <si>
    <t>115440</t>
  </si>
  <si>
    <t>115163</t>
  </si>
  <si>
    <t>Verificar Atenuação / Equipe do Gabriel - Contrato 115120</t>
  </si>
  <si>
    <t>115411</t>
  </si>
  <si>
    <t>115441</t>
  </si>
  <si>
    <t>115164</t>
  </si>
  <si>
    <t>Falta Material (Rack, Tubulação)</t>
  </si>
  <si>
    <t>115439</t>
  </si>
  <si>
    <t>115339</t>
  </si>
  <si>
    <t>115217</t>
  </si>
  <si>
    <t>115207</t>
  </si>
  <si>
    <t>115225</t>
  </si>
  <si>
    <t>115428</t>
  </si>
  <si>
    <t>115197</t>
  </si>
  <si>
    <t>115380</t>
  </si>
  <si>
    <t>115264</t>
  </si>
  <si>
    <t>115427</t>
  </si>
  <si>
    <t>115426</t>
  </si>
  <si>
    <t>115194</t>
  </si>
  <si>
    <t>115181</t>
  </si>
  <si>
    <t>115324</t>
  </si>
  <si>
    <t>115424</t>
  </si>
  <si>
    <t>115191</t>
  </si>
  <si>
    <t>115190</t>
  </si>
  <si>
    <t>115323</t>
  </si>
  <si>
    <t>115283</t>
  </si>
  <si>
    <t>115189</t>
  </si>
  <si>
    <t>115182</t>
  </si>
  <si>
    <t>115423</t>
  </si>
  <si>
    <t>115213</t>
  </si>
  <si>
    <t>115263</t>
  </si>
  <si>
    <t>115422</t>
  </si>
  <si>
    <t>115287</t>
  </si>
  <si>
    <t>115184</t>
  </si>
  <si>
    <t>115333</t>
  </si>
  <si>
    <t>115286</t>
  </si>
  <si>
    <t>115282</t>
  </si>
  <si>
    <t>115172</t>
  </si>
  <si>
    <t>115322</t>
  </si>
  <si>
    <t>PREFEITURA SOLICITA ADIANTAMENTO PARA 01/12</t>
  </si>
  <si>
    <t>115366</t>
  </si>
  <si>
    <t>Prefeitura</t>
  </si>
  <si>
    <t>115260</t>
  </si>
  <si>
    <t>115421</t>
  </si>
  <si>
    <t>115420</t>
  </si>
  <si>
    <t>115088</t>
  </si>
  <si>
    <t>115275</t>
  </si>
  <si>
    <t>115188</t>
  </si>
  <si>
    <t>115262</t>
  </si>
  <si>
    <t>A Biblioteca Monteiro Lobato estava prevista para implementação em Agosto e, devido ao cronograma de atualização do Digilab/Telecentro dela, precisamos que isso seja mantido. A inauguração do equipamento precisaria do WiFi operacional até o dia 12/08.
Seria possível adiantar essa localidade, possivelmente casando a instalação dela com a da praça Rotary, na qual ela está situada, para ativá-la antes do 12/08? Seguem os .dwg da biblioteca e do digilab/telecentro que será reformado, para referência.</t>
  </si>
  <si>
    <t>115418</t>
  </si>
  <si>
    <t>115202</t>
  </si>
  <si>
    <t>115332</t>
  </si>
  <si>
    <t>115187</t>
  </si>
  <si>
    <t>115365</t>
  </si>
  <si>
    <t>115417</t>
  </si>
  <si>
    <t>115416</t>
  </si>
  <si>
    <t>115379</t>
  </si>
  <si>
    <t>115378</t>
  </si>
  <si>
    <t>115415</t>
  </si>
  <si>
    <t>115201</t>
  </si>
  <si>
    <t>115377</t>
  </si>
  <si>
    <t>115414</t>
  </si>
  <si>
    <t>115376</t>
  </si>
  <si>
    <t>115279</t>
  </si>
  <si>
    <t>115375</t>
  </si>
  <si>
    <t>115321</t>
  </si>
  <si>
    <t>115223</t>
  </si>
  <si>
    <t>OPCIONAL</t>
  </si>
  <si>
    <t>Planejado 16</t>
  </si>
  <si>
    <t>115564</t>
  </si>
  <si>
    <t>115270</t>
  </si>
  <si>
    <t>Concluir Projeto</t>
  </si>
  <si>
    <t>UPA 26 de Agosto</t>
  </si>
  <si>
    <t>115351</t>
  </si>
  <si>
    <t>UBS Vila Renato</t>
  </si>
  <si>
    <t>115350</t>
  </si>
  <si>
    <t>115328</t>
  </si>
  <si>
    <t>Instalação de Ponto Adicional</t>
  </si>
  <si>
    <t>UBS Vila Curuçá</t>
  </si>
  <si>
    <t>115336</t>
  </si>
  <si>
    <t>Planejado 14</t>
  </si>
  <si>
    <t>115524</t>
  </si>
  <si>
    <t>115460</t>
  </si>
  <si>
    <t>115222</t>
  </si>
  <si>
    <t>115521</t>
  </si>
  <si>
    <t>115569</t>
  </si>
  <si>
    <t>Planejado 17</t>
  </si>
  <si>
    <t>115625</t>
  </si>
  <si>
    <t>Planejado 15</t>
  </si>
  <si>
    <t>115552</t>
  </si>
  <si>
    <t>115252</t>
  </si>
  <si>
    <t>115551</t>
  </si>
  <si>
    <t>115459</t>
  </si>
  <si>
    <t>115251</t>
  </si>
  <si>
    <t>115458</t>
  </si>
  <si>
    <t>115520</t>
  </si>
  <si>
    <t>115550</t>
  </si>
  <si>
    <t>115457</t>
  </si>
  <si>
    <t>115400</t>
  </si>
  <si>
    <t>115568</t>
  </si>
  <si>
    <t>115249</t>
  </si>
  <si>
    <t>115549</t>
  </si>
  <si>
    <t>Planejado 13</t>
  </si>
  <si>
    <t>115466</t>
  </si>
  <si>
    <t>115519</t>
  </si>
  <si>
    <t>115571</t>
  </si>
  <si>
    <t>115514</t>
  </si>
  <si>
    <t>115513</t>
  </si>
  <si>
    <t>115216</t>
  </si>
  <si>
    <t>115056</t>
  </si>
  <si>
    <t>115248</t>
  </si>
  <si>
    <t>115628</t>
  </si>
  <si>
    <t>115512</t>
  </si>
  <si>
    <t>115548</t>
  </si>
  <si>
    <t>115511</t>
  </si>
  <si>
    <t>115247</t>
  </si>
  <si>
    <t>Cancelado</t>
  </si>
  <si>
    <t>115246</t>
  </si>
  <si>
    <t>115245</t>
  </si>
  <si>
    <t>115547</t>
  </si>
  <si>
    <t>115465</t>
  </si>
  <si>
    <t>115546</t>
  </si>
  <si>
    <t>115464</t>
  </si>
  <si>
    <t>115219</t>
  </si>
  <si>
    <t>115545</t>
  </si>
  <si>
    <t>115244</t>
  </si>
  <si>
    <t>115243</t>
  </si>
  <si>
    <t>115544</t>
  </si>
  <si>
    <t>115518</t>
  </si>
  <si>
    <t>115517</t>
  </si>
  <si>
    <t>115237</t>
  </si>
  <si>
    <t>115236</t>
  </si>
  <si>
    <t>115235</t>
  </si>
  <si>
    <t>115463</t>
  </si>
  <si>
    <t>115462</t>
  </si>
  <si>
    <t>115214</t>
  </si>
  <si>
    <t>115505</t>
  </si>
  <si>
    <t>115570</t>
  </si>
  <si>
    <t>115218</t>
  </si>
  <si>
    <t>115504</t>
  </si>
  <si>
    <t>115234</t>
  </si>
  <si>
    <t>115543</t>
  </si>
  <si>
    <t>Telecentro Cáritas - Santa Maria Goretti</t>
  </si>
  <si>
    <t>115542</t>
  </si>
  <si>
    <t>115503</t>
  </si>
  <si>
    <t>115627</t>
  </si>
  <si>
    <t>115553</t>
  </si>
  <si>
    <t>115525</t>
  </si>
  <si>
    <t>115595</t>
  </si>
  <si>
    <t>115233</t>
  </si>
  <si>
    <t>115232</t>
  </si>
  <si>
    <t>115396</t>
  </si>
  <si>
    <t>115357</t>
  </si>
  <si>
    <t>115484</t>
  </si>
  <si>
    <t>115626</t>
  </si>
  <si>
    <t>115483</t>
  </si>
  <si>
    <t>115482</t>
  </si>
  <si>
    <t>115461</t>
  </si>
  <si>
    <t>115356</t>
  </si>
  <si>
    <t>115594</t>
  </si>
  <si>
    <t>115593</t>
  </si>
  <si>
    <t>115329</t>
  </si>
  <si>
    <t>115271</t>
  </si>
  <si>
    <t>115259</t>
  </si>
  <si>
    <t>115445</t>
  </si>
  <si>
    <t>115444</t>
  </si>
  <si>
    <t>115205</t>
  </si>
  <si>
    <t>115443</t>
  </si>
  <si>
    <t>115597</t>
  </si>
  <si>
    <t>115204</t>
  </si>
  <si>
    <t>115572</t>
  </si>
  <si>
    <t>115563</t>
  </si>
  <si>
    <t>115606</t>
  </si>
  <si>
    <t>115605</t>
  </si>
  <si>
    <t>RESPONDER GABRIEL c/ teles</t>
  </si>
  <si>
    <t>115316</t>
  </si>
  <si>
    <t>Inserir placa na OLT</t>
  </si>
  <si>
    <t>115507</t>
  </si>
  <si>
    <t>115620</t>
  </si>
  <si>
    <t>115560</t>
  </si>
  <si>
    <t>115537</t>
  </si>
  <si>
    <t>115401</t>
  </si>
  <si>
    <t>115315</t>
  </si>
  <si>
    <t>Praça Rolim Amaro</t>
  </si>
  <si>
    <t>115506</t>
  </si>
  <si>
    <t>115536</t>
  </si>
  <si>
    <t>115360</t>
  </si>
  <si>
    <t>115314</t>
  </si>
  <si>
    <t>115313</t>
  </si>
  <si>
    <t>115406</t>
  </si>
  <si>
    <t>115402</t>
  </si>
  <si>
    <t>115535</t>
  </si>
  <si>
    <t>115404</t>
  </si>
  <si>
    <t>115403</t>
  </si>
  <si>
    <t>115619</t>
  </si>
  <si>
    <t>115618</t>
  </si>
  <si>
    <t>Vistoria com Enel 15/07/2019</t>
  </si>
  <si>
    <t>115497</t>
  </si>
  <si>
    <t>115496</t>
  </si>
  <si>
    <t>115294</t>
  </si>
  <si>
    <t>115290</t>
  </si>
  <si>
    <t>115311</t>
  </si>
  <si>
    <t>115362</t>
  </si>
  <si>
    <t>115327</t>
  </si>
  <si>
    <t>115361</t>
  </si>
  <si>
    <t>115359</t>
  </si>
  <si>
    <t>115495</t>
  </si>
  <si>
    <t>115534</t>
  </si>
  <si>
    <t>115358</t>
  </si>
  <si>
    <t>115617</t>
  </si>
  <si>
    <t>115494</t>
  </si>
  <si>
    <t>115493</t>
  </si>
  <si>
    <t>115616</t>
  </si>
  <si>
    <t>115533</t>
  </si>
  <si>
    <t>115492</t>
  </si>
  <si>
    <t>115293</t>
  </si>
  <si>
    <t>Concluido</t>
  </si>
  <si>
    <t>115491</t>
  </si>
  <si>
    <t>115581</t>
  </si>
  <si>
    <t>115580</t>
  </si>
  <si>
    <t>Praça na Rua João Carlos Ferreira</t>
  </si>
  <si>
    <t>115305</t>
  </si>
  <si>
    <t>115289</t>
  </si>
  <si>
    <t>115579</t>
  </si>
  <si>
    <t>115490</t>
  </si>
  <si>
    <t>115288</t>
  </si>
  <si>
    <t>115578</t>
  </si>
  <si>
    <t>115577</t>
  </si>
  <si>
    <t>115615</t>
  </si>
  <si>
    <t>115274</t>
  </si>
  <si>
    <t>115576</t>
  </si>
  <si>
    <t>115310</t>
  </si>
  <si>
    <t>Praça Luís Carlos Paraná (Antiga Praça Faria Lima)</t>
  </si>
  <si>
    <t>115308</t>
  </si>
  <si>
    <t>115307</t>
  </si>
  <si>
    <t>115306</t>
  </si>
  <si>
    <t>115614</t>
  </si>
  <si>
    <t>115489</t>
  </si>
  <si>
    <t>115488</t>
  </si>
  <si>
    <t>115409</t>
  </si>
  <si>
    <t>115408</t>
  </si>
  <si>
    <t>115613</t>
  </si>
  <si>
    <t>115612</t>
  </si>
  <si>
    <t>115407</t>
  </si>
  <si>
    <t>115392</t>
  </si>
  <si>
    <t>115487</t>
  </si>
  <si>
    <t>115486</t>
  </si>
  <si>
    <t>115391</t>
  </si>
  <si>
    <t>115485</t>
  </si>
  <si>
    <t>115611</t>
  </si>
  <si>
    <t>115304</t>
  </si>
  <si>
    <t>115575</t>
  </si>
  <si>
    <t>115475</t>
  </si>
  <si>
    <t>115610</t>
  </si>
  <si>
    <t>115574</t>
  </si>
  <si>
    <t>115303</t>
  </si>
  <si>
    <t>115474</t>
  </si>
  <si>
    <t>115473</t>
  </si>
  <si>
    <t>115472</t>
  </si>
  <si>
    <t>115250</t>
  </si>
  <si>
    <t>115471</t>
  </si>
  <si>
    <t>115573</t>
  </si>
  <si>
    <t>Praça da Segunda Balsa do Bororé (PRAÇA RAIMUNDO NONATO SANTIAGO)</t>
  </si>
  <si>
    <t>115470</t>
  </si>
  <si>
    <t>115302</t>
  </si>
  <si>
    <t>115273</t>
  </si>
  <si>
    <t>115469</t>
  </si>
  <si>
    <t>115540</t>
  </si>
  <si>
    <t>PREFEITURA SOLICITOU ADIANTAMENTO PARA 01/11</t>
  </si>
  <si>
    <t>115468</t>
  </si>
  <si>
    <t>115390</t>
  </si>
  <si>
    <t>115609</t>
  </si>
  <si>
    <t>115389</t>
  </si>
  <si>
    <t>115388</t>
  </si>
  <si>
    <t>115309</t>
  </si>
  <si>
    <t>115383</t>
  </si>
  <si>
    <t>115539</t>
  </si>
  <si>
    <t>115608</t>
  </si>
  <si>
    <t>115337</t>
  </si>
  <si>
    <t>115448</t>
  </si>
  <si>
    <t>115607</t>
  </si>
  <si>
    <t>115532</t>
  </si>
  <si>
    <t>115510</t>
  </si>
  <si>
    <t>115598</t>
  </si>
  <si>
    <t>115386</t>
  </si>
  <si>
    <t>115318</t>
  </si>
  <si>
    <t>115509</t>
  </si>
  <si>
    <t>115508</t>
  </si>
  <si>
    <t>115599</t>
  </si>
  <si>
    <t>115531</t>
  </si>
  <si>
    <t>115295</t>
  </si>
  <si>
    <t>115317</t>
  </si>
  <si>
    <t>115530</t>
  </si>
  <si>
    <t>115394</t>
  </si>
  <si>
    <t>115384</t>
  </si>
  <si>
    <t>115393</t>
  </si>
  <si>
    <t>115561</t>
  </si>
  <si>
    <t>115395</t>
  </si>
  <si>
    <t>115541</t>
  </si>
  <si>
    <t>115399</t>
  </si>
  <si>
    <t>115559</t>
  </si>
  <si>
    <t>115089</t>
  </si>
  <si>
    <t>115562</t>
  </si>
  <si>
    <t>115567</t>
  </si>
  <si>
    <t>115631</t>
  </si>
  <si>
    <t>115239</t>
  </si>
  <si>
    <t>115516</t>
  </si>
  <si>
    <t>115585</t>
  </si>
  <si>
    <t>115238</t>
  </si>
  <si>
    <t>115515</t>
  </si>
  <si>
    <t>115584</t>
  </si>
  <si>
    <t>115456</t>
  </si>
  <si>
    <t>115455</t>
  </si>
  <si>
    <t>115583</t>
  </si>
  <si>
    <t>115228</t>
  </si>
  <si>
    <t>115227</t>
  </si>
  <si>
    <t>115064</t>
  </si>
  <si>
    <t>115630</t>
  </si>
  <si>
    <t>115345</t>
  </si>
  <si>
    <t>115522</t>
  </si>
  <si>
    <t>115582</t>
  </si>
  <si>
    <t>115629</t>
  </si>
  <si>
    <t>115454</t>
  </si>
  <si>
    <t>115344</t>
  </si>
  <si>
    <t>115558</t>
  </si>
  <si>
    <t>115624</t>
  </si>
  <si>
    <t>115343</t>
  </si>
  <si>
    <t>115254</t>
  </si>
  <si>
    <t>115253</t>
  </si>
  <si>
    <t>115557</t>
  </si>
  <si>
    <t>115453</t>
  </si>
  <si>
    <t>115452</t>
  </si>
  <si>
    <t>115556</t>
  </si>
  <si>
    <t>115623</t>
  </si>
  <si>
    <t>115451</t>
  </si>
  <si>
    <t>115450</t>
  </si>
  <si>
    <t>115555</t>
  </si>
  <si>
    <t>115220</t>
  </si>
  <si>
    <t>115554</t>
  </si>
  <si>
    <t>115449</t>
  </si>
  <si>
    <t>115565</t>
  </si>
  <si>
    <t>115622</t>
  </si>
  <si>
    <t>115621</t>
  </si>
  <si>
    <t>115447</t>
  </si>
  <si>
    <t>115467</t>
  </si>
  <si>
    <t>115446</t>
  </si>
  <si>
    <t>115538</t>
  </si>
  <si>
    <t>115523</t>
  </si>
  <si>
    <t>115592</t>
  </si>
  <si>
    <t>115635</t>
  </si>
  <si>
    <t>115634</t>
  </si>
  <si>
    <t>115591</t>
  </si>
  <si>
    <t>PREFEITURA SOLICITA ADIANTAMENTO PARA 01/11</t>
  </si>
  <si>
    <t>115633</t>
  </si>
  <si>
    <t>115061</t>
  </si>
  <si>
    <t>115502</t>
  </si>
  <si>
    <t>115590</t>
  </si>
  <si>
    <t>115398</t>
  </si>
  <si>
    <t>115397</t>
  </si>
  <si>
    <t>115349</t>
  </si>
  <si>
    <t>115589</t>
  </si>
  <si>
    <t>115348</t>
  </si>
  <si>
    <t>115501</t>
  </si>
  <si>
    <t>AMA/UBS Integrada Perus</t>
  </si>
  <si>
    <t>115596</t>
  </si>
  <si>
    <t>115500</t>
  </si>
  <si>
    <t>115062</t>
  </si>
  <si>
    <t>115632</t>
  </si>
  <si>
    <t>115347</t>
  </si>
  <si>
    <t>115588</t>
  </si>
  <si>
    <t>115587</t>
  </si>
  <si>
    <t>115346</t>
  </si>
  <si>
    <t>115242</t>
  </si>
  <si>
    <t>115241</t>
  </si>
  <si>
    <t>115586</t>
  </si>
  <si>
    <t>115481</t>
  </si>
  <si>
    <t>115215</t>
  </si>
  <si>
    <t>115240</t>
  </si>
  <si>
    <t>115221</t>
  </si>
  <si>
    <t>115231</t>
  </si>
  <si>
    <t>AMA/UBS Integrada JARDIM CASTRO ALVES</t>
  </si>
  <si>
    <t>115478</t>
  </si>
  <si>
    <t>115529</t>
  </si>
  <si>
    <t>115230</t>
  </si>
  <si>
    <t>115229</t>
  </si>
  <si>
    <t>115600</t>
  </si>
  <si>
    <t>115355</t>
  </si>
  <si>
    <t>115354</t>
  </si>
  <si>
    <t>115604</t>
  </si>
  <si>
    <t>115480</t>
  </si>
  <si>
    <t>AMA/UBS Integrada Águia de Haia</t>
  </si>
  <si>
    <t>115353</t>
  </si>
  <si>
    <t>115528</t>
  </si>
  <si>
    <t>115479</t>
  </si>
  <si>
    <t>115603</t>
  </si>
  <si>
    <t>115527</t>
  </si>
  <si>
    <t>115352</t>
  </si>
  <si>
    <t>115258</t>
  </si>
  <si>
    <t>115602</t>
  </si>
  <si>
    <t>115566</t>
  </si>
  <si>
    <t>AMA Santa Cruz</t>
  </si>
  <si>
    <t>115476</t>
  </si>
  <si>
    <t>115499</t>
  </si>
  <si>
    <t>AMA Presidente Juscelino Kubitschek</t>
  </si>
  <si>
    <t>115255</t>
  </si>
  <si>
    <t>115498</t>
  </si>
  <si>
    <t>115477</t>
  </si>
  <si>
    <t>115257</t>
  </si>
  <si>
    <t>AMA Jardim Peri-Peri</t>
  </si>
  <si>
    <t>115601</t>
  </si>
  <si>
    <t>115526</t>
  </si>
  <si>
    <t>115256</t>
  </si>
  <si>
    <t>Ativado</t>
  </si>
  <si>
    <t>115077</t>
  </si>
  <si>
    <t>11-FINALIZADO</t>
  </si>
  <si>
    <t>115076</t>
  </si>
  <si>
    <t>115171</t>
  </si>
  <si>
    <t>115179</t>
  </si>
  <si>
    <t>115175</t>
  </si>
  <si>
    <t>115052</t>
  </si>
  <si>
    <t>115082</t>
  </si>
  <si>
    <t>115055</t>
  </si>
  <si>
    <t>115039</t>
  </si>
  <si>
    <t>115016</t>
  </si>
  <si>
    <t>115075</t>
  </si>
  <si>
    <t>115038</t>
  </si>
  <si>
    <t>115036</t>
  </si>
  <si>
    <t>115046</t>
  </si>
  <si>
    <t>Praça Professoras</t>
  </si>
  <si>
    <t>115047</t>
  </si>
  <si>
    <t>115071</t>
  </si>
  <si>
    <t>115211</t>
  </si>
  <si>
    <t>115045</t>
  </si>
  <si>
    <t>115042</t>
  </si>
  <si>
    <t>115044</t>
  </si>
  <si>
    <t>115043</t>
  </si>
  <si>
    <t>115070</t>
  </si>
  <si>
    <t>115069</t>
  </si>
  <si>
    <t>115068</t>
  </si>
  <si>
    <t>115041</t>
  </si>
  <si>
    <t>Praça na Rua Das Imbiraiaras</t>
  </si>
  <si>
    <t>115083</t>
  </si>
  <si>
    <t>115173</t>
  </si>
  <si>
    <t>115081</t>
  </si>
  <si>
    <t>115118</t>
  </si>
  <si>
    <t>115067</t>
  </si>
  <si>
    <t>115074</t>
  </si>
  <si>
    <t>115035</t>
  </si>
  <si>
    <t>115053</t>
  </si>
  <si>
    <t>115037</t>
  </si>
  <si>
    <t>115065</t>
  </si>
  <si>
    <t>115034</t>
  </si>
  <si>
    <t>115033</t>
  </si>
  <si>
    <t>115040</t>
  </si>
  <si>
    <t>115029</t>
  </si>
  <si>
    <t>115136</t>
  </si>
  <si>
    <t>115125</t>
  </si>
  <si>
    <t>115157</t>
  </si>
  <si>
    <t>115066</t>
  </si>
  <si>
    <t>115032</t>
  </si>
  <si>
    <t>115137</t>
  </si>
  <si>
    <t>115151</t>
  </si>
  <si>
    <t>115026</t>
  </si>
  <si>
    <t>115133</t>
  </si>
  <si>
    <t>115027</t>
  </si>
  <si>
    <t>115117</t>
  </si>
  <si>
    <t>115054</t>
  </si>
  <si>
    <t>115128</t>
  </si>
  <si>
    <t>115025</t>
  </si>
  <si>
    <t>115024</t>
  </si>
  <si>
    <t>115145</t>
  </si>
  <si>
    <t>115022</t>
  </si>
  <si>
    <t>115023</t>
  </si>
  <si>
    <t>115636</t>
  </si>
  <si>
    <t>115183</t>
  </si>
  <si>
    <t>115126</t>
  </si>
  <si>
    <t>115019</t>
  </si>
  <si>
    <t>115160</t>
  </si>
  <si>
    <t>115141</t>
  </si>
  <si>
    <t>115156</t>
  </si>
  <si>
    <t>115140</t>
  </si>
  <si>
    <t>115155</t>
  </si>
  <si>
    <t>115138</t>
  </si>
  <si>
    <t>115031</t>
  </si>
  <si>
    <t>115028</t>
  </si>
  <si>
    <t>115154</t>
  </si>
  <si>
    <t>115153</t>
  </si>
  <si>
    <t>115030</t>
  </si>
  <si>
    <t>115048</t>
  </si>
  <si>
    <t>115021</t>
  </si>
  <si>
    <t>115132</t>
  </si>
  <si>
    <t>115092</t>
  </si>
  <si>
    <t>115119</t>
  </si>
  <si>
    <t>115020</t>
  </si>
  <si>
    <t>115131</t>
  </si>
  <si>
    <t>115093</t>
  </si>
  <si>
    <t>115130</t>
  </si>
  <si>
    <t>115148</t>
  </si>
  <si>
    <t>115017</t>
  </si>
  <si>
    <t>115116</t>
  </si>
  <si>
    <t>115129</t>
  </si>
  <si>
    <t>115115</t>
  </si>
  <si>
    <t>115018</t>
  </si>
  <si>
    <t>115142</t>
  </si>
  <si>
    <t>115063</t>
  </si>
  <si>
    <t>115085</t>
  </si>
  <si>
    <t>115058</t>
  </si>
  <si>
    <t>115084</t>
  </si>
  <si>
    <t>115080</t>
  </si>
  <si>
    <t>115049</t>
  </si>
  <si>
    <t>115050</t>
  </si>
  <si>
    <t>115166</t>
  </si>
  <si>
    <t>115121</t>
  </si>
  <si>
    <t>115057</t>
  </si>
  <si>
    <t>115051</t>
  </si>
  <si>
    <t>115165</t>
  </si>
  <si>
    <t>115162</t>
  </si>
  <si>
    <t>115144</t>
  </si>
  <si>
    <t>115087</t>
  </si>
  <si>
    <t>115086</t>
  </si>
  <si>
    <t>115176</t>
  </si>
  <si>
    <t>115170</t>
  </si>
  <si>
    <t>115178</t>
  </si>
  <si>
    <t>115177</t>
  </si>
  <si>
    <t>115174</t>
  </si>
  <si>
    <t>115143</t>
  </si>
  <si>
    <t>CEP</t>
  </si>
  <si>
    <t>Logradouro</t>
  </si>
  <si>
    <t>Tipo de Localidade</t>
  </si>
  <si>
    <t>Bairro</t>
  </si>
  <si>
    <t>Região</t>
  </si>
  <si>
    <t xml:space="preserve">Pontos de Acesso </t>
  </si>
  <si>
    <t>01321-010</t>
  </si>
  <si>
    <t>Avenida Treze de Maio, 1434</t>
  </si>
  <si>
    <t>Abrigo de Ônibus</t>
  </si>
  <si>
    <t>01536-000</t>
  </si>
  <si>
    <t>Avenida Rudge, 810</t>
  </si>
  <si>
    <t>01007-040</t>
  </si>
  <si>
    <t>Rua Conselheiro Furtado, 1246</t>
  </si>
  <si>
    <t xml:space="preserve">Liberdade           </t>
  </si>
  <si>
    <t>01153-000</t>
  </si>
  <si>
    <t>Avenida Mario de Andrade, 48</t>
  </si>
  <si>
    <t xml:space="preserve">Santa Cecília         </t>
  </si>
  <si>
    <t>01020-030</t>
  </si>
  <si>
    <t>Avenida Conselheiro Carrão, 1706</t>
  </si>
  <si>
    <t>03474-020</t>
  </si>
  <si>
    <t>Avenida Conselheiro Carrão, 2158</t>
  </si>
  <si>
    <t>03480-000</t>
  </si>
  <si>
    <t>Avenida Alcântara Machado, 3598</t>
  </si>
  <si>
    <t>03444-090</t>
  </si>
  <si>
    <t>Avenida Alcântara Machado, 3832</t>
  </si>
  <si>
    <t>03367-040</t>
  </si>
  <si>
    <t>Rua Padre Adelino, 565</t>
  </si>
  <si>
    <t>03928-240</t>
  </si>
  <si>
    <t>Rua Laguna, 1020</t>
  </si>
  <si>
    <t>03924-240</t>
  </si>
  <si>
    <t>Rua São Benedito, 259</t>
  </si>
  <si>
    <t>03923-165</t>
  </si>
  <si>
    <t>Rua Vereador José Diniz, 1230</t>
  </si>
  <si>
    <t>03983-090</t>
  </si>
  <si>
    <t>Rua Benedito Fernandes, 88</t>
  </si>
  <si>
    <t xml:space="preserve">Santo Amaro           </t>
  </si>
  <si>
    <t>03260-000</t>
  </si>
  <si>
    <t>Avenida Brigadeiro Luís Antônio, 4149</t>
  </si>
  <si>
    <t xml:space="preserve">Jardim Paulista     </t>
  </si>
  <si>
    <t>03921-000</t>
  </si>
  <si>
    <t>Avenida Cotovia, 605</t>
  </si>
  <si>
    <t>03978-180</t>
  </si>
  <si>
    <t>Avenida República do Libano, 171</t>
  </si>
  <si>
    <t>03223-170</t>
  </si>
  <si>
    <t>Rua Sena Madureira, 442</t>
  </si>
  <si>
    <t>03244-030</t>
  </si>
  <si>
    <t>Avenida Fagundes Filho, 620</t>
  </si>
  <si>
    <t>03239-080</t>
  </si>
  <si>
    <t>Avenida Jabaquara, 2443</t>
  </si>
  <si>
    <t>03382-180</t>
  </si>
  <si>
    <t>Rua Padre Adelino, 735</t>
  </si>
  <si>
    <t>03286-095</t>
  </si>
  <si>
    <t>Rua Jacopo Bellini, 168</t>
  </si>
  <si>
    <t>03215-080</t>
  </si>
  <si>
    <t>Rua Doutor Rafael de Barros, 132</t>
  </si>
  <si>
    <t>03132-050</t>
  </si>
  <si>
    <t>Rua Pedro de Toledo, 844</t>
  </si>
  <si>
    <t>02633-000</t>
  </si>
  <si>
    <t>Rua Santa Cruz, 96</t>
  </si>
  <si>
    <t>02872-000</t>
  </si>
  <si>
    <t>Rua Vergueiro, 2229</t>
  </si>
  <si>
    <t>02842-260</t>
  </si>
  <si>
    <t>Rua Borges Lagoa, 517</t>
  </si>
  <si>
    <t xml:space="preserve">Vila Mariana          </t>
  </si>
  <si>
    <t>02855-030</t>
  </si>
  <si>
    <t>Rua Borges Lagoa, 897</t>
  </si>
  <si>
    <t>08474-170</t>
  </si>
  <si>
    <t>Rua Bresser, 882</t>
  </si>
  <si>
    <t>02816-010</t>
  </si>
  <si>
    <t>Rua Coronel Diogo, 1430</t>
  </si>
  <si>
    <t>04734-002</t>
  </si>
  <si>
    <t>Avenida Adolfo Pinheiro, 1000</t>
  </si>
  <si>
    <t>04571-010</t>
  </si>
  <si>
    <t>Avenida Berrini, 1069</t>
  </si>
  <si>
    <t xml:space="preserve">Itaim Bibi          </t>
  </si>
  <si>
    <t>01430-000</t>
  </si>
  <si>
    <t>Avenida Brasil, 264</t>
  </si>
  <si>
    <t>02533-020</t>
  </si>
  <si>
    <t>Avenida Casa Verde, 800</t>
  </si>
  <si>
    <t>02519-200</t>
  </si>
  <si>
    <t>Avenida Casa Verde, 1931</t>
  </si>
  <si>
    <t>05657-140</t>
  </si>
  <si>
    <t>Rua Colégio PIO XII, 233</t>
  </si>
  <si>
    <t>05581-000</t>
  </si>
  <si>
    <t>Avenida Corifeu de Azevedo Marques, 137</t>
  </si>
  <si>
    <t>02030-100</t>
  </si>
  <si>
    <t>Avenida Cruzeiro do Sul, 3000</t>
  </si>
  <si>
    <t>02721-100</t>
  </si>
  <si>
    <t>Avenida Deputado Emílio Carlos, 1719</t>
  </si>
  <si>
    <t>08490-582</t>
  </si>
  <si>
    <t>Avenida Rangel Pestana, 1988</t>
  </si>
  <si>
    <t>04308-000</t>
  </si>
  <si>
    <t>Avenida Engenheiro Armando de Arruda Pereira, 506</t>
  </si>
  <si>
    <t>01449-000</t>
  </si>
  <si>
    <t>Avenida Europa, 158</t>
  </si>
  <si>
    <t>Jardim Europa</t>
  </si>
  <si>
    <t>05410-030</t>
  </si>
  <si>
    <t>Rua Galeno de Almeida, 245</t>
  </si>
  <si>
    <t>02033-010</t>
  </si>
  <si>
    <t>Avenida General Ataliba Leonel, 2363</t>
  </si>
  <si>
    <t>Carandiru</t>
  </si>
  <si>
    <t>04278-080</t>
  </si>
  <si>
    <t>Avenida Gentil de Moura, 277</t>
  </si>
  <si>
    <t>02734-000</t>
  </si>
  <si>
    <t>Avenida Itaberaba, 345</t>
  </si>
  <si>
    <t>Nossa Senhora do Ó</t>
  </si>
  <si>
    <t>05601-001</t>
  </si>
  <si>
    <t>Avenida Lineu de Paula Machado, 599</t>
  </si>
  <si>
    <t>Jardim Everest</t>
  </si>
  <si>
    <t>02959-000</t>
  </si>
  <si>
    <t>Avenida MinistroPetrônioPortela,784, 784</t>
  </si>
  <si>
    <t>Moinho Velho</t>
  </si>
  <si>
    <t>05060-000</t>
  </si>
  <si>
    <t>Rua PIO XI, 678</t>
  </si>
  <si>
    <t>Alto da Lapa</t>
  </si>
  <si>
    <t>08490-600</t>
  </si>
  <si>
    <t>Rua Siqueira Bueno, 1350</t>
  </si>
  <si>
    <t>05442-000</t>
  </si>
  <si>
    <t>Rua Pereira Leite, 55</t>
  </si>
  <si>
    <t>08473-533</t>
  </si>
  <si>
    <t>Rua Dos Trilhos, 66</t>
  </si>
  <si>
    <t>Moóca</t>
  </si>
  <si>
    <t>08421-105</t>
  </si>
  <si>
    <t>Rua Ipanema, 548</t>
  </si>
  <si>
    <t>08471-533</t>
  </si>
  <si>
    <t>Rua Juventus, 337</t>
  </si>
  <si>
    <t>08470-610</t>
  </si>
  <si>
    <t>Rua Tobias Barreto, 812</t>
  </si>
  <si>
    <t>08474-480</t>
  </si>
  <si>
    <t>Rua Tobias Barreto, 296</t>
  </si>
  <si>
    <t>08471-790</t>
  </si>
  <si>
    <t>Avenida Carlos de Campos, 243</t>
  </si>
  <si>
    <t>Parí</t>
  </si>
  <si>
    <t>08473-050</t>
  </si>
  <si>
    <t>Rua Antônio de Barros, 2160</t>
  </si>
  <si>
    <t>03817-220</t>
  </si>
  <si>
    <t>Avenida Celso Garcia, 4076</t>
  </si>
  <si>
    <t>03810-110</t>
  </si>
  <si>
    <t>Avenida Francisco Marengo, 947</t>
  </si>
  <si>
    <t>03828-060</t>
  </si>
  <si>
    <t>Rua Melo Freire, 3560</t>
  </si>
  <si>
    <t>03822-000</t>
  </si>
  <si>
    <t>Avenida Cangaiba, 1114</t>
  </si>
  <si>
    <t>03670-010</t>
  </si>
  <si>
    <t>Avenida Amador Bueno da Veiga, 860</t>
  </si>
  <si>
    <t>03894-000</t>
  </si>
  <si>
    <t>Rua Maria Carlota, 466</t>
  </si>
  <si>
    <t>03676-040</t>
  </si>
  <si>
    <t>Avenida Marcondes de Brito, 1444</t>
  </si>
  <si>
    <t>08410-130</t>
  </si>
  <si>
    <t>Rua Costa Barros, 63</t>
  </si>
  <si>
    <t>08460-365</t>
  </si>
  <si>
    <t>Rua das Giestas, 1339</t>
  </si>
  <si>
    <t>08465-050</t>
  </si>
  <si>
    <t>Avenida Zelina, 471</t>
  </si>
  <si>
    <t>08430-570</t>
  </si>
  <si>
    <t>Avenida Inajar de Souza, 3160</t>
  </si>
  <si>
    <t xml:space="preserve">Freguesia do Ó      </t>
  </si>
  <si>
    <t>08431-410</t>
  </si>
  <si>
    <t>Avenida Itaberaba, 1652</t>
  </si>
  <si>
    <t>08441-110</t>
  </si>
  <si>
    <t>Avenida Ministro Petrônio Portela, 471</t>
  </si>
  <si>
    <t>08142-360</t>
  </si>
  <si>
    <t>Rua Conselheiro Moreira de Barros, 3992</t>
  </si>
  <si>
    <t>Mandaquí</t>
  </si>
  <si>
    <t>08451-100</t>
  </si>
  <si>
    <t>Rua Conselheiro Moreira de Barros, 993</t>
  </si>
  <si>
    <t>08450-460</t>
  </si>
  <si>
    <t>Avenida Cruzeiro do Sul, 1877</t>
  </si>
  <si>
    <t>08141-130</t>
  </si>
  <si>
    <t>Avenida Cruzeiro do Sul, 2424</t>
  </si>
  <si>
    <t>08122-100</t>
  </si>
  <si>
    <t>Avenida Imirim, 1458</t>
  </si>
  <si>
    <t>08110-460</t>
  </si>
  <si>
    <t>Rua Leite de Morais, 314</t>
  </si>
  <si>
    <t>08142-000</t>
  </si>
  <si>
    <t>Rua Voluntarios Da Patria, 4071</t>
  </si>
  <si>
    <t>08121-270</t>
  </si>
  <si>
    <t>Avenida Guilherme Cotching, 658</t>
  </si>
  <si>
    <t>08140-270</t>
  </si>
  <si>
    <t>Rua Osaka, 523</t>
  </si>
  <si>
    <t>08152-090</t>
  </si>
  <si>
    <t>Avenida Afrânio Peixoto, 180</t>
  </si>
  <si>
    <t>08280-000</t>
  </si>
  <si>
    <t>Avenida Otacilio Tomanik, 516</t>
  </si>
  <si>
    <t>03584-000</t>
  </si>
  <si>
    <t>Avenida Antártica, 608</t>
  </si>
  <si>
    <t>03585-100</t>
  </si>
  <si>
    <t>Avenida Marques de São Vicente, 1139</t>
  </si>
  <si>
    <t>08210-090</t>
  </si>
  <si>
    <t>Avenida Jaguaré, 247</t>
  </si>
  <si>
    <t>08225-000</t>
  </si>
  <si>
    <t>Rua Ermano Marchetti, 1058</t>
  </si>
  <si>
    <t xml:space="preserve">Lapa                </t>
  </si>
  <si>
    <t>08246-101</t>
  </si>
  <si>
    <t>Rua Joaquim Machado, 27</t>
  </si>
  <si>
    <t>08290-330</t>
  </si>
  <si>
    <t>Rua Alm. Pereira Guimarães, 408</t>
  </si>
  <si>
    <t>Pacaembu</t>
  </si>
  <si>
    <t>08223-510</t>
  </si>
  <si>
    <t>Rua Cardoso de Almeida, 1205</t>
  </si>
  <si>
    <t xml:space="preserve">Perdizes            </t>
  </si>
  <si>
    <t>08255-415</t>
  </si>
  <si>
    <t>Rua Heitor Penteado, 1230</t>
  </si>
  <si>
    <t>08250-650</t>
  </si>
  <si>
    <t>Rua Professor João Arruda, 57</t>
  </si>
  <si>
    <t>08253-580</t>
  </si>
  <si>
    <t>Rua Sumaré, 450</t>
  </si>
  <si>
    <t>08265-380</t>
  </si>
  <si>
    <t>Rua Desembargador do Vale, 539</t>
  </si>
  <si>
    <t>Pompéia</t>
  </si>
  <si>
    <t>08270-110</t>
  </si>
  <si>
    <t>Avenida Pompéia, 586</t>
  </si>
  <si>
    <t>03175-001</t>
  </si>
  <si>
    <t>Rua Doutor Gastão Vidigal, 2251</t>
  </si>
  <si>
    <t>03345-001</t>
  </si>
  <si>
    <t>Rua Guaipa, 778</t>
  </si>
  <si>
    <t>03015-000</t>
  </si>
  <si>
    <t>Avenida Imperatriz Leopoldina, 550</t>
  </si>
  <si>
    <t>03166-000</t>
  </si>
  <si>
    <t>Avenida Queiróz Filho, 1560</t>
  </si>
  <si>
    <t>03030-020</t>
  </si>
  <si>
    <t>Avenida Arruda Botelho, 595</t>
  </si>
  <si>
    <t>03590-120</t>
  </si>
  <si>
    <t>Avenida Padre Pereira de Andrade, 100</t>
  </si>
  <si>
    <t>03589-010</t>
  </si>
  <si>
    <t>Rua Pereira Leite, 243</t>
  </si>
  <si>
    <t>03693-050</t>
  </si>
  <si>
    <t>Avenida Professor Manuel José Chaves, 266</t>
  </si>
  <si>
    <t>03712-006</t>
  </si>
  <si>
    <t>Rua Cerro Cora, 657</t>
  </si>
  <si>
    <t>03726-100</t>
  </si>
  <si>
    <t>Rua Heitor Penteado, 1529</t>
  </si>
  <si>
    <t>03614-000</t>
  </si>
  <si>
    <t>Rua Dos Macunis, 394</t>
  </si>
  <si>
    <t>08344-090</t>
  </si>
  <si>
    <t>Rua Pedroso de Morais, 1594</t>
  </si>
  <si>
    <t>08345-360</t>
  </si>
  <si>
    <t>Avenida Engenheiro Oscar Americano, 26</t>
  </si>
  <si>
    <t xml:space="preserve">Morumbi             </t>
  </si>
  <si>
    <t>08381-001</t>
  </si>
  <si>
    <t>Rua Doutor Luiz Migliano, 1110</t>
  </si>
  <si>
    <t>08381-800</t>
  </si>
  <si>
    <t>Avenida Ricardo Jafet, 1901</t>
  </si>
  <si>
    <t>08395-320</t>
  </si>
  <si>
    <t>Rua Doutor Gentil de Moura, 277</t>
  </si>
  <si>
    <t>08390-000</t>
  </si>
  <si>
    <t>Rua Dos Patriotas, 1122</t>
  </si>
  <si>
    <t xml:space="preserve">Ipiranga  </t>
  </si>
  <si>
    <t>08311-365</t>
  </si>
  <si>
    <t>Rua Salvador Simões, 1037</t>
  </si>
  <si>
    <t>08340-320</t>
  </si>
  <si>
    <t>Avenida Engenheiro Armando de Arruda Pereira, 1581</t>
  </si>
  <si>
    <t xml:space="preserve">Jabaquara           </t>
  </si>
  <si>
    <t>08109-450</t>
  </si>
  <si>
    <t>Avenida Engenheiro Armando de Arruda Pereira, 863</t>
  </si>
  <si>
    <t>08080-160</t>
  </si>
  <si>
    <t>Avenida Engenheiro Luis Carlos Berrini, 1681</t>
  </si>
  <si>
    <t>08042-290</t>
  </si>
  <si>
    <t>Avenida Engenheiro Luis Carlos Berrini, 357</t>
  </si>
  <si>
    <t>08010-380</t>
  </si>
  <si>
    <t>Rua Engenheiro Luis Carlos Berrini, 1001</t>
  </si>
  <si>
    <t>08070-130</t>
  </si>
  <si>
    <t>Rua Tabapuã, 841</t>
  </si>
  <si>
    <t>08050-120</t>
  </si>
  <si>
    <t>Avenida Nove de Julho, 5342</t>
  </si>
  <si>
    <t>03977-180</t>
  </si>
  <si>
    <t>Avenida Interlagos, 3860</t>
  </si>
  <si>
    <t>39774-409</t>
  </si>
  <si>
    <t>Avenida Nossa Senhora do Sabará, 960</t>
  </si>
  <si>
    <t>04895-070</t>
  </si>
  <si>
    <t>Estrada João Lang, 1653</t>
  </si>
  <si>
    <t>03028-003</t>
  </si>
  <si>
    <t>Praça Ilo Ottani, 146</t>
  </si>
  <si>
    <t>Rua Taquari, 549</t>
  </si>
  <si>
    <t>02801-000</t>
  </si>
  <si>
    <t>Avenida  Elísio Teixeira Leite, 1470</t>
  </si>
  <si>
    <t>05413-021</t>
  </si>
  <si>
    <t>Avenida  Henrique Schaumann, 777</t>
  </si>
  <si>
    <t>05419-001</t>
  </si>
  <si>
    <t>Rua Pedroso de Moraes, 1919</t>
  </si>
  <si>
    <t>04290-100</t>
  </si>
  <si>
    <t>04533-040</t>
  </si>
  <si>
    <t>Rua Cojuba, 45</t>
  </si>
  <si>
    <t>03238-030</t>
  </si>
  <si>
    <t>Rua Otto Shubart, 196</t>
  </si>
  <si>
    <t>04752-010</t>
  </si>
  <si>
    <t>Rua Paulo Eiró, 525</t>
  </si>
  <si>
    <t>05110-000</t>
  </si>
  <si>
    <t>Avenida  Mutinga, 1425</t>
  </si>
  <si>
    <t>05589-050</t>
  </si>
  <si>
    <t>Rua Waldemar Sanches, 41</t>
  </si>
  <si>
    <t>03063-000</t>
  </si>
  <si>
    <t>Avenida  Celso Garcia, 4200</t>
  </si>
  <si>
    <t>04256-190</t>
  </si>
  <si>
    <t>Rua Abrahão Mussa,  s/nº</t>
  </si>
  <si>
    <t>04113-110</t>
  </si>
  <si>
    <t>Rua Brás Lourenço, 333</t>
  </si>
  <si>
    <t>05053-070</t>
  </si>
  <si>
    <t>Rua Jaricunas, 458</t>
  </si>
  <si>
    <t>08412-000</t>
  </si>
  <si>
    <t>Rua Otelo Augusto Ribeiro, 113</t>
  </si>
  <si>
    <t>02815-060</t>
  </si>
  <si>
    <t>Rua Diógenes Dourado, 101</t>
  </si>
  <si>
    <t>03272-000</t>
  </si>
  <si>
    <t>Rua José Joaquim, 290</t>
  </si>
  <si>
    <t>Avenida  Celso Garcia, 4142</t>
  </si>
  <si>
    <t>01223-011</t>
  </si>
  <si>
    <t>Rua General Jardim, 485</t>
  </si>
  <si>
    <t>08440-180</t>
  </si>
  <si>
    <t>Rua Andes, 491</t>
  </si>
  <si>
    <t>02233-060</t>
  </si>
  <si>
    <t>Praça Com. Eduardo de Oliveira, 100</t>
  </si>
  <si>
    <t>Avenida  Padre Francisco de Toledo, 331</t>
  </si>
  <si>
    <t>04784-150</t>
  </si>
  <si>
    <t>Rua Brás Pires Meira, 100</t>
  </si>
  <si>
    <t>05755-090</t>
  </si>
  <si>
    <t>Avenida  Anacê, 92</t>
  </si>
  <si>
    <t>01302-000</t>
  </si>
  <si>
    <t>Rua da Consolação, 94</t>
  </si>
  <si>
    <t>05049-000</t>
  </si>
  <si>
    <t>Rua Catão, 611</t>
  </si>
  <si>
    <t>02557-060</t>
  </si>
  <si>
    <t>Rua São Romualdo, 401</t>
  </si>
  <si>
    <t>03527-000</t>
  </si>
  <si>
    <t>Avenida  Aricanduva, 5777</t>
  </si>
  <si>
    <t>02018-010</t>
  </si>
  <si>
    <t>Rua Conselheiro Moreira de Barros, 170</t>
  </si>
  <si>
    <t>02044-080</t>
  </si>
  <si>
    <t>05204-110</t>
  </si>
  <si>
    <t>Rua Antônio Maia, 651</t>
  </si>
  <si>
    <t>03334-020</t>
  </si>
  <si>
    <t>02433-020</t>
  </si>
  <si>
    <t>04724-001</t>
  </si>
  <si>
    <t>03065-020</t>
  </si>
  <si>
    <t>Rua Restinga, 136</t>
  </si>
  <si>
    <t>08021-000</t>
  </si>
  <si>
    <t>Avenida  Nordestina, 780</t>
  </si>
  <si>
    <t>01534-001</t>
  </si>
  <si>
    <t>Rua Muniz de Sousa, 1155</t>
  </si>
  <si>
    <t>04211-040</t>
  </si>
  <si>
    <t>Rua Cisplatina, 505</t>
  </si>
  <si>
    <t>03814-000</t>
  </si>
  <si>
    <t>Rua Sampei Sato, 440</t>
  </si>
  <si>
    <t>08290-000</t>
  </si>
  <si>
    <t>02304-002</t>
  </si>
  <si>
    <t>Avenida  Tucuruvi, 808</t>
  </si>
  <si>
    <t>02963-000</t>
  </si>
  <si>
    <t>Rua Doutor Artur Fajardo, 447</t>
  </si>
  <si>
    <t>08253-280</t>
  </si>
  <si>
    <t>Rua Guilherme Valência, 210</t>
  </si>
  <si>
    <t>08030-460</t>
  </si>
  <si>
    <t>08253-445</t>
  </si>
  <si>
    <t>Rua Jardim Tamoio, 1119</t>
  </si>
  <si>
    <t>04021-050</t>
  </si>
  <si>
    <t>Rua Sena Madureira, 298</t>
  </si>
  <si>
    <t>04822-300</t>
  </si>
  <si>
    <t>Rua Prof. Oscár Barreto Filho, 313</t>
  </si>
  <si>
    <t xml:space="preserve">05664-000 </t>
  </si>
  <si>
    <t>Rua Melchior Giola, 296</t>
  </si>
  <si>
    <t xml:space="preserve">Paraisópolis </t>
  </si>
  <si>
    <t>04615-040</t>
  </si>
  <si>
    <t>Rua Sapoti, 20</t>
  </si>
  <si>
    <t>Clube da Comunidade</t>
  </si>
  <si>
    <t>02721-200</t>
  </si>
  <si>
    <t>Avenida  Deputado Emílio Carlos, 3641</t>
  </si>
  <si>
    <t>03634-020</t>
  </si>
  <si>
    <t>Largo do Rosário, 20</t>
  </si>
  <si>
    <t>03377-000</t>
  </si>
  <si>
    <t>Avenida Renata, 163</t>
  </si>
  <si>
    <t>Rua Prof. Oscar Barreto Filho, 252</t>
  </si>
  <si>
    <t>01035-000</t>
  </si>
  <si>
    <t>Avenida São João, 473</t>
  </si>
  <si>
    <t>05033-002</t>
  </si>
  <si>
    <t>Rua Guaicurus, 1100</t>
  </si>
  <si>
    <t>01504-000</t>
  </si>
  <si>
    <t>Rua Vergueiro, 1000</t>
  </si>
  <si>
    <t>01322-010</t>
  </si>
  <si>
    <t>Rua Pedroso, 238</t>
  </si>
  <si>
    <t>Rua Inácio Monteiro, 6900</t>
  </si>
  <si>
    <t>01101-000</t>
  </si>
  <si>
    <t>Avenida Santos Dumont, 843</t>
  </si>
  <si>
    <t>Clube Esportivo</t>
  </si>
  <si>
    <t>04321-030</t>
  </si>
  <si>
    <t>Rua Arsênio Tavolieri, 45</t>
  </si>
  <si>
    <t>Centro Educacional Unificado</t>
  </si>
  <si>
    <t>03193-060</t>
  </si>
  <si>
    <t>03350-010</t>
  </si>
  <si>
    <t>03350-040</t>
  </si>
  <si>
    <t>Avenida Cantos Do Amanhecer,  S/N</t>
  </si>
  <si>
    <t>03344-040</t>
  </si>
  <si>
    <t>Rua Sargento Claudiner Evaristo Dias, 10</t>
  </si>
  <si>
    <t>03175-070</t>
  </si>
  <si>
    <t>Estrada Da Baronesa, 1120</t>
  </si>
  <si>
    <t>03344-000</t>
  </si>
  <si>
    <t>Estrada Das Lágrimas, 2385</t>
  </si>
  <si>
    <t>03186-040</t>
  </si>
  <si>
    <t>Rua Francisca Espósito Tonetti, 105</t>
  </si>
  <si>
    <t>Rua Barbinos, 111</t>
  </si>
  <si>
    <t>05267-174</t>
  </si>
  <si>
    <t>05269-010</t>
  </si>
  <si>
    <t>Rua Clarear, 643</t>
  </si>
  <si>
    <t>Rua Daniel Muller, 347</t>
  </si>
  <si>
    <t>05271-110</t>
  </si>
  <si>
    <t>Rua Pêra-Marmelo, 226</t>
  </si>
  <si>
    <t>05272-005</t>
  </si>
  <si>
    <t>Rua Bernardo José De Lorena,  S/N</t>
  </si>
  <si>
    <t>Avenida Luiz Imparato, 564</t>
  </si>
  <si>
    <t>05269-060</t>
  </si>
  <si>
    <t>Rua Capachós, 400</t>
  </si>
  <si>
    <t>05271-230</t>
  </si>
  <si>
    <t>Rua Nazir Miguel, 849</t>
  </si>
  <si>
    <t>05267-000</t>
  </si>
  <si>
    <t>Avenida dos Funcionários Públicos, 369</t>
  </si>
  <si>
    <t>05271-120</t>
  </si>
  <si>
    <t>08220-535</t>
  </si>
  <si>
    <t>Rua Antônio Carlos de Oliveira César, 97</t>
  </si>
  <si>
    <t>05524-020</t>
  </si>
  <si>
    <t>Rua Santa Crescência, 323</t>
  </si>
  <si>
    <t>02326-005</t>
  </si>
  <si>
    <t>Avenida Brg. Faria Lima, 860</t>
  </si>
  <si>
    <t>03012-010</t>
  </si>
  <si>
    <t>Largo da Concórdia, 80</t>
  </si>
  <si>
    <t>02925-040</t>
  </si>
  <si>
    <t>Largo da Matriz de Nossa Senhora do Ó, 177</t>
  </si>
  <si>
    <t>04075-010</t>
  </si>
  <si>
    <t>Praça Nossa Senhora Aparecida, 1</t>
  </si>
  <si>
    <t>01219-010</t>
  </si>
  <si>
    <t>Largo do Arouche, 394</t>
  </si>
  <si>
    <t>01524-000</t>
  </si>
  <si>
    <t>Largo do Cambuci, 122</t>
  </si>
  <si>
    <t>02611-000</t>
  </si>
  <si>
    <t>Largo do Japonês, 1</t>
  </si>
  <si>
    <t>Avenida Penha de França, 2</t>
  </si>
  <si>
    <t>04106-090</t>
  </si>
  <si>
    <t>Rua Vergueiro, 2100</t>
  </si>
  <si>
    <t>01528-060</t>
  </si>
  <si>
    <t>Largo Nossa Sra. da Conceição, 59</t>
  </si>
  <si>
    <t>04171-010</t>
  </si>
  <si>
    <t>Largo Santa Ângela, 1</t>
  </si>
  <si>
    <t>01225-010</t>
  </si>
  <si>
    <t>Largo Santa Cecília, 62</t>
  </si>
  <si>
    <t>01006-020</t>
  </si>
  <si>
    <t>Largo São Francisco, 95</t>
  </si>
  <si>
    <t>01310-200</t>
  </si>
  <si>
    <t>Avenida Paulista, 1578</t>
  </si>
  <si>
    <t>01103-200</t>
  </si>
  <si>
    <t>Rua Cantareira, 306</t>
  </si>
  <si>
    <t>04005-030</t>
  </si>
  <si>
    <t>Rua Curitiba, 290</t>
  </si>
  <si>
    <t>05673-050</t>
  </si>
  <si>
    <t>Avenida Eng. Oscar Americano, 480</t>
  </si>
  <si>
    <t>08032-010</t>
  </si>
  <si>
    <t>Rua Cembira, 1201</t>
  </si>
  <si>
    <t>03455-075</t>
  </si>
  <si>
    <t>Rua Muniz de Souza, 1119</t>
  </si>
  <si>
    <t>04263-200</t>
  </si>
  <si>
    <t>Rua dos Patriotas, 64</t>
  </si>
  <si>
    <t>01122-000</t>
  </si>
  <si>
    <t>Praça da Luz, 178</t>
  </si>
  <si>
    <t>04576-010</t>
  </si>
  <si>
    <t>Rua Ipiranga, 792</t>
  </si>
  <si>
    <t>04385-010</t>
  </si>
  <si>
    <t>Rua Frederico Albuquerque, 120</t>
  </si>
  <si>
    <t>01022-030</t>
  </si>
  <si>
    <t>Rua Jorge Azem, 21</t>
  </si>
  <si>
    <t>03227-190</t>
  </si>
  <si>
    <t>Rua João Pedro Lecor, 190</t>
  </si>
  <si>
    <t>Rua Volkswagen, 3</t>
  </si>
  <si>
    <t>03601-000</t>
  </si>
  <si>
    <t>Avenida Governador Carvalho Pinto, 1759</t>
  </si>
  <si>
    <t>04772-120</t>
  </si>
  <si>
    <t>Rua José Marquês do Nascimento, 450</t>
  </si>
  <si>
    <t>05543-020</t>
  </si>
  <si>
    <t>Rua Telmo Coelho Filho, 200</t>
  </si>
  <si>
    <t>Rua Murmúrios da Tarde, 190</t>
  </si>
  <si>
    <t>08122-455</t>
  </si>
  <si>
    <t>Rua Rio Contagem, 168</t>
  </si>
  <si>
    <t>05868-860</t>
  </si>
  <si>
    <t>Rua Arroio das Caneleiras, 650</t>
  </si>
  <si>
    <t>04474-150</t>
  </si>
  <si>
    <t>Estrada do Retiro, 269</t>
  </si>
  <si>
    <t>01016-040</t>
  </si>
  <si>
    <t>Largo Páteo do Colégio, 2</t>
  </si>
  <si>
    <t>04905-010</t>
  </si>
  <si>
    <t>Praça Manoel Lopes, 100</t>
  </si>
  <si>
    <t>05164-060</t>
  </si>
  <si>
    <t>Praça Vila Esperança, 23</t>
  </si>
  <si>
    <t>04571-210</t>
  </si>
  <si>
    <t>Rua Rio da Prata, 2</t>
  </si>
  <si>
    <t>04462-000</t>
  </si>
  <si>
    <t>Estrada do Alvarenga, 766</t>
  </si>
  <si>
    <t>08380-180</t>
  </si>
  <si>
    <t>Rua Cubas de Mendonça,  s/n</t>
  </si>
  <si>
    <t>02223-200</t>
  </si>
  <si>
    <t>Praça Arlindo Cruz,  s/n</t>
  </si>
  <si>
    <t>04568-030</t>
  </si>
  <si>
    <t>Rua Araçaíba, 38</t>
  </si>
  <si>
    <t>08280-540</t>
  </si>
  <si>
    <t>Praça Augusto Domingues Alves Maia, 148</t>
  </si>
  <si>
    <t>04366-001</t>
  </si>
  <si>
    <t>Avenida Cupecê, 5400</t>
  </si>
  <si>
    <t>03805-080</t>
  </si>
  <si>
    <t>Rua Profº Antonio de Castro Lopes, 1396</t>
  </si>
  <si>
    <t>05406-040</t>
  </si>
  <si>
    <t>Praça Benedito Calixto, 85</t>
  </si>
  <si>
    <t>08253-100</t>
  </si>
  <si>
    <t>Rua Cecília Porto, 9</t>
  </si>
  <si>
    <t>08440-130</t>
  </si>
  <si>
    <t>Rua Gonçalves de Oliveira, 220</t>
  </si>
  <si>
    <t>03162-030</t>
  </si>
  <si>
    <t>Rua Bresser, 2800</t>
  </si>
  <si>
    <t>08142-189</t>
  </si>
  <si>
    <t>Rua Linária,  s/n</t>
  </si>
  <si>
    <t>05001-100</t>
  </si>
  <si>
    <t>Avenida Francisco Matarazzo, 1501</t>
  </si>
  <si>
    <t>05043-010</t>
  </si>
  <si>
    <t>Rua Crasso, 289</t>
  </si>
  <si>
    <t>08090-370</t>
  </si>
  <si>
    <t>Avenida Kumaki Aoki, 1074</t>
  </si>
  <si>
    <t>01315-001</t>
  </si>
  <si>
    <t>Rua Santo Amaro, 84</t>
  </si>
  <si>
    <t>03512-000</t>
  </si>
  <si>
    <t>Rua Dona Matilde, 479</t>
  </si>
  <si>
    <t>Rua Ricardo Dalton, 663</t>
  </si>
  <si>
    <t>08081-000</t>
  </si>
  <si>
    <t>Rua São Gonçalo do Rio das Pedras, 1200</t>
  </si>
  <si>
    <t>01503-010</t>
  </si>
  <si>
    <t>Praça da Liberdade, 264</t>
  </si>
  <si>
    <t>01046-925</t>
  </si>
  <si>
    <t>Avenida Ipiranga, 200</t>
  </si>
  <si>
    <t>08474-230</t>
  </si>
  <si>
    <t>Rua Coração de Maçã, 254</t>
  </si>
  <si>
    <t>01001-000</t>
  </si>
  <si>
    <t>Praça da Sé, 117</t>
  </si>
  <si>
    <t>02552-120</t>
  </si>
  <si>
    <t>Rua Bahia Formosa, 80</t>
  </si>
  <si>
    <t>03590-080</t>
  </si>
  <si>
    <t>Rua Padre Manuel Barreto, 95</t>
  </si>
  <si>
    <t>04182-080</t>
  </si>
  <si>
    <t>Rua Amadeu Giusti, 191</t>
  </si>
  <si>
    <t>02814-190</t>
  </si>
  <si>
    <t>Praça Divino Pai Eterno, s/n</t>
  </si>
  <si>
    <t>08471-000</t>
  </si>
  <si>
    <t>Avenida dos Metalúrgicos, 2100</t>
  </si>
  <si>
    <t>04463-120</t>
  </si>
  <si>
    <t>Praça do Acuri, 1625</t>
  </si>
  <si>
    <t>08320-165</t>
  </si>
  <si>
    <t>Praça dos Costinha,  s/n</t>
  </si>
  <si>
    <t>05843-140</t>
  </si>
  <si>
    <t>Praça do Feirão São Luís, 14</t>
  </si>
  <si>
    <t xml:space="preserve">Jardim São Luís </t>
  </si>
  <si>
    <t>04905-000</t>
  </si>
  <si>
    <t>Estrada M'Boi Mirim, 1000</t>
  </si>
  <si>
    <t>01002-010</t>
  </si>
  <si>
    <t>Praça do Patriarca,  s/n</t>
  </si>
  <si>
    <t>05458-000</t>
  </si>
  <si>
    <t>Avenida Diógenes Ribeiro de Lima, 110</t>
  </si>
  <si>
    <t>01047-020</t>
  </si>
  <si>
    <t>Rua Doutor Bráulio Gomes, 49</t>
  </si>
  <si>
    <t>01327-020</t>
  </si>
  <si>
    <t>Viaduto Armando Puglisi, 214</t>
  </si>
  <si>
    <t>05420-003</t>
  </si>
  <si>
    <t>Avenida Pedroso de Morais, 946</t>
  </si>
  <si>
    <t>02274-090</t>
  </si>
  <si>
    <t>Praça João Batista Vasques, 102</t>
  </si>
  <si>
    <t>05539-090</t>
  </si>
  <si>
    <t>Rua Pereira do Lago, 100</t>
  </si>
  <si>
    <t>05625-000</t>
  </si>
  <si>
    <t>Rua Dr. SÍlvio Dante Bertacchi, 1288</t>
  </si>
  <si>
    <t>04810-120</t>
  </si>
  <si>
    <t>Rua Icanhema, 222</t>
  </si>
  <si>
    <t>03949-013</t>
  </si>
  <si>
    <t>Avenida Sapopemba, 31</t>
  </si>
  <si>
    <t>04751-030</t>
  </si>
  <si>
    <t>Praça Floriano Peixoto, 92</t>
  </si>
  <si>
    <t>08060-090</t>
  </si>
  <si>
    <t>Rua Vilma, 222</t>
  </si>
  <si>
    <t>05331-040</t>
  </si>
  <si>
    <t>Praça General Porto Carreiro,  s/n</t>
  </si>
  <si>
    <t>05114-110</t>
  </si>
  <si>
    <t>Praça General Guimarães, s/n</t>
  </si>
  <si>
    <t>03021-010</t>
  </si>
  <si>
    <t>Praça General Humberto de Souza Mello, 944</t>
  </si>
  <si>
    <t>03880-000</t>
  </si>
  <si>
    <t>Praça Giovanni Fiani, 5</t>
  </si>
  <si>
    <t>08070-180</t>
  </si>
  <si>
    <t>Praça Guanambi, s/n</t>
  </si>
  <si>
    <t>05202-030</t>
  </si>
  <si>
    <t>Praça Inácio Dias, 100</t>
  </si>
  <si>
    <t>02961-020</t>
  </si>
  <si>
    <t>Rua General José de Andrade, 15</t>
  </si>
  <si>
    <t>08030-290</t>
  </si>
  <si>
    <t>Praça Jaguamitanga, 391</t>
  </si>
  <si>
    <t>05546-000</t>
  </si>
  <si>
    <t>Rua Gen. Teixeira de Campos, 2</t>
  </si>
  <si>
    <t>08412-010</t>
  </si>
  <si>
    <t>Rua Caranaíba, 49</t>
  </si>
  <si>
    <t>04893-040</t>
  </si>
  <si>
    <t>Praça Jacobe Reimberg Filho, 1</t>
  </si>
  <si>
    <t>04812-020</t>
  </si>
  <si>
    <t>Praça João Beiçola da Silva, 8</t>
  </si>
  <si>
    <t>02942-000</t>
  </si>
  <si>
    <t>Rua Comendador Feiz Zarzur, 162</t>
  </si>
  <si>
    <t>05788-230</t>
  </si>
  <si>
    <t>Rua Aroldo de Azevedo, 62</t>
  </si>
  <si>
    <t>04892-000</t>
  </si>
  <si>
    <t>Rua Pedro Klein Do Nascimento, 16</t>
  </si>
  <si>
    <t>03032-030</t>
  </si>
  <si>
    <t>Rua Carnot, 841</t>
  </si>
  <si>
    <t>01215-020</t>
  </si>
  <si>
    <t>Largo Coração de Jesus,  s/n</t>
  </si>
  <si>
    <t>08022-000</t>
  </si>
  <si>
    <t>Avenida Marechal Tito, 2696</t>
  </si>
  <si>
    <t>02141-000</t>
  </si>
  <si>
    <t>Avenida João Simão de Castro, 162</t>
  </si>
  <si>
    <t>05778-150</t>
  </si>
  <si>
    <t>Rua Doutor Abelardo da Cunha Lôbo, 353</t>
  </si>
  <si>
    <t>08090-000</t>
  </si>
  <si>
    <t>Avenida Dr. José Artur Nova, 2080</t>
  </si>
  <si>
    <t>02710-001</t>
  </si>
  <si>
    <t>Avenida Prof. Celestino Bourroul, 912</t>
  </si>
  <si>
    <t>05833-110</t>
  </si>
  <si>
    <t>Rua Emerico Lobo de Mesquita, 26</t>
  </si>
  <si>
    <t>02372-090</t>
  </si>
  <si>
    <t>Praça Dona Mariquinha Sciascia,  s/n</t>
  </si>
  <si>
    <t>03937-015</t>
  </si>
  <si>
    <t>Avenida Piranguçu,  s/n</t>
  </si>
  <si>
    <t>08474-120</t>
  </si>
  <si>
    <t>Rua Milagre dos Peixes, 357</t>
  </si>
  <si>
    <t>02982-190</t>
  </si>
  <si>
    <t>Rua Conde Monterone, 66</t>
  </si>
  <si>
    <t>02878-080</t>
  </si>
  <si>
    <t>Rua Ibiraiaras, 400</t>
  </si>
  <si>
    <t>01156-080</t>
  </si>
  <si>
    <t>Rua Deputado Salvador Julianelli, 2</t>
  </si>
  <si>
    <t>0821-0430</t>
  </si>
  <si>
    <t>Rua Gregório Ramalho, 239</t>
  </si>
  <si>
    <t>02672-000</t>
  </si>
  <si>
    <t>Avenida Massao Watanabe, 510</t>
  </si>
  <si>
    <t>02541-070</t>
  </si>
  <si>
    <t>Rua Oscar de Moura Lacerda, 159</t>
  </si>
  <si>
    <t>05117-002</t>
  </si>
  <si>
    <t>Praça Nair Zamperini Carbonaro,  s/n</t>
  </si>
  <si>
    <t>01135-030</t>
  </si>
  <si>
    <t>Rua Cônego Vicente Miguel Marino,  s/n</t>
  </si>
  <si>
    <t>02239-000</t>
  </si>
  <si>
    <t>Praça Nossa Senhora dos Prazeres,  s/n</t>
  </si>
  <si>
    <t>02185-000</t>
  </si>
  <si>
    <t>Praça Novo Mundo, 163</t>
  </si>
  <si>
    <t>02067-070</t>
  </si>
  <si>
    <t>Praça Oscar da Silva, 78</t>
  </si>
  <si>
    <t>08381-770</t>
  </si>
  <si>
    <t>Rua Tauro, 58</t>
  </si>
  <si>
    <t>08310-670</t>
  </si>
  <si>
    <t>Rua Ponte do Guaré, 88</t>
  </si>
  <si>
    <t>08011-010</t>
  </si>
  <si>
    <t>Praça Padre Aleixo Monteiro Mafra, 0</t>
  </si>
  <si>
    <t>03126-050</t>
  </si>
  <si>
    <t>Praça Padre Damião, 100</t>
  </si>
  <si>
    <t>03901-030</t>
  </si>
  <si>
    <t>Rua Dr. Álvares Teixeira, 76</t>
  </si>
  <si>
    <t>02043-081</t>
  </si>
  <si>
    <t>Parque Domingo Luís, 128</t>
  </si>
  <si>
    <t>05853-390</t>
  </si>
  <si>
    <t>Rua Quarteto do Imperador, 339</t>
  </si>
  <si>
    <t xml:space="preserve">Jardim Duprat </t>
  </si>
  <si>
    <t>08225-310</t>
  </si>
  <si>
    <t>Avenida das Alamandas, 12</t>
  </si>
  <si>
    <t>01037-010</t>
  </si>
  <si>
    <t>Praça Ramos de Azevedo, 0</t>
  </si>
  <si>
    <t>01303-020</t>
  </si>
  <si>
    <t>Praça Franklin Roosevelt, 82</t>
  </si>
  <si>
    <t>07082-480</t>
  </si>
  <si>
    <t>Rua José do Patrocínio, 284</t>
  </si>
  <si>
    <t>01222-001</t>
  </si>
  <si>
    <t>Rua Major Sertório, 561</t>
  </si>
  <si>
    <t>03356-001</t>
  </si>
  <si>
    <t>Avenida Doutor Eduardo Cotching, 2294</t>
  </si>
  <si>
    <t>04047-000</t>
  </si>
  <si>
    <t>Avenida Senador Casemiro da Rocha, 510</t>
  </si>
  <si>
    <t>02113-000</t>
  </si>
  <si>
    <t>Praça Santo Eduardo,  s/n</t>
  </si>
  <si>
    <t>03452-100</t>
  </si>
  <si>
    <t>Avenida Rio das Pedras, 1078</t>
  </si>
  <si>
    <t xml:space="preserve">03350-080 </t>
  </si>
  <si>
    <t>Rua Capitão Lorena, 84</t>
  </si>
  <si>
    <t xml:space="preserve">Vila Invernada </t>
  </si>
  <si>
    <t>08140-010</t>
  </si>
  <si>
    <t>Praça Silva Teles, 31</t>
  </si>
  <si>
    <t>03323-000</t>
  </si>
  <si>
    <t>Praça Silvio Romero, 29</t>
  </si>
  <si>
    <t>03244-140</t>
  </si>
  <si>
    <t>Praça Sônia Aparecida de Lima,  s/n</t>
  </si>
  <si>
    <t>03922-190</t>
  </si>
  <si>
    <t>Praça Torquato Plaza, 0</t>
  </si>
  <si>
    <t>04675-000</t>
  </si>
  <si>
    <t>Praça Tuney Arantes, 0</t>
  </si>
  <si>
    <t>08011-270</t>
  </si>
  <si>
    <t>Rua Tiago Ferreira,  524m</t>
  </si>
  <si>
    <t>02441-000</t>
  </si>
  <si>
    <t>Avenida Ultramarino, 262</t>
  </si>
  <si>
    <t>03441-050</t>
  </si>
  <si>
    <t>Praça Vicente Falcetta,  s/n</t>
  </si>
  <si>
    <t>04809-070</t>
  </si>
  <si>
    <t>Avenida Dr. Sebastião Medeiros, 12</t>
  </si>
  <si>
    <t>02674-090</t>
  </si>
  <si>
    <t>Rua Victorio Finzetto, 64</t>
  </si>
  <si>
    <t>05208-260</t>
  </si>
  <si>
    <t>Praça Vigário João Gonçalves de Lima,  s/n</t>
  </si>
  <si>
    <t>04428-000</t>
  </si>
  <si>
    <t>Avenida Yervant Kissajikian, 1876</t>
  </si>
  <si>
    <t>05382-010</t>
  </si>
  <si>
    <t>Rua Mílton Soares, 66</t>
  </si>
  <si>
    <t>01251-000</t>
  </si>
  <si>
    <t>Avenida Dr. Arnaldo, 1250</t>
  </si>
  <si>
    <t>04827-110</t>
  </si>
  <si>
    <t>Rua Cassiano dos Santos, 499</t>
  </si>
  <si>
    <t>02518-130</t>
  </si>
  <si>
    <t>Avenida Ordem e Progresso, 1001</t>
  </si>
  <si>
    <t>04657-000</t>
  </si>
  <si>
    <t>Avenida Yervant Kissajikian, 416</t>
  </si>
  <si>
    <t>08490-800</t>
  </si>
  <si>
    <t>Rua Juá Mirim,  s/n</t>
  </si>
  <si>
    <t>02610-000</t>
  </si>
  <si>
    <t>Avenida João Marcelino Branco, 95</t>
  </si>
  <si>
    <t>Rua Guaicurus, 1000</t>
  </si>
  <si>
    <t>03621-000</t>
  </si>
  <si>
    <t>Rua Candapuí, 492</t>
  </si>
  <si>
    <t>01012-000</t>
  </si>
  <si>
    <t>Rua Rua Álvares Penteado, 49</t>
  </si>
  <si>
    <t>02127-020</t>
  </si>
  <si>
    <t>Rua Rua Gen. Mendes, 111</t>
  </si>
  <si>
    <t>04026-090</t>
  </si>
  <si>
    <t>Rua Rua José de Magalhães, 500</t>
  </si>
  <si>
    <t>03411-000</t>
  </si>
  <si>
    <t>Rua Atucuri, 699</t>
  </si>
  <si>
    <t>03870-100</t>
  </si>
  <si>
    <t>Avenida São Miguel, 5550</t>
  </si>
  <si>
    <t>08410-030</t>
  </si>
  <si>
    <t>Rua Hipolito de Camargo, 479</t>
  </si>
  <si>
    <t>08210-590</t>
  </si>
  <si>
    <t>Rua Augusto Carlos Bauman, 851</t>
  </si>
  <si>
    <t>04883-025</t>
  </si>
  <si>
    <t>Estrada Ecoturística de Parelheiros, 5252</t>
  </si>
  <si>
    <t>05204-020</t>
  </si>
  <si>
    <t>Rua Ylídio Figueiredo, 349</t>
  </si>
  <si>
    <t>05425-070</t>
  </si>
  <si>
    <t>Avenida das Nações Unidas, 7123</t>
  </si>
  <si>
    <t>02936-110</t>
  </si>
  <si>
    <t>Rua Luís Carneiro, 193</t>
  </si>
  <si>
    <t>Avenida Tucuruvi, 808</t>
  </si>
  <si>
    <t>04751-010</t>
  </si>
  <si>
    <t>Praça Floriano Peixoto, 126</t>
  </si>
  <si>
    <t>03950-000</t>
  </si>
  <si>
    <t>Avenida Ragueb Chohfi, 1400</t>
  </si>
  <si>
    <t>08060-150</t>
  </si>
  <si>
    <t>Rua Dona Ana Flora Pinheiro de Sousa, 76</t>
  </si>
  <si>
    <t>03372-080</t>
  </si>
  <si>
    <t>Avenida Sapopemba, 9064</t>
  </si>
  <si>
    <t>03220-000</t>
  </si>
  <si>
    <t>Avenida do Oratório, 172</t>
  </si>
  <si>
    <t>03178-200</t>
  </si>
  <si>
    <t>Rua Dr. Ulpiano da Costa Manso, 201</t>
  </si>
  <si>
    <t>05763-470</t>
  </si>
  <si>
    <t>Rua Nossa Sra. do Bom Conselho, 59</t>
  </si>
  <si>
    <t>04204-000</t>
  </si>
  <si>
    <t>Rua Lino Coutinho, 444</t>
  </si>
  <si>
    <t>08160-495</t>
  </si>
  <si>
    <t>Avenida Marechal Tito, 3012</t>
  </si>
  <si>
    <t>04308-001</t>
  </si>
  <si>
    <t>Avenida Eng. Armando de Arruda Pereira, 2314</t>
  </si>
  <si>
    <t>02259-000</t>
  </si>
  <si>
    <t>Avenida Luís Stamatis, 300</t>
  </si>
  <si>
    <t>04902-015</t>
  </si>
  <si>
    <t>Avenida Guarapiranga, 1695</t>
  </si>
  <si>
    <t>01129-020</t>
  </si>
  <si>
    <t>Rua Cristina Tomás, 160</t>
  </si>
  <si>
    <t>RUA ENGENHEIRO MILTON DE ALVARENGA PEIXOTO, 20</t>
  </si>
  <si>
    <t>Escola</t>
  </si>
  <si>
    <t>RUA RENÉ CASTERA, 601</t>
  </si>
  <si>
    <t>ESTRADA DA BARONESA, 1120</t>
  </si>
  <si>
    <t>AVENIDA DOS FUNCIONÁRIOS PÚBLICOS, 369</t>
  </si>
  <si>
    <t>AVENIDA JOSE ESTIMA FILHO, 1205</t>
  </si>
  <si>
    <t>RUA JACQUES LE MERCIER, 7</t>
  </si>
  <si>
    <t>AVENIDA PERATUBA, s/n</t>
  </si>
  <si>
    <t>RUA JOAO FERREIRA DA SILVA, 99</t>
  </si>
  <si>
    <t>RUA PROFESSOR BARROSO DO AMARAL, 694</t>
  </si>
  <si>
    <t>RUA MARCELINO COELHO,297</t>
  </si>
  <si>
    <t>RUA INACIO PARREIRAS NEVES, 17</t>
  </si>
  <si>
    <t>RUA CERDEIRA, 7</t>
  </si>
  <si>
    <t>RUA HAFIZ ABI CHEDID, 110</t>
  </si>
  <si>
    <t>AVENIDA RAQUEL ALVES MOREIRA, 823</t>
  </si>
  <si>
    <t>RUA HOLDA BOTTO MALANCONI, 431</t>
  </si>
  <si>
    <t>RUA NOVA DO TUPAROQUERA, 1901</t>
  </si>
  <si>
    <t>RUA JOÃO DAMASCENO, 85</t>
  </si>
  <si>
    <t>RUA NOVA DO TUPAROQUERA, 2100</t>
  </si>
  <si>
    <t>RUA JOSÉ MANOEL CAMISA NOVA, 552</t>
  </si>
  <si>
    <t>RUA BARBOSA VILAS BOAS, 251</t>
  </si>
  <si>
    <t>RUA HUMBERTO DE ALMEIDA, 521</t>
  </si>
  <si>
    <t>RUA RAIMUNDA FRANKLIN DE MELO, 184</t>
  </si>
  <si>
    <t>AVENIDA FIM DE SEMANA, 527</t>
  </si>
  <si>
    <t>RUA FREI LUÍS BELTRÃO, 5</t>
  </si>
  <si>
    <t>RUA BALDOMERO CARQUEJA, 278</t>
  </si>
  <si>
    <t>RUA MOURISCA, 16</t>
  </si>
  <si>
    <t>RUA ANTONIO RAPOSO BARRETO, 151</t>
  </si>
  <si>
    <t>AVENIDA MARGUERITTE LONG, 41</t>
  </si>
  <si>
    <t>AVENIDA RUBENS MONTANARO DE BORBA, 862</t>
  </si>
  <si>
    <t>AVENIDA INTERLAGOS, 7350</t>
  </si>
  <si>
    <t>RUA DOMINGOS TARROSO, 101</t>
  </si>
  <si>
    <t>RUA HANS CHRISTIAN ANDERSEN, 67</t>
  </si>
  <si>
    <t>RUA FRANCESCO BARTOLOZZI, 1</t>
  </si>
  <si>
    <t>RUA ANTÔNIO CALIXTO DA SILVA, 15</t>
  </si>
  <si>
    <t>RUA ACÂMBARO, 39</t>
  </si>
  <si>
    <t>RUA MANOEL VITORINO PEREIRA, 220</t>
  </si>
  <si>
    <t>RUA ANTONIO BORGES DA FONSECA, 15</t>
  </si>
  <si>
    <t>RUA GEORGINA BOCCHIGLIERI, 55</t>
  </si>
  <si>
    <t>RUA FRANCISCO DE CALDAS, 50</t>
  </si>
  <si>
    <t>RUA RAIMUNDO LOPES, 115</t>
  </si>
  <si>
    <t>PRAÇA ESCOLAR, s/n</t>
  </si>
  <si>
    <t>RUA DANIEL ALOMIA, 325</t>
  </si>
  <si>
    <t>RUA PORTUNHOS, s/n</t>
  </si>
  <si>
    <t>RUA JÚLIA MAMEIA, 200</t>
  </si>
  <si>
    <t>RUA MARIA MOURA DA CONCEICAO, s/n</t>
  </si>
  <si>
    <t>RUA CONQUISTA POPULAR, s/n</t>
  </si>
  <si>
    <t>RUA ALBA VALDEZ, 5</t>
  </si>
  <si>
    <t>RUA CONSTELACAO DO INDIO, 41</t>
  </si>
  <si>
    <t>RUA JÚLIO GADDA, 1250</t>
  </si>
  <si>
    <t>RUA ALZIRO PINHEIRO MAGALHÃES, 899</t>
  </si>
  <si>
    <t>RUA MARIA MOASSAB BARBOUR, s/n</t>
  </si>
  <si>
    <t>RUA CONSTELACAO DO ERIDANO, 24</t>
  </si>
  <si>
    <t>RUA GENERAL RENATO VARANDAS DE AZEVEDO, 377</t>
  </si>
  <si>
    <t>RUA SÃO JOSÉ DO RIO PRETO, 17</t>
  </si>
  <si>
    <t>RUA PELAGIA STARBULOV, 324</t>
  </si>
  <si>
    <t>RUA CLARISSA,s/n</t>
  </si>
  <si>
    <t>RUA CONDE DE LANCASTRE, 209</t>
  </si>
  <si>
    <t>RUA ANTÔNIO BERNAL, 40</t>
  </si>
  <si>
    <t>RUA BEIJAFLOR, 1</t>
  </si>
  <si>
    <t>RUA JOSÉ PEDRO DE BORBA, 20</t>
  </si>
  <si>
    <t>RUA IPEROXO, 82</t>
  </si>
  <si>
    <t>RUA BELÉM, s/n</t>
  </si>
  <si>
    <t>RUA SANTANA DO ARACUAI, 190</t>
  </si>
  <si>
    <t>AVENIDA DEPUTADO CANTÍDIO SAMPAIO, 4798</t>
  </si>
  <si>
    <t>RUA PEDRO POMAR, s/n</t>
  </si>
  <si>
    <t>RUA APARECIDA DO TABOADO, s/n</t>
  </si>
  <si>
    <t>RUA ENCRUZILHADA DO SUL, 1005</t>
  </si>
  <si>
    <t>AVENIDA INAJAR DE SOUZA, 6975</t>
  </si>
  <si>
    <t>RUA PERSIO DE SOUZA QUEIROZ FILHO, 155</t>
  </si>
  <si>
    <t>RUA MARCELINO JOSE DE FREITAS, 619</t>
  </si>
  <si>
    <t>RUA NAIR RAMOS SCHURING, 158</t>
  </si>
  <si>
    <t>AVENIDA GUILHERME DE ALMEIDA, 110</t>
  </si>
  <si>
    <t>RUA MANUEL INACIO ALVARENGA, 50</t>
  </si>
  <si>
    <t>RUA JOAQUINA MARIA DOS SANTOS, 177</t>
  </si>
  <si>
    <t>RUA AGENOR ALVES MEIRA, 285</t>
  </si>
  <si>
    <t>RUA IBIRAIARAS, 400</t>
  </si>
  <si>
    <t>RUA DANIEL CERRI, 1549</t>
  </si>
  <si>
    <t>RUA RÔMULO NALDI, 147</t>
  </si>
  <si>
    <t>RUA JOSÉ SIQUEIRA BRITO, 123</t>
  </si>
  <si>
    <t>RUA ANTONIO DOMINGUES FREITAS, 147</t>
  </si>
  <si>
    <t>RUA JORNALISTA OCTÁVIO RIBEIRO PENA BRANCA, 20</t>
  </si>
  <si>
    <t>RUA ANTÔNIO DA FRANCA E HORTA, 30</t>
  </si>
  <si>
    <t>AVENIDA DEPUTADO EMÍLIO CARLOS, 3871</t>
  </si>
  <si>
    <t>RUA CAMILO PECANHA, 10</t>
  </si>
  <si>
    <t>AVENIDA GENERAL PENHA BRASIL, 139</t>
  </si>
  <si>
    <t>RUA RIBEIRO JUNQUEIRA, 259</t>
  </si>
  <si>
    <t>RUA IGARAPE DA DIANA, 60</t>
  </si>
  <si>
    <t>RUA IGARAPE GUARA, 90</t>
  </si>
  <si>
    <t>RUA DO PAI NOSSO, 7</t>
  </si>
  <si>
    <t>RUA VARZEA NOVA, 40</t>
  </si>
  <si>
    <t>RUA OLIMPIA MONTANI, 231</t>
  </si>
  <si>
    <t>RUA IGARAPÉ ÁGUA AZUL, 1259</t>
  </si>
  <si>
    <t>AVENIDA NASCER DO SOL, 1360</t>
  </si>
  <si>
    <t>RUA ARROIO ARAPONGAS, 275</t>
  </si>
  <si>
    <t>RUA SALVADOR VIGANO, 100</t>
  </si>
  <si>
    <t>RUA HENRIQUE ADAMUS, 16</t>
  </si>
  <si>
    <t>RUA BARAO BARROSO DO AMAZONAS, s/n</t>
  </si>
  <si>
    <t>AVENIDA DOS METALÚRGICOS, 1300</t>
  </si>
  <si>
    <t>RUA ALFONSO ASTURARO, 416</t>
  </si>
  <si>
    <t>RUA CONJUNTO SITIO CONCEICAO, 283</t>
  </si>
  <si>
    <t>RUA HENRIQUE ADAMUS, 15</t>
  </si>
  <si>
    <t>RUA ARROIO SARANDI, 284</t>
  </si>
  <si>
    <t>TRAVESSA SÍLVIO CALDAS, s/n</t>
  </si>
  <si>
    <t>RUA EDSON DANILLO DOTTO, 700</t>
  </si>
  <si>
    <t>ESTRADA IGUATEMI, 4977</t>
  </si>
  <si>
    <t>AVENIDA DOS METALURGICOS, 1155</t>
  </si>
  <si>
    <t>RUA RENE DE TOLEDO, 700</t>
  </si>
  <si>
    <t>RUA FRANCISCO JOSE VIANA, 894</t>
  </si>
  <si>
    <t>RUA SARA KUBITSCHECK, 186</t>
  </si>
  <si>
    <t>RUA JOSE FRANCISCO BRANDAO, 370</t>
  </si>
  <si>
    <t>RUA DOS TEXTEIS, 2970</t>
  </si>
  <si>
    <t>RUA CAMARGO E LEME, 78</t>
  </si>
  <si>
    <t>RUA CARANAÍBA, 58</t>
  </si>
  <si>
    <t>RUA TORRE DE SANTIAGO, 425</t>
  </si>
  <si>
    <t>RUA JORGE MARACCINI POMFILIO, 60</t>
  </si>
  <si>
    <t>RUA ANDES, 807</t>
  </si>
  <si>
    <t>AVENIDA JOSÉ PINHEIRO BORGES, 60</t>
  </si>
  <si>
    <t>RUA MANUEL DA MOTA COUTINHO, 293</t>
  </si>
  <si>
    <t>RUA ALESSIO PRATI, 42</t>
  </si>
  <si>
    <t>RUA GETULINA, 278</t>
  </si>
  <si>
    <t>RUA ANANAI, 968</t>
  </si>
  <si>
    <t>RUA PORTO DO BEZERRA, 25</t>
  </si>
  <si>
    <t>RUA ARROIO CAMPO BOM, 215</t>
  </si>
  <si>
    <t>RUA AGUAS DE MARCO, s/n</t>
  </si>
  <si>
    <t>RUA PAINA, 50</t>
  </si>
  <si>
    <t>AVENIDA NOSSA SENHORA DE GUADALUPE, 212</t>
  </si>
  <si>
    <t>RUA LUÍS MEDEIROS DA SILVA, 195</t>
  </si>
  <si>
    <t>RUA GENERAL MOREIRA COUTO, 72</t>
  </si>
  <si>
    <t>RUA ONOFRE JORGE VELHO, 260</t>
  </si>
  <si>
    <t>AVENIDA AFONSO DE SAMPAIO E SOUSA, 2051</t>
  </si>
  <si>
    <t>AVENIDA CORONEL MANUEL PY, 168</t>
  </si>
  <si>
    <t>AVENIDA JOSE DA ROCHA VIANA, 44</t>
  </si>
  <si>
    <t>RUA MONT BLANC, 98</t>
  </si>
  <si>
    <t>RUA CORONEL JOAO DA SILVA FEIJO, 40</t>
  </si>
  <si>
    <t>RUA KOTINDA, 1343</t>
  </si>
  <si>
    <t>RUA CRISÂNTEMO, 100</t>
  </si>
  <si>
    <t>RUA SAO CLETO, 165</t>
  </si>
  <si>
    <t>RUA JOAO NICOLAU CHAMMA, 253</t>
  </si>
  <si>
    <t>RUA MARIA AMALIA LOPES AZEVEDO, 2167</t>
  </si>
  <si>
    <t>RUA DO BURUÍ, 120</t>
  </si>
  <si>
    <t>RUA AUGUSTO RODRIGUES, 272</t>
  </si>
  <si>
    <t>RUA SAO BRAS DO SUACUI, 159</t>
  </si>
  <si>
    <t>RUA GRUTA DAS PRINCESAS, 165</t>
  </si>
  <si>
    <t>RUA CAPACHÓS, 400</t>
  </si>
  <si>
    <t>RUA DOS MURURÉS, 434</t>
  </si>
  <si>
    <t>RUA DOUTOR JOSÉ DE PORCIÚNCULA, 986</t>
  </si>
  <si>
    <t>RUA ALTOS DO OITI, 537</t>
  </si>
  <si>
    <t>RUA SAO GONCALO DO RIO DAS PEDRAS, 140</t>
  </si>
  <si>
    <t>RUA CORDÃO DE SÃO FRANCISCO, 797</t>
  </si>
  <si>
    <t>RUA CACHOEIRA MANGAVAL, 120</t>
  </si>
  <si>
    <t>RUA ERVA DO SERENO,15</t>
  </si>
  <si>
    <t>RUA DANIEL BERNARDO, 105</t>
  </si>
  <si>
    <t>RUA DIONÍSIO BELLANTE, 487</t>
  </si>
  <si>
    <t>RUA PALMEIRÓPOLIS, s/n</t>
  </si>
  <si>
    <t>AVENIDA FELIPPO STURBA, 25</t>
  </si>
  <si>
    <t>RUA ELISA DINA, 293</t>
  </si>
  <si>
    <t xml:space="preserve">RUA ANTONIO CONSELHEIRO,1 </t>
  </si>
  <si>
    <t>RUA PEDRO JOSÉ DE LIMA, 1020</t>
  </si>
  <si>
    <t>RUA POMPEU BERTINI, 80</t>
  </si>
  <si>
    <t>AVENIDA ELIAS ANTONIO LOPES, 165</t>
  </si>
  <si>
    <t>RUA GONCALO ALDANA, 385</t>
  </si>
  <si>
    <t>RUA JEAN CORALLI, 135</t>
  </si>
  <si>
    <t>RUA VALE DAS FLORES, 120</t>
  </si>
  <si>
    <t>RUA INTERATIVA, 100</t>
  </si>
  <si>
    <t>RUA SAMUEL BOVY, 23</t>
  </si>
  <si>
    <t>ESTRADA DO CONGO, 204</t>
  </si>
  <si>
    <t>RUA DOURADA, s/n</t>
  </si>
  <si>
    <t>RUA PERAMARMELO, 226</t>
  </si>
  <si>
    <t>RUA HENRIQUE SALVATORI, 23</t>
  </si>
  <si>
    <t>AVENIDA RAIMUNDO PEREIRA DE MAGALHÃES, 12298</t>
  </si>
  <si>
    <t>AVENIDA DEPUTADO CANTÍDIO SAMPAIO, 6590</t>
  </si>
  <si>
    <t>AVENIDA ELÍSIO TEIXEIRA LEITE, s/n</t>
  </si>
  <si>
    <t>RUA PHILONILIA GONCALVES DOS SANTOS, s/n</t>
  </si>
  <si>
    <t>RUA JOÃO AIRES, s/n</t>
  </si>
  <si>
    <t>RUA AGNES FONTOURA, 87</t>
  </si>
  <si>
    <t>RUA PRÍNCIPE, 38</t>
  </si>
  <si>
    <t>AVENIDA DEPUTADO CANTÍDIO SAMPAIO, 6813</t>
  </si>
  <si>
    <t>RUA XAVIER DOS PASSAROS, 39</t>
  </si>
  <si>
    <t>RUA BARRA DA FORQUILHA, 576</t>
  </si>
  <si>
    <t>RUA NOSSA SENHORA DA CONCEICAO, 384</t>
  </si>
  <si>
    <t>RUA MARTINO AROSIO, 81</t>
  </si>
  <si>
    <t>RUA SILVEIRÂNIA, s/n</t>
  </si>
  <si>
    <t>RUA RECANTO DOS HUMILDES, s/n</t>
  </si>
  <si>
    <t>RUA ARGÉLIA, s/n</t>
  </si>
  <si>
    <t>RUA BERNARDO JOSÉ DE LORENA, s/n</t>
  </si>
  <si>
    <t>RUA ALAGOA NOVA, s/n</t>
  </si>
  <si>
    <t>RUA PRINCIPAL, s/n</t>
  </si>
  <si>
    <t>RUA JULIO DE OLIVEIRA, 160</t>
  </si>
  <si>
    <t>RUA GUILHERME CORREIA DE MELO, 408</t>
  </si>
  <si>
    <t>AVENIDA MENOTTI LAUDISIO, 553</t>
  </si>
  <si>
    <t>RUA URATINGA, 144</t>
  </si>
  <si>
    <t>AVENIDA PAULA FERREIRA, 2653</t>
  </si>
  <si>
    <t>RUA CARLOS DA CUNHA MATTOS, 134</t>
  </si>
  <si>
    <t>RUA ARNALDO ALVERNAZ NUNES, 320</t>
  </si>
  <si>
    <t>RUA COMENDADOR FEIZ ZARZUR, s/n</t>
  </si>
  <si>
    <t>RUA CONDE MONTERONE, 101</t>
  </si>
  <si>
    <t>RUA FRANCISCO SAVERIO ORLANDI, 141</t>
  </si>
  <si>
    <t>RUA PEDRO NOGUEIRA DE PAZES, 199</t>
  </si>
  <si>
    <t>RUA PAPA GREGORIO MAGNO, 133</t>
  </si>
  <si>
    <t>RUA MIGUEL FLETA, 167</t>
  </si>
  <si>
    <t>ESTRADA DO ALVARENGA, 3752</t>
  </si>
  <si>
    <t>RUA DOS BORÔS, s/n</t>
  </si>
  <si>
    <t>ESTRADA DO ALVARENGA, 5095</t>
  </si>
  <si>
    <t>RUA PROFESSOR CORRÊA BRITO, 355</t>
  </si>
  <si>
    <t>ESTRADA DO ALVARENGA, 2113</t>
  </si>
  <si>
    <t>RUA DAS ORQUÍDEAS, 130</t>
  </si>
  <si>
    <t>RUA ÉRICO SEMER, s/n</t>
  </si>
  <si>
    <t>TRAVESSA SALVE A MOCIDADE, 932</t>
  </si>
  <si>
    <t>RUA LUISA SARAZIM, 139</t>
  </si>
  <si>
    <t>AVENIDA BENTO GUELFI, s/n</t>
  </si>
  <si>
    <t>RUA FRANCISCO DE MELO PALHETA, s/n</t>
  </si>
  <si>
    <t>AVENIDA DO PROGRESSO, 100</t>
  </si>
  <si>
    <t>RUA CURUMATIM, 390</t>
  </si>
  <si>
    <t>RUA GIOVANNI MOSEL, 73</t>
  </si>
  <si>
    <t>RUA OSCAR MULLER, 135</t>
  </si>
  <si>
    <t>RUA CURUMATIM, 201</t>
  </si>
  <si>
    <t>RUA ABNER RIBEIRO BORGES, 224</t>
  </si>
  <si>
    <t>RUA PRIMO BAUDINI, 441</t>
  </si>
  <si>
    <t>RUA DIOGO GARCIA, 128</t>
  </si>
  <si>
    <t>RUA MANUEL HENRIQUES DE PAIVA, s/n</t>
  </si>
  <si>
    <t>AVENIDA RAGUEB CHOHFI, 4046</t>
  </si>
  <si>
    <t>TRAVESSA MEIRI, 73</t>
  </si>
  <si>
    <t>RUA JORGE CARLOS DE ALMEIDA, 66</t>
  </si>
  <si>
    <t>RUA DOS LIRIOS, 2</t>
  </si>
  <si>
    <t>RUA CINIRA POLÔNIO, 100</t>
  </si>
  <si>
    <t>RUA BANDEIRA DE ARACAMBI, 707</t>
  </si>
  <si>
    <t>AVENIDA RODOLFO PIRANI, 224</t>
  </si>
  <si>
    <t>RUA CARMEM TORTOLA, 26</t>
  </si>
  <si>
    <t>AVENIDA BARONESA DE MURITIBA, 55</t>
  </si>
  <si>
    <t>RUA FORTE DOS REIS MAGOS, 46</t>
  </si>
  <si>
    <t>RUA ALFONSO FERRABOSCO, 231</t>
  </si>
  <si>
    <t>RUA DOS NAVEGADORES, 91</t>
  </si>
  <si>
    <t>RUA LUCAS LOSSIUS, 95</t>
  </si>
  <si>
    <t>RUA ALEXANDRE GROPPALI, 147</t>
  </si>
  <si>
    <t>RUA MANUEL QUIRINO DE MATTOS, s/n</t>
  </si>
  <si>
    <t>AVENIDA ARQUITETO VILANOVA ARTIGAS, 1471</t>
  </si>
  <si>
    <t>RUA PALMEIRA BACABA, 39</t>
  </si>
  <si>
    <t>RUA CHIQUINHA GONZAGA, 349</t>
  </si>
  <si>
    <t>RUA JOSE JOAQUIM, 302</t>
  </si>
  <si>
    <t>RUA GENERAL PORFIRIO DA PAZ, 1663</t>
  </si>
  <si>
    <t>RUA MILTON DA CRUZ, 659</t>
  </si>
  <si>
    <t>RUA ALMIRANTE OTACILIO CUNHA, 325</t>
  </si>
  <si>
    <t>RUA CRISTOVAO DE VASCONCELOS, 86A</t>
  </si>
  <si>
    <t>RUA BRAS PIRES, 345</t>
  </si>
  <si>
    <t>RUA SARGENTO EDGARD LOURENCO PINTO, 40</t>
  </si>
  <si>
    <t>AVENIDA JOAO RODRIGUES RUIZ, 248</t>
  </si>
  <si>
    <t>RUA ESQUIVEL NAVARRO, 10</t>
  </si>
  <si>
    <t>RUA CARLO CLAUSETTI, 300</t>
  </si>
  <si>
    <t>RUA GUARANTA, s/n</t>
  </si>
  <si>
    <t>AVENIDA ARQUITETO VILANOVA ARTIGAS, 583</t>
  </si>
  <si>
    <t>RUA CLARA PETRELA, 113</t>
  </si>
  <si>
    <t>RUA PROFESSOR VICENTE PEIXOTO, 50</t>
  </si>
  <si>
    <t>R. Alm. Alexandrino, 541</t>
  </si>
  <si>
    <t>R. Paulo de Lima Corrêia, 65</t>
  </si>
  <si>
    <t>03266-000</t>
  </si>
  <si>
    <t>Rua Dr. Camilo Haddad, 234</t>
  </si>
  <si>
    <t>04224-010</t>
  </si>
  <si>
    <t>R. Campante, 357</t>
  </si>
  <si>
    <t>RUA VOLUNTÁRIOS DA PÁTRIA, 733</t>
  </si>
  <si>
    <t>AVENIDA ADOLFO PINHEIRO, 511</t>
  </si>
  <si>
    <t>RUA VOLUNTARIOS DA PATRIA, 777</t>
  </si>
  <si>
    <t>RUA BENEDITO PEREIRA, 206</t>
  </si>
  <si>
    <t>RUA TAQUARI, 459</t>
  </si>
  <si>
    <t>RUA SÃO GERALDINO, 236</t>
  </si>
  <si>
    <t>AVENIDA FÉLIX ALVES PEREIRA, 73</t>
  </si>
  <si>
    <t>RUA PEDRA AZUL, 314</t>
  </si>
  <si>
    <t>RUA RODRIGUES PAIS, 512</t>
  </si>
  <si>
    <t>AVENIDA PARANAGUÁ, 1954</t>
  </si>
  <si>
    <t>AVENIDA RAGUEB CHOHFI, 3773</t>
  </si>
  <si>
    <t>RUA FRANCISCO JOSÉ DE BARROS, 160</t>
  </si>
  <si>
    <t>RUA SARGENTO LUIS RODRIGUES FILHO, 40</t>
  </si>
  <si>
    <t>RUA FRANCISCO FRANCO MACHADO, 68</t>
  </si>
  <si>
    <t>AVENIDA ITAQUERA, 221</t>
  </si>
  <si>
    <t>RUA CESÁRIO RAMALHO, 111</t>
  </si>
  <si>
    <t>RUA DOUTOR MEIRA PENA, 33</t>
  </si>
  <si>
    <t>RUA FRANCISCO RAMOSR, 132</t>
  </si>
  <si>
    <t>RUA CABO ESTACIO DA CONCEICAO, 176</t>
  </si>
  <si>
    <t>AVENIDA MATEO BEI, 1651</t>
  </si>
  <si>
    <t>RUA ANTONIO MARIANI, 425</t>
  </si>
  <si>
    <t>RUA FRANCOIS BUNEL, 250</t>
  </si>
  <si>
    <t>RUA CORONEL JOÃO DA SILVA FEIJÓ, 34</t>
  </si>
  <si>
    <t>RUA JITAÚNA, 30</t>
  </si>
  <si>
    <t>PRACA DO TRABALHADOR, s/n</t>
  </si>
  <si>
    <t>RUA IGARAPÉ FLORES, 19</t>
  </si>
  <si>
    <t>RUA BARTOLOMEU CORREA BUENO, 268</t>
  </si>
  <si>
    <t>RUA CHÁ DOS JESUÍTAS, 72</t>
  </si>
  <si>
    <t>RUA HENRIQUE XAVIER DE BRITO, 221</t>
  </si>
  <si>
    <t>RUA FAVEIRA DO MATO, 530</t>
  </si>
  <si>
    <t>RUA FRED ASTAIRE, 164</t>
  </si>
  <si>
    <t>RUA FRANCISCA ESPÓSITO TONETTI, s/n</t>
  </si>
  <si>
    <t>RUA PAULO CESAR, 126</t>
  </si>
  <si>
    <t>ESTRADA DOM JOÃO NERY, 2404</t>
  </si>
  <si>
    <t>RUA FRANCISCO FRANCO MACHADO, 74</t>
  </si>
  <si>
    <t>RUA CANTORIAS PAULISTAS, 20</t>
  </si>
  <si>
    <t>RUA NICOLAU COPÉRNICO, 165</t>
  </si>
  <si>
    <t>RUA GABRIEL DE CARVALHO, 60</t>
  </si>
  <si>
    <t>RUA AMETISTA, 50</t>
  </si>
  <si>
    <t>PRACA DOUTOR MÁRIO MARGARIDO, 35</t>
  </si>
  <si>
    <t>AVENIDA CARLOS LIVIERO, 600</t>
  </si>
  <si>
    <t>RUA JACARAIPE, 478</t>
  </si>
  <si>
    <t>RUA ACÁCIO CARISTO, 21</t>
  </si>
  <si>
    <t>RUA CORONEL AUGUSTO CELSO DE MOURA, 78</t>
  </si>
  <si>
    <t>RUA ACURUÍ, 700</t>
  </si>
  <si>
    <t>RUA ENGENHEIRO HUGO TAKAHASHI, 333</t>
  </si>
  <si>
    <t>RUA AMARALINA, 141</t>
  </si>
  <si>
    <t>RUA JOAQUIM GUIMARÃES, 47</t>
  </si>
  <si>
    <t>RUA JOSE CERQUEIRA BASTOS, 46</t>
  </si>
  <si>
    <t>RUA FRADIQUE COUTINHO, 2200</t>
  </si>
  <si>
    <t>RUA ROQUE PETRELLA, 1054</t>
  </si>
  <si>
    <t>RUA JOAQUINA DA LAPA, 453</t>
  </si>
  <si>
    <t>RUA BEIJUI, 296</t>
  </si>
  <si>
    <t>RUA SALVADOR RODRIGUES NEGRAO, 602</t>
  </si>
  <si>
    <t>RUA VITORIANA, 330</t>
  </si>
  <si>
    <t>RUA CORONEL LUIS DE FARIA E SOUSA, 12</t>
  </si>
  <si>
    <t>RUA JOSE ALEXANDRE MACHADO, 22</t>
  </si>
  <si>
    <t>RUA DO POMBO CORREIO, 50</t>
  </si>
  <si>
    <t>ESTRADA DAS LÁGRIMAS, 2385</t>
  </si>
  <si>
    <t>RUA BELGRADO, 74</t>
  </si>
  <si>
    <t>RUA MANUEL RODRIGUES SANTIAGO, 809</t>
  </si>
  <si>
    <t>RUA RAIMUNDO CORREIA, 5</t>
  </si>
  <si>
    <t>RUA MADRID, 550</t>
  </si>
  <si>
    <t>ESTRADA DAS LÁGRIMAS, 1029</t>
  </si>
  <si>
    <t>RUA PROFESSOR JOSE OZI, 62</t>
  </si>
  <si>
    <t>RUA JOSÉ PEREIRA CRUZ, 95</t>
  </si>
  <si>
    <t>RUA JOAO JOSE DA SILVA, 422</t>
  </si>
  <si>
    <t>RUA JUNDIAPEBA, 177</t>
  </si>
  <si>
    <t>RUA FERNANDES SARDINHA, 222</t>
  </si>
  <si>
    <t>RUA CARMINHA, 103</t>
  </si>
  <si>
    <t>RUA ALCACUZ, 130</t>
  </si>
  <si>
    <t>TRAVESSA PASSAREIRA, 200</t>
  </si>
  <si>
    <t>04777-020</t>
  </si>
  <si>
    <t xml:space="preserve">Rua Nossa Senhora Aparecida, 01 </t>
  </si>
  <si>
    <t>04236-010</t>
  </si>
  <si>
    <t xml:space="preserve">Rua Flor do Pinhal, 02 </t>
  </si>
  <si>
    <t>04235-460</t>
  </si>
  <si>
    <t>Rua da Mina, 38</t>
  </si>
  <si>
    <t>08465-000</t>
  </si>
  <si>
    <t xml:space="preserve">Rua Utaro Kanai, 546 lojas E e F </t>
  </si>
  <si>
    <t>08420-470</t>
  </si>
  <si>
    <t xml:space="preserve">R. Mármore, 30 </t>
  </si>
  <si>
    <t>02986-080</t>
  </si>
  <si>
    <t>Rua Fragata da Constituição, 199</t>
  </si>
  <si>
    <t>05875-290</t>
  </si>
  <si>
    <t xml:space="preserve">Rua Henri Laube, 58 B </t>
  </si>
  <si>
    <t>02820-070</t>
  </si>
  <si>
    <t xml:space="preserve">Rua Vale do Sol, 59 B </t>
  </si>
  <si>
    <t>08141-640</t>
  </si>
  <si>
    <t xml:space="preserve">Rua Magnólia, 94 </t>
  </si>
  <si>
    <t>08142-060</t>
  </si>
  <si>
    <t xml:space="preserve">Rua Ferreira de Lemos, 55 </t>
  </si>
  <si>
    <t>04812-010</t>
  </si>
  <si>
    <t xml:space="preserve">Avenida Lourenço Cabrera, 504 </t>
  </si>
  <si>
    <t>08061-360</t>
  </si>
  <si>
    <t>Rua Arraial de Santa Barbará, 971</t>
  </si>
  <si>
    <t xml:space="preserve">04375-050 </t>
  </si>
  <si>
    <t xml:space="preserve">Rua Coriolano Durand, 23A </t>
  </si>
  <si>
    <t xml:space="preserve">08220-370 </t>
  </si>
  <si>
    <t xml:space="preserve">Rua do Contorno, S/N </t>
  </si>
  <si>
    <t xml:space="preserve">08215-290 </t>
  </si>
  <si>
    <t xml:space="preserve">Rua Álvaro de Mendonça, 456 </t>
  </si>
  <si>
    <t>04013-043</t>
  </si>
  <si>
    <t>Rua Cubatão, 971</t>
  </si>
  <si>
    <t>08490-000</t>
  </si>
  <si>
    <t>Rua Inácio Monteiro, 2131 casa 02</t>
  </si>
  <si>
    <t xml:space="preserve">04932-340 </t>
  </si>
  <si>
    <t>Rua Reinaldo Pereira, 01</t>
  </si>
  <si>
    <t xml:space="preserve"> 02216-000 </t>
  </si>
  <si>
    <t>Rua Atibaia de Vieira, 1034</t>
  </si>
  <si>
    <t>05853-310</t>
  </si>
  <si>
    <t xml:space="preserve">Rua Holda Botto Malanconi, 339 </t>
  </si>
  <si>
    <t>04852-228</t>
  </si>
  <si>
    <t xml:space="preserve">Avenida Gal. Golbery do Couto e Silva, 93 </t>
  </si>
  <si>
    <t>05886-120</t>
  </si>
  <si>
    <t>Rua Luís de Oliveira, 140</t>
  </si>
  <si>
    <t>04933-170</t>
  </si>
  <si>
    <t>Travessa Maestro Massaino, 105</t>
  </si>
  <si>
    <t>04883-100</t>
  </si>
  <si>
    <t>Rua J. Antônio D'Avila, 428</t>
  </si>
  <si>
    <t xml:space="preserve">05791-190 </t>
  </si>
  <si>
    <t>Rua Marcos Canaveses, 1000</t>
  </si>
  <si>
    <t>05789-000</t>
  </si>
  <si>
    <t xml:space="preserve">Avenida Carlos Lacerda, 678 </t>
  </si>
  <si>
    <t>08255-500</t>
  </si>
  <si>
    <t>Rua Giovanni Quadri, 60</t>
  </si>
  <si>
    <t>04811-120</t>
  </si>
  <si>
    <t>Avenida Montanaro Borba, 477</t>
  </si>
  <si>
    <t>02221-001</t>
  </si>
  <si>
    <t>Avenida Jardim Japão, 1587</t>
  </si>
  <si>
    <t>05794-310</t>
  </si>
  <si>
    <t>Rua João Bernardo Vieira, 267</t>
  </si>
  <si>
    <t>08245-400</t>
  </si>
  <si>
    <t xml:space="preserve">Rua Imburama, 192 </t>
  </si>
  <si>
    <t xml:space="preserve">04040-033 </t>
  </si>
  <si>
    <t xml:space="preserve">Rua Loefgren, 2100 </t>
  </si>
  <si>
    <t xml:space="preserve">08320-560 </t>
  </si>
  <si>
    <t>Rua Aldeia de Santo Inácio, 823</t>
  </si>
  <si>
    <t>04225-000</t>
  </si>
  <si>
    <t xml:space="preserve">Avenida Carioca, 85 </t>
  </si>
  <si>
    <t>03817-000</t>
  </si>
  <si>
    <t>Rua Caiçara Rio do Vento, 1032</t>
  </si>
  <si>
    <t xml:space="preserve"> 04055-041</t>
  </si>
  <si>
    <t xml:space="preserve">Rua Mauro, 807 </t>
  </si>
  <si>
    <t>03977-015</t>
  </si>
  <si>
    <t xml:space="preserve">Rua George Bekesy, 340 </t>
  </si>
  <si>
    <t>04116-000</t>
  </si>
  <si>
    <t xml:space="preserve">Avenida Prefeito Fábio Prado, 15 </t>
  </si>
  <si>
    <t xml:space="preserve"> 03807-240</t>
  </si>
  <si>
    <t xml:space="preserve">Avenida Abel Tavares, 1564 </t>
  </si>
  <si>
    <t xml:space="preserve">Rua Américo Lobo, 100 </t>
  </si>
  <si>
    <t>04935-120</t>
  </si>
  <si>
    <t>Rua Willian Cremer, 02</t>
  </si>
  <si>
    <t>04940-000</t>
  </si>
  <si>
    <t>Rua Nova Henrique de Meisem, 125</t>
  </si>
  <si>
    <t xml:space="preserve"> 08372-209</t>
  </si>
  <si>
    <t>Rua Anecy Rocha, 1077</t>
  </si>
  <si>
    <t xml:space="preserve"> 04829-090</t>
  </si>
  <si>
    <t xml:space="preserve">Rua Santo Antonio do Cântaro, 100 </t>
  </si>
  <si>
    <t>02995-000</t>
  </si>
  <si>
    <t>Rua Friedrich Von Voith, 1800 - lote 9</t>
  </si>
  <si>
    <t xml:space="preserve">Avenida Fim de Semana, 257 </t>
  </si>
  <si>
    <t>05846-270</t>
  </si>
  <si>
    <t>01049-000</t>
  </si>
  <si>
    <t xml:space="preserve">Rua Formosa, 215 </t>
  </si>
  <si>
    <t xml:space="preserve"> 02126-000</t>
  </si>
  <si>
    <t xml:space="preserve">Rua José Clóvis de Castro, s/n </t>
  </si>
  <si>
    <t xml:space="preserve">Praça Haroldo Daltro, 451 </t>
  </si>
  <si>
    <t xml:space="preserve">Praça Tenório de Águiar, 32 </t>
  </si>
  <si>
    <t>Praça Ituzaingó, s/n</t>
  </si>
  <si>
    <t xml:space="preserve">Rua Helena do Sacramento, 1000 </t>
  </si>
  <si>
    <t xml:space="preserve">Avenida João Dias, 822 </t>
  </si>
  <si>
    <t xml:space="preserve">Praça Centenário de Vila Prudente, 25 </t>
  </si>
  <si>
    <t xml:space="preserve">Rua Victório Santim, 44 </t>
  </si>
  <si>
    <t xml:space="preserve">Rua Jaguar, 225 </t>
  </si>
  <si>
    <t xml:space="preserve"> 08381-001</t>
  </si>
  <si>
    <t xml:space="preserve">Avenida Bento Guelfi, s/n </t>
  </si>
  <si>
    <t>04325-001</t>
  </si>
  <si>
    <t xml:space="preserve">Avenida Engenheiro Armando de Arruda Pereira, 5241 </t>
  </si>
  <si>
    <t>05879-000</t>
  </si>
  <si>
    <t>Rua Feitiço da Vila, 399</t>
  </si>
  <si>
    <t>08472-721</t>
  </si>
  <si>
    <t xml:space="preserve">Rua Barão Barroso do Amazonas, s / n </t>
  </si>
  <si>
    <t xml:space="preserve"> 08451-420</t>
  </si>
  <si>
    <t xml:space="preserve">Rua Manuel da Mota Coutinho, 293 </t>
  </si>
  <si>
    <t xml:space="preserve">Rua Pedro José de Lima, 1020 </t>
  </si>
  <si>
    <t>02876-170</t>
  </si>
  <si>
    <t xml:space="preserve">Rua Daniel Cerri, 1549 </t>
  </si>
  <si>
    <t>08341-240</t>
  </si>
  <si>
    <t>Rua Manuel Quirino de Mattos, s/n - Jardim Sapopemba, São Paulo - SP, 08341-240</t>
  </si>
  <si>
    <t>Avenida dos Metalúrgicos, 1262 - Cidade Tiradentes, São Paulo - SP, 08471-000</t>
  </si>
  <si>
    <t>08225-380</t>
  </si>
  <si>
    <t xml:space="preserve">Avenida Ernesto Souza Cruz, 2171 </t>
  </si>
  <si>
    <t xml:space="preserve"> 05588-001</t>
  </si>
  <si>
    <t xml:space="preserve">Avenida Engenheiro Heitor Antônio Eiras García, 1870 </t>
  </si>
  <si>
    <t>05841-160</t>
  </si>
  <si>
    <t xml:space="preserve">Rua João Damasceno, 85 </t>
  </si>
  <si>
    <t>04777-000</t>
  </si>
  <si>
    <t xml:space="preserve">Avenida Interlagos, 7350 </t>
  </si>
  <si>
    <t>08220-385</t>
  </si>
  <si>
    <t> Avenida José Pinheiro Borges</t>
  </si>
  <si>
    <t>02814-000</t>
  </si>
  <si>
    <t>Rua Aparecida do Taboado, S/N - Jardim Paulistano, São Paulo - SP, 02814-000</t>
  </si>
  <si>
    <t>04240-110</t>
  </si>
  <si>
    <t>04849-502</t>
  </si>
  <si>
    <t xml:space="preserve">Rua Rodrigues Alves, 474 </t>
  </si>
  <si>
    <t>05706-280</t>
  </si>
  <si>
    <t>Avenida Hebe Camargo, 1843</t>
  </si>
  <si>
    <t>04890-090</t>
  </si>
  <si>
    <t>Rua José Pedro de Borba, 20</t>
  </si>
  <si>
    <t>04177-070</t>
  </si>
  <si>
    <t>Rua Prof. Artur Primavesi, 6</t>
  </si>
  <si>
    <t>03819-160</t>
  </si>
  <si>
    <t>03978-500</t>
  </si>
  <si>
    <t xml:space="preserve"> Rua Clara Petrela, 113 </t>
  </si>
  <si>
    <t xml:space="preserve">Rua Curumatim, 201 </t>
  </si>
  <si>
    <t xml:space="preserve">Rua Cinira Polônio, 100 </t>
  </si>
  <si>
    <t>04823-090</t>
  </si>
  <si>
    <t xml:space="preserve">Rua Domingos Tarroso, 101 </t>
  </si>
  <si>
    <t>04855-257</t>
  </si>
  <si>
    <t xml:space="preserve"> Rua Maria Moura da Conceição, S/N </t>
  </si>
  <si>
    <t xml:space="preserve"> 05789-000</t>
  </si>
  <si>
    <t> 03704-015</t>
  </si>
  <si>
    <t>Avenida Gen. Milton Taváres de Souza, 714</t>
  </si>
  <si>
    <t>05160-030</t>
  </si>
  <si>
    <t xml:space="preserve">Rua Cel. José Venâncio Dias, 840 </t>
  </si>
  <si>
    <t>05347-010</t>
  </si>
  <si>
    <t xml:space="preserve">Avenida Kenkiti Simomoto, 80 </t>
  </si>
  <si>
    <t>Avenida Marechal Tito, 3452</t>
  </si>
  <si>
    <t>05788-310</t>
  </si>
  <si>
    <t>Rua José Viriato de Castro, 78</t>
  </si>
  <si>
    <t xml:space="preserve"> 04474-340</t>
  </si>
  <si>
    <t>Estrada do Alvarenga, 3752</t>
  </si>
  <si>
    <t>05867-380</t>
  </si>
  <si>
    <t xml:space="preserve">Rua Daniel Gran, s/n </t>
  </si>
  <si>
    <t>03572-020</t>
  </si>
  <si>
    <t>Avenida Aricanduva, 5825</t>
  </si>
  <si>
    <t>05871-270</t>
  </si>
  <si>
    <t>Rua Colônia Nova, 110</t>
  </si>
  <si>
    <t>Unidade Básica de Saúde (UBS)</t>
  </si>
  <si>
    <t>Unidade de Pronto Atendimento (UPA)</t>
  </si>
  <si>
    <t>Atendimento Médico Ambulatorial (AMA)</t>
  </si>
  <si>
    <t>Atendimento Médico Ambulatorial (AMA/UBS)</t>
  </si>
  <si>
    <t>Centros de Atenção Psicossocial (CAPS)</t>
  </si>
  <si>
    <t>Centro de Convivência e Cooperativa (CECCO)</t>
  </si>
  <si>
    <t>Unidade de Vigilância em Saúde (UVIS)</t>
  </si>
  <si>
    <t>Unidade de Referência à Saúde do Idoso (URSI)</t>
  </si>
  <si>
    <t>Supervisão de Vigilância em Saúde (SUVIS)</t>
  </si>
  <si>
    <t>Hospital</t>
  </si>
  <si>
    <t xml:space="preserve">Assistencia Domiciliar </t>
  </si>
  <si>
    <t xml:space="preserve">Ambulatório de Especialidades (AE) </t>
  </si>
  <si>
    <t>Centro Especializado em Reabilitação (CER)</t>
  </si>
  <si>
    <t xml:space="preserve">Centros de Especialidades Odontológicas (CEO) </t>
  </si>
  <si>
    <t>Descomplica SP</t>
  </si>
  <si>
    <t xml:space="preserve">Serviço de Assistência Especializada (SAE) </t>
  </si>
  <si>
    <t>Supervisão Técnica de Saúde  (STS)</t>
  </si>
  <si>
    <t xml:space="preserve">Secretaria Municipal de Saúde (SMS) </t>
  </si>
  <si>
    <t>Serviço Integrado de Acolhida Terapêutica  (SIAT)</t>
  </si>
  <si>
    <t xml:space="preserve">Supervisão Técnica de Saúde (STS) </t>
  </si>
  <si>
    <t xml:space="preserve">Centro de Reabilitação </t>
  </si>
  <si>
    <t>Centro de Referencia em Saude do Trabalhador</t>
  </si>
  <si>
    <t xml:space="preserve">Centro de Praticas Naturais </t>
  </si>
  <si>
    <t xml:space="preserve">Centro de Testagem e Aconselhamento (CTA) </t>
  </si>
  <si>
    <t>Clinica Odontológica</t>
  </si>
  <si>
    <t>Coordenadoria Reginal de Saúde</t>
  </si>
  <si>
    <t xml:space="preserve">Laboratório </t>
  </si>
  <si>
    <t xml:space="preserve">Pronto Socorro Municipal (PSM) </t>
  </si>
  <si>
    <t xml:space="preserve">Ponto de Economia Solidária e Cultural </t>
  </si>
  <si>
    <t>Centro de Referência em Saúde do Trabalhador  (CRST)</t>
  </si>
  <si>
    <t>Centro de Referência em Práticas Integrativas e Complementares em Saúde (CRPICS)</t>
  </si>
  <si>
    <t xml:space="preserve">Av. Menotti Laudisio, 100 </t>
  </si>
  <si>
    <t xml:space="preserve">Av. Ceci, 2241 </t>
  </si>
  <si>
    <t xml:space="preserve">R. Bonifácio Cubas, 304 </t>
  </si>
  <si>
    <t xml:space="preserve">R. Gastão Raul de Forton Bousquet, 377 </t>
  </si>
  <si>
    <t xml:space="preserve">R. Andréas Amon, 150 </t>
  </si>
  <si>
    <t xml:space="preserve">R. Juvenal Luz, 876a </t>
  </si>
  <si>
    <t xml:space="preserve">R. João Lopes de Lima, 1151 </t>
  </si>
  <si>
    <t xml:space="preserve">Av. Nova Cantareira, 1467 </t>
  </si>
  <si>
    <t xml:space="preserve">Av. Comendador Sant'Anna, 774 </t>
  </si>
  <si>
    <t xml:space="preserve">Av. Comendador Sant'Anna, 542 </t>
  </si>
  <si>
    <t xml:space="preserve">R. Erva Imperial, 501 </t>
  </si>
  <si>
    <t xml:space="preserve">R. Júlio de Oliveira, 80 </t>
  </si>
  <si>
    <t xml:space="preserve">R. Nossa Sra. das Mercês, 1315 </t>
  </si>
  <si>
    <t xml:space="preserve">R. Monsenhor Manoel Gomes, 654 </t>
  </si>
  <si>
    <t xml:space="preserve">Rua São Roque do Paraguaçu, 190 </t>
  </si>
  <si>
    <t xml:space="preserve">R. Nicoló Tartáglia, 45 </t>
  </si>
  <si>
    <t xml:space="preserve">Av. Maria Antônia Martins, 12 </t>
  </si>
  <si>
    <t xml:space="preserve">R. Frei Germano, 50 </t>
  </si>
  <si>
    <t xml:space="preserve">R. Serra de Jairé, 1480 </t>
  </si>
  <si>
    <t xml:space="preserve">R. Cidade de Santos, 50 </t>
  </si>
  <si>
    <t xml:space="preserve">R. Marcela Alves de Cássia, 175 </t>
  </si>
  <si>
    <t xml:space="preserve">Av. Cangaíba, 3722 </t>
  </si>
  <si>
    <t xml:space="preserve">R. Mercedes Lopes, 989 </t>
  </si>
  <si>
    <t xml:space="preserve">Av. Santa Catarina, 1523 </t>
  </si>
  <si>
    <t xml:space="preserve">Av. Eng. Armando de Arruda Pereira, 2944 </t>
  </si>
  <si>
    <t xml:space="preserve">Av. Olavo Egídio de Souza Aranha, 704 </t>
  </si>
  <si>
    <t xml:space="preserve">Rua Batista Fergusio, 1016 </t>
  </si>
  <si>
    <t xml:space="preserve">R. Breno Acioli, 440 </t>
  </si>
  <si>
    <t xml:space="preserve">Av. Bento Guelfi, 1100 </t>
  </si>
  <si>
    <t xml:space="preserve">R. Pedro de Castro Velho, 525 </t>
  </si>
  <si>
    <t xml:space="preserve">R. Pedro Ravara, 11 </t>
  </si>
  <si>
    <t xml:space="preserve">R. José da Costa Gavião, 150 </t>
  </si>
  <si>
    <t xml:space="preserve">R. Encruzilhada do Sul, 220 </t>
  </si>
  <si>
    <t xml:space="preserve">R. Bandeira de Aracambi, 702 </t>
  </si>
  <si>
    <t xml:space="preserve">Av. Engenho Novo, 120 </t>
  </si>
  <si>
    <t xml:space="preserve">R. Planalto de Conquista, 80 </t>
  </si>
  <si>
    <t xml:space="preserve">R. Valorbe, 80 </t>
  </si>
  <si>
    <t xml:space="preserve">Rua Oscar de Moura Lacerda, 231 </t>
  </si>
  <si>
    <t xml:space="preserve">Av. Padre Francisco de Toledo, 545 </t>
  </si>
  <si>
    <t xml:space="preserve">R. das Olarias, 505 </t>
  </si>
  <si>
    <t xml:space="preserve">R. François Bunel, 194 </t>
  </si>
  <si>
    <t xml:space="preserve">Praça Vig. João Gonçalves de Lima, 239 </t>
  </si>
  <si>
    <t xml:space="preserve">R. Vicente da Costa, 289 </t>
  </si>
  <si>
    <t xml:space="preserve">R. Giovanni Di Balduccio, 250 </t>
  </si>
  <si>
    <t xml:space="preserve">R. Cel. João de Oliveira Melo, 440 </t>
  </si>
  <si>
    <t xml:space="preserve">R. Dr. Jaci Barbosa, 280 </t>
  </si>
  <si>
    <t xml:space="preserve">R. Rolando Curti, 701 </t>
  </si>
  <si>
    <t xml:space="preserve">R. Salatiel de Campos, 222 </t>
  </si>
  <si>
    <t xml:space="preserve">R. Dom Manoel da Silveira Del'boux, 76 </t>
  </si>
  <si>
    <t xml:space="preserve">R. Flor da Cachoeira, 2 </t>
  </si>
  <si>
    <t xml:space="preserve">R. Belém Santos, 222 </t>
  </si>
  <si>
    <t xml:space="preserve">R. Barão de Paiva Manso, 200 </t>
  </si>
  <si>
    <t xml:space="preserve">Av. Santo Afonso, 427 </t>
  </si>
  <si>
    <t xml:space="preserve">R. Dr. Juvenal Hudson Ferreira, 20 </t>
  </si>
  <si>
    <t xml:space="preserve">R. Ernesto Soares Filho, 301 </t>
  </si>
  <si>
    <t xml:space="preserve">Rua Gaspar do Rego Figueiredo, 151 </t>
  </si>
  <si>
    <t xml:space="preserve">R. Porta do Prado, 18 </t>
  </si>
  <si>
    <t xml:space="preserve">R. dos Aniquis, 11 </t>
  </si>
  <si>
    <t xml:space="preserve">Rua Catarina Gabrielli, 236 </t>
  </si>
  <si>
    <t xml:space="preserve">R. Raínha das Missões, 515 </t>
  </si>
  <si>
    <t xml:space="preserve">R. Bragança Paulista, 79 </t>
  </si>
  <si>
    <t xml:space="preserve">Rua Nicolau Gagliardi, 439 </t>
  </si>
  <si>
    <t xml:space="preserve">Rua Desembargador Rodrigues Sette, 111 </t>
  </si>
  <si>
    <t xml:space="preserve">R. Zumbi, 165 </t>
  </si>
  <si>
    <t xml:space="preserve">Estr. do Alvarenga, 537 </t>
  </si>
  <si>
    <t xml:space="preserve">R. João Antônio Andrade, 806 </t>
  </si>
  <si>
    <t xml:space="preserve">Praça Barão de Japurá, 1 </t>
  </si>
  <si>
    <t xml:space="preserve">Rua Jaibarás, 251 </t>
  </si>
  <si>
    <t xml:space="preserve">R. do Grito, 635 </t>
  </si>
  <si>
    <t xml:space="preserve">R. das Esterlinas, 142 </t>
  </si>
  <si>
    <t xml:space="preserve">Av. Ceci, 2101 </t>
  </si>
  <si>
    <t xml:space="preserve">R. Eng. Francisco Azevedo, 900 </t>
  </si>
  <si>
    <t xml:space="preserve">R. Morishigue Akagui, 77 </t>
  </si>
  <si>
    <t xml:space="preserve">R. Frederico Alvarenga, 259 </t>
  </si>
  <si>
    <t xml:space="preserve">R. Joaquim Gouvêia Franco, 150 </t>
  </si>
  <si>
    <t xml:space="preserve">R. Olinto Fraga Moreira, 275 </t>
  </si>
  <si>
    <t xml:space="preserve">Rua Engenheiro Guaracy Torres, 339 </t>
  </si>
  <si>
    <t xml:space="preserve">Av. Almirante Delamare, 3033 </t>
  </si>
  <si>
    <t xml:space="preserve">R. Padre Claro, 51 </t>
  </si>
  <si>
    <t xml:space="preserve">Av. Queiroz Filho, 399 </t>
  </si>
  <si>
    <t xml:space="preserve">R. Lino Pinto dos Santos, 203 </t>
  </si>
  <si>
    <t xml:space="preserve">R. Oscar Pinheiro Coelho, 287 </t>
  </si>
  <si>
    <t xml:space="preserve">R. Ferreira de Almeida, 22 </t>
  </si>
  <si>
    <t xml:space="preserve">R. Conceição da Boa Viagem, 216 </t>
  </si>
  <si>
    <t xml:space="preserve">Av. Boturussu, 168 </t>
  </si>
  <si>
    <t xml:space="preserve">R. Boicininga, 31 </t>
  </si>
  <si>
    <t xml:space="preserve">R. Bicudo de Brito, 915 </t>
  </si>
  <si>
    <t xml:space="preserve">R. Gutemberg José Ferreira, 50 </t>
  </si>
  <si>
    <t xml:space="preserve">R. Ylídio Figueiredo, 490 </t>
  </si>
  <si>
    <t xml:space="preserve">R. Gonçalo Pedrosa, 105 </t>
  </si>
  <si>
    <t xml:space="preserve">Praça Santa Helena, 56 </t>
  </si>
  <si>
    <t xml:space="preserve">R. Dr. Augusto do Amaral, 222 </t>
  </si>
  <si>
    <t xml:space="preserve">Av. Horácio Lafer, 590 </t>
  </si>
  <si>
    <t xml:space="preserve">R. Paula Cruz, 71 </t>
  </si>
  <si>
    <t xml:space="preserve">R. Claude Goudimel, 36 </t>
  </si>
  <si>
    <t xml:space="preserve">Av. Raimundo Pereira de Magalhães, 5214 </t>
  </si>
  <si>
    <t xml:space="preserve">R. Itararé, 30 </t>
  </si>
  <si>
    <t xml:space="preserve">R. Onze de Fevereiro, 318 </t>
  </si>
  <si>
    <t xml:space="preserve">R. Baltazar Rabelo, 167 </t>
  </si>
  <si>
    <t xml:space="preserve">R. Caruanense, 186 </t>
  </si>
  <si>
    <t xml:space="preserve">R. Sete de Dezembro, 72 </t>
  </si>
  <si>
    <t xml:space="preserve">R. Joaquim do Lago, 228 </t>
  </si>
  <si>
    <t xml:space="preserve">R. Antônio Bonici, 18 </t>
  </si>
  <si>
    <t xml:space="preserve">R. Manuel Madruga, 129 </t>
  </si>
  <si>
    <t xml:space="preserve">R. Bergson, 52 </t>
  </si>
  <si>
    <t xml:space="preserve">Rua Alto de Padilha, 3972 </t>
  </si>
  <si>
    <t xml:space="preserve">Rua Taquari, 549 </t>
  </si>
  <si>
    <t xml:space="preserve">R. Iguatinga, 134 </t>
  </si>
  <si>
    <t xml:space="preserve">R. David de Melo Lopes, 86 </t>
  </si>
  <si>
    <t xml:space="preserve">Av. Zelina, 322 </t>
  </si>
  <si>
    <t xml:space="preserve">R. João Vieira Prioste, 553 </t>
  </si>
  <si>
    <t xml:space="preserve">Av. Guilherme Henschel, 399 </t>
  </si>
  <si>
    <t xml:space="preserve">R. Maria Carlota, 631 </t>
  </si>
  <si>
    <t xml:space="preserve">Rua Manuel Gaya, 1685 </t>
  </si>
  <si>
    <t xml:space="preserve">Av. Carlos Lacerda, 678 </t>
  </si>
  <si>
    <t xml:space="preserve">Av. Sumaré, 67 </t>
  </si>
  <si>
    <t xml:space="preserve">Alameda Rodrigo de Brum, 36 </t>
  </si>
  <si>
    <t xml:space="preserve">Av. Guarapiranga, Pq Alves de Lima, 575 </t>
  </si>
  <si>
    <t xml:space="preserve">Av. Paulo Lincoln do Valle Pontin, 241 </t>
  </si>
  <si>
    <t xml:space="preserve">Av. Amador Aguiar, 701 </t>
  </si>
  <si>
    <t xml:space="preserve">Rua Irmão Nicolau da Fonseca, 33 </t>
  </si>
  <si>
    <t xml:space="preserve">Coletivo VivaCidade </t>
  </si>
  <si>
    <t xml:space="preserve">Av. Quarto Centenário, 889 </t>
  </si>
  <si>
    <t xml:space="preserve">Rua Pedro Peccinini, 88 </t>
  </si>
  <si>
    <t xml:space="preserve">Rua Padre Guido Del Toro, 100 </t>
  </si>
  <si>
    <t xml:space="preserve">Rua Pedro Sernagiotti, 125 </t>
  </si>
  <si>
    <t xml:space="preserve">Av. Padre José Maria, 555 </t>
  </si>
  <si>
    <t xml:space="preserve">R. Victória Simionato, 106 </t>
  </si>
  <si>
    <t xml:space="preserve">Av. Alexandrina Malisano de Lima, 601 </t>
  </si>
  <si>
    <t xml:space="preserve">R. Barros Cassal, 71 </t>
  </si>
  <si>
    <t xml:space="preserve">R. Rui de Morais Apocalipse, 2 </t>
  </si>
  <si>
    <t xml:space="preserve">Rua Engenheiro Edgard Ferreira de Barros Júnior, 75 </t>
  </si>
  <si>
    <t xml:space="preserve">R. Antônio Carlos Lamego, 89 </t>
  </si>
  <si>
    <t xml:space="preserve">R. Catão, 420 </t>
  </si>
  <si>
    <t xml:space="preserve">R. Bom Sucesso, 1011 </t>
  </si>
  <si>
    <t xml:space="preserve">Praça do Centenário de Vila Prudente, 108 </t>
  </si>
  <si>
    <t xml:space="preserve">Av. Miguel Yunes, 491 </t>
  </si>
  <si>
    <t xml:space="preserve">Av. Sapopemba, 8518 </t>
  </si>
  <si>
    <t xml:space="preserve">R. Xavier de Almeida, 210 </t>
  </si>
  <si>
    <t xml:space="preserve">R. São Caetano do Sul, 381 </t>
  </si>
  <si>
    <t xml:space="preserve">Av. Pires do Rio, 199 </t>
  </si>
  <si>
    <t xml:space="preserve">Rua Padre Marchetti, 557 </t>
  </si>
  <si>
    <t xml:space="preserve">R. Fernandes Moreira, 1.470 </t>
  </si>
  <si>
    <t xml:space="preserve">Av. Miguel Conejo, 1115 </t>
  </si>
  <si>
    <t xml:space="preserve">R. Dr. Virgílio de Carvalho Pinto, 519 </t>
  </si>
  <si>
    <t xml:space="preserve">Av. Adolfo Pinheiro, 581 </t>
  </si>
  <si>
    <t xml:space="preserve">R. Valente de Novais, 130 </t>
  </si>
  <si>
    <t xml:space="preserve">Av. Dr. Felipe Pinel, 12 </t>
  </si>
  <si>
    <t xml:space="preserve">R. Centralina, 168 </t>
  </si>
  <si>
    <t xml:space="preserve">R. Louis Boulanger, 120 </t>
  </si>
  <si>
    <t xml:space="preserve">R. José Aldo Piassi, 85 </t>
  </si>
  <si>
    <t xml:space="preserve">R. Gildo Lao, 2128 </t>
  </si>
  <si>
    <t xml:space="preserve">Rua Lucas de Leyde, 257 </t>
  </si>
  <si>
    <t xml:space="preserve">Av. Gen. Daltro Filho, 301 </t>
  </si>
  <si>
    <t xml:space="preserve">Av. Michihisa Murata, 150 </t>
  </si>
  <si>
    <t xml:space="preserve">Av. Amadeu da Silva Samelo, 423 </t>
  </si>
  <si>
    <t xml:space="preserve">Colégio Canello Marques </t>
  </si>
  <si>
    <t xml:space="preserve">Av. Itaberaba, 1377 </t>
  </si>
  <si>
    <t xml:space="preserve">Av. Maria Santana, 101 </t>
  </si>
  <si>
    <t xml:space="preserve">Estr. Itaquera Guaianazes, 2722a </t>
  </si>
  <si>
    <t xml:space="preserve">Rua Américo Salvador Novelli, 154 </t>
  </si>
  <si>
    <t xml:space="preserve">Av. Ragueb Chohfi, 1400 </t>
  </si>
  <si>
    <t xml:space="preserve">Supervisao Tecnica de Saúde </t>
  </si>
  <si>
    <t xml:space="preserve">R. Voluntários da Pátria, 3063 </t>
  </si>
  <si>
    <t xml:space="preserve">R. Ferreira de Almeida, 73 </t>
  </si>
  <si>
    <t>Av. Comendador Alberto Bonfiglioli, 658</t>
  </si>
  <si>
    <t xml:space="preserve">Av. Corifeu de Azevedo Marques, 250 </t>
  </si>
  <si>
    <t xml:space="preserve">Av. Queiroz Filho, 313 </t>
  </si>
  <si>
    <t xml:space="preserve">R. Francisco Lotufo, 24 </t>
  </si>
  <si>
    <t xml:space="preserve">R. Tomé de Souza, 68 </t>
  </si>
  <si>
    <t xml:space="preserve">Alameda Cleveland, 374 </t>
  </si>
  <si>
    <t xml:space="preserve">R. Médio Iguaçu, 86 </t>
  </si>
  <si>
    <t xml:space="preserve">Av. Mateo Bei, 838 </t>
  </si>
  <si>
    <t xml:space="preserve">R. Peixoto, 100 </t>
  </si>
  <si>
    <t xml:space="preserve">Av. Arquiteto Vila Nova Artigas, 787 </t>
  </si>
  <si>
    <t xml:space="preserve">Rua Vittório Emanuele Rossi, 97 </t>
  </si>
  <si>
    <t xml:space="preserve">Praça Nossa Sra. da Penha, 55 </t>
  </si>
  <si>
    <t xml:space="preserve">R. Dr. Luís Lustosa da Silva, 339 </t>
  </si>
  <si>
    <t xml:space="preserve">R. Padre José de Anchieta, 646 </t>
  </si>
  <si>
    <t xml:space="preserve">R. Oscar Cintra Gordinho, 304 </t>
  </si>
  <si>
    <t xml:space="preserve">R. Dr. Siqueira Campos, 192 </t>
  </si>
  <si>
    <t xml:space="preserve">Rua Uratinga, 90 </t>
  </si>
  <si>
    <t xml:space="preserve">Rua Juca Mendes, 179 </t>
  </si>
  <si>
    <t xml:space="preserve">R. Lino Coutinho, 841 </t>
  </si>
  <si>
    <t xml:space="preserve">Rua Candapuí, 492 </t>
  </si>
  <si>
    <t xml:space="preserve">R. Cassiano dos Santos, 499 </t>
  </si>
  <si>
    <t xml:space="preserve">Estr. de Itapecerica, 961 </t>
  </si>
  <si>
    <t xml:space="preserve">Av. Sen. Teotônio Vilela, 8895 </t>
  </si>
  <si>
    <t xml:space="preserve">R. Aristides da Silveira Lobo, 178 </t>
  </si>
  <si>
    <t xml:space="preserve">Av. Caxingui, 658 </t>
  </si>
  <si>
    <t xml:space="preserve">Av. Nazaré, 256 </t>
  </si>
  <si>
    <t xml:space="preserve">R. Christina Schunck Klein, 23 </t>
  </si>
  <si>
    <t xml:space="preserve">Av. Guilherme, 82 </t>
  </si>
  <si>
    <t xml:space="preserve">R. Japani, 7 </t>
  </si>
  <si>
    <t xml:space="preserve">Est. Itaquaquecetuba, 8855 </t>
  </si>
  <si>
    <t xml:space="preserve">Rua Almirante Mariath, 62 </t>
  </si>
  <si>
    <t xml:space="preserve">Alameda das Limeiras, 46 </t>
  </si>
  <si>
    <t xml:space="preserve">Av. Professor Mario Mazagão, 194 </t>
  </si>
  <si>
    <t xml:space="preserve">R. Alziro Pinheiro Magalhães, 638 </t>
  </si>
  <si>
    <t xml:space="preserve">R. Osvaldo Diniz, 51 </t>
  </si>
  <si>
    <t xml:space="preserve">Estr. Evangelista de Souza, 3290 </t>
  </si>
  <si>
    <t xml:space="preserve">Av. Celso Garcia, 1749 </t>
  </si>
  <si>
    <t xml:space="preserve">R. Joaquim Nabuco, 165 </t>
  </si>
  <si>
    <t xml:space="preserve">R. José Silva Alcântara Filho, 1031 </t>
  </si>
  <si>
    <t xml:space="preserve">R. Cabral de Menezes, 54 </t>
  </si>
  <si>
    <t xml:space="preserve">R. Libânio, 13 </t>
  </si>
  <si>
    <t xml:space="preserve">R. Vichy, 468 </t>
  </si>
  <si>
    <t xml:space="preserve">Av. Pte. da Amizade, 2 </t>
  </si>
  <si>
    <t xml:space="preserve">Rua João José Abrahão, 89 </t>
  </si>
  <si>
    <t xml:space="preserve">R. Luiz Carlos de Almeida, 55 </t>
  </si>
  <si>
    <t xml:space="preserve">Av. Taquandava, 31 </t>
  </si>
  <si>
    <t xml:space="preserve">R. Dr. Frederico Brotero, 22 </t>
  </si>
  <si>
    <t xml:space="preserve">Estr. das Taipas, 1648 </t>
  </si>
  <si>
    <t xml:space="preserve">R. Nossa Sra. Aparecida, 716 </t>
  </si>
  <si>
    <t xml:space="preserve">R. Luís Asson, 165 </t>
  </si>
  <si>
    <t xml:space="preserve">R. Dr. Lafaiette de Sousa Camargo, 40 </t>
  </si>
  <si>
    <t xml:space="preserve">R. Purpurina, 280 </t>
  </si>
  <si>
    <t xml:space="preserve">Av. Carlos Oberhuber, 659 </t>
  </si>
  <si>
    <t xml:space="preserve">Rua Augusto Correa Leite, 538 </t>
  </si>
  <si>
    <t xml:space="preserve">Tv. Lev Landau, 23A </t>
  </si>
  <si>
    <t xml:space="preserve">Av. São Paulo, 23 </t>
  </si>
  <si>
    <t xml:space="preserve">R. Albergati Capacelli, 601 </t>
  </si>
  <si>
    <t xml:space="preserve">Av. do Oratório, 6557 </t>
  </si>
  <si>
    <t xml:space="preserve">Av. dos Carinás, 525 </t>
  </si>
  <si>
    <t xml:space="preserve">R. Interativa, 105 </t>
  </si>
  <si>
    <t xml:space="preserve">R. Serafim Álvarez, 46 </t>
  </si>
  <si>
    <t xml:space="preserve">Estrada do M'Boi Mirim, 3301 </t>
  </si>
  <si>
    <t xml:space="preserve">Av. José Rodrigues Santarém, 464 </t>
  </si>
  <si>
    <t xml:space="preserve">R. José de Araújo Viêira, 61 </t>
  </si>
  <si>
    <t xml:space="preserve">R. da Costa Nova do Prado, 153 </t>
  </si>
  <si>
    <t xml:space="preserve">Rua Peramirim, 1 </t>
  </si>
  <si>
    <t xml:space="preserve">R. Domingos de Rogatis, 187 </t>
  </si>
  <si>
    <t xml:space="preserve">R. Terra Boa, 119 </t>
  </si>
  <si>
    <t xml:space="preserve">R. Charles Coulomb, 80 </t>
  </si>
  <si>
    <t xml:space="preserve">R. Sebastião Advíncula da Cunha, 43 </t>
  </si>
  <si>
    <t xml:space="preserve">R. Benedito Schunck, 1355 </t>
  </si>
  <si>
    <t xml:space="preserve">R. João Fugulin, 338 </t>
  </si>
  <si>
    <t xml:space="preserve">Av. Min. Petrônio Portela, 663 </t>
  </si>
  <si>
    <t xml:space="preserve">R. João de Almada, 25 </t>
  </si>
  <si>
    <t xml:space="preserve">R. Campo Florido, 482 </t>
  </si>
  <si>
    <t xml:space="preserve">R. Miguel Bastos Soares, 55 </t>
  </si>
  <si>
    <t xml:space="preserve">R. Lucas Gonçalves, 13 </t>
  </si>
  <si>
    <t xml:space="preserve">R. Astrolábio, 268 </t>
  </si>
  <si>
    <t xml:space="preserve">R. Louis Boulogne, 133 </t>
  </si>
  <si>
    <t xml:space="preserve">R. Vitóriano Palhares, 223 </t>
  </si>
  <si>
    <t xml:space="preserve">R. Muaná, 226 </t>
  </si>
  <si>
    <t xml:space="preserve">R. Sibaldo Lins, 146 </t>
  </si>
  <si>
    <t xml:space="preserve">Av. Fernando Amaro Miranda, 61 </t>
  </si>
  <si>
    <t xml:space="preserve">R. Barra da Forquilha, 38 </t>
  </si>
  <si>
    <t xml:space="preserve">R. Taiobeiras, 125 </t>
  </si>
  <si>
    <t xml:space="preserve">R. Pietro da Milano, 100 </t>
  </si>
  <si>
    <t xml:space="preserve">Av. São Miguel, 3727 </t>
  </si>
  <si>
    <t xml:space="preserve">Rua Iaçapé, 302 </t>
  </si>
  <si>
    <t xml:space="preserve">R. Ilha de Castilhos, 271 </t>
  </si>
  <si>
    <t xml:space="preserve">R. Agnaldo Saturnino Rocha, 398 </t>
  </si>
  <si>
    <t xml:space="preserve">R. Arroio da Palma, 67 </t>
  </si>
  <si>
    <t xml:space="preserve">R. Simão Nunes, 31 </t>
  </si>
  <si>
    <t xml:space="preserve">R. Dalva de Oliveira, 82 </t>
  </si>
  <si>
    <t xml:space="preserve">R. Condé de Lancastre, 214 </t>
  </si>
  <si>
    <t xml:space="preserve">R. Capão Redondo, 175 </t>
  </si>
  <si>
    <t xml:space="preserve">R. João Robalo, 64 </t>
  </si>
  <si>
    <t>R. Juriti</t>
  </si>
  <si>
    <t xml:space="preserve">R. Brook Taylor, 30 </t>
  </si>
  <si>
    <t xml:space="preserve">R. Carlos Mauro, 114 </t>
  </si>
  <si>
    <t xml:space="preserve">R. Pedro Fernandes Aragão, 305 </t>
  </si>
  <si>
    <t xml:space="preserve">R. Bonifácio Asioli, 162 </t>
  </si>
  <si>
    <t xml:space="preserve">R. Jim Clark, 10 C </t>
  </si>
  <si>
    <t xml:space="preserve">Rua Giovanni Nasco, 535 </t>
  </si>
  <si>
    <t xml:space="preserve">R. Gen. José de Oliveira Ramos, 275 </t>
  </si>
  <si>
    <t xml:space="preserve">Rua Antônio Gil, 721 </t>
  </si>
  <si>
    <t xml:space="preserve">Av. Carlos Lacerda, 3093 </t>
  </si>
  <si>
    <t xml:space="preserve">R. Saramenha, 60 </t>
  </si>
  <si>
    <t xml:space="preserve">R. Ibiraiaras, 21 </t>
  </si>
  <si>
    <t xml:space="preserve">Av. Carlos Barbosa Santos, 895 </t>
  </si>
  <si>
    <t xml:space="preserve">Rua Cláudia Muzio, 163 </t>
  </si>
  <si>
    <t xml:space="preserve">R. Álvaro Fragoso, 480 </t>
  </si>
  <si>
    <t xml:space="preserve">Viela Jangada Nova, 75 </t>
  </si>
  <si>
    <t xml:space="preserve">R. Luar do Sertão, 980 </t>
  </si>
  <si>
    <t xml:space="preserve">Av. Carlos Liviero, 566 </t>
  </si>
  <si>
    <t xml:space="preserve">R. Paulo Bifano Alves, 764 </t>
  </si>
  <si>
    <t xml:space="preserve">Estrada Engenheiro Marsilac, 14487 </t>
  </si>
  <si>
    <t xml:space="preserve">Rua Oscar Gomes Cardim, 142 </t>
  </si>
  <si>
    <t xml:space="preserve">Av. Ceci, 2249 </t>
  </si>
  <si>
    <t xml:space="preserve">Praça Domingos Coelho, 5 </t>
  </si>
  <si>
    <t xml:space="preserve">R. Belgrado, 323 </t>
  </si>
  <si>
    <t xml:space="preserve">R. Assis Brasil, 23 </t>
  </si>
  <si>
    <t xml:space="preserve">Rua Alberto Callix, 55 </t>
  </si>
  <si>
    <t xml:space="preserve">R. Eduardo Colier Filho, 14 </t>
  </si>
  <si>
    <t xml:space="preserve">R. Mario Trapé, 100 </t>
  </si>
  <si>
    <t xml:space="preserve">Av. Ragueb Chohfi, 3826 </t>
  </si>
  <si>
    <t xml:space="preserve">Estr. da Baronesa, 1000 </t>
  </si>
  <si>
    <t xml:space="preserve">R. Maj. Freire, 510 </t>
  </si>
  <si>
    <t xml:space="preserve">R. Felinto Milanez, 26 </t>
  </si>
  <si>
    <t xml:space="preserve">R. Dr. Nogueira de Noronha, 322 </t>
  </si>
  <si>
    <t xml:space="preserve">R. Dr. Aristides Ricardo, 313 </t>
  </si>
  <si>
    <t xml:space="preserve">R. Nova Resende, 199 </t>
  </si>
  <si>
    <t xml:space="preserve">R. Jacó Bertillon, 22 </t>
  </si>
  <si>
    <t xml:space="preserve">Av. Pavão, 21 </t>
  </si>
  <si>
    <t xml:space="preserve">R. dos Fidélis, 9 </t>
  </si>
  <si>
    <t xml:space="preserve">R. Líbero Badaró, 282 </t>
  </si>
  <si>
    <t xml:space="preserve">Av. Casa Grande, 1258 </t>
  </si>
  <si>
    <t xml:space="preserve">Rua Padre Francisco Libermann, 318 </t>
  </si>
  <si>
    <t xml:space="preserve">Estr. das Lágrimas, 1604 </t>
  </si>
  <si>
    <t xml:space="preserve">R. Palmeira Bacabá, 36 </t>
  </si>
  <si>
    <t xml:space="preserve">Rua Conde de Itu, 359 </t>
  </si>
  <si>
    <t xml:space="preserve">Av. Eduardo Pereira Ramos, 808 </t>
  </si>
  <si>
    <t xml:space="preserve">R. Ângelo de Cândia, 1058 </t>
  </si>
  <si>
    <t xml:space="preserve">R. Aracy Rondon Amarante, 11 </t>
  </si>
  <si>
    <t xml:space="preserve">R. Rodrigues, 10 </t>
  </si>
  <si>
    <t xml:space="preserve">R. Euvaldo Augusto Freire, 20 </t>
  </si>
  <si>
    <t xml:space="preserve">Av. Arquiteto Vilanova Artigas, 1071 </t>
  </si>
  <si>
    <t xml:space="preserve">Av. Batista Maciel, 2 </t>
  </si>
  <si>
    <t xml:space="preserve">Av. dos Funcionários Públicos, 379 </t>
  </si>
  <si>
    <t xml:space="preserve">Estrada João Lang, 153 </t>
  </si>
  <si>
    <t xml:space="preserve">R. Palestra Itália, 165 </t>
  </si>
  <si>
    <t xml:space="preserve">Rua Colombo Florence, 235 </t>
  </si>
  <si>
    <t xml:space="preserve">R. Antônio Lindoro da Silva, 284 </t>
  </si>
  <si>
    <t xml:space="preserve">R. Julieta de Araújo Almeida, 44 </t>
  </si>
  <si>
    <t xml:space="preserve">R. Jacinto de Morais, 22 </t>
  </si>
  <si>
    <t xml:space="preserve">R. Pres. Vargas, 538 </t>
  </si>
  <si>
    <t xml:space="preserve">Estrada do M'Boi Mirim, 10416 </t>
  </si>
  <si>
    <t xml:space="preserve">R. Artur Nunes da Silva, 206 </t>
  </si>
  <si>
    <t xml:space="preserve">R. Caculé, 79 </t>
  </si>
  <si>
    <t xml:space="preserve">R. Hermenegildo Martini, 18 </t>
  </si>
  <si>
    <t xml:space="preserve">Rua Tenente Isaías Branco de Araújo, 103 </t>
  </si>
  <si>
    <t xml:space="preserve">R. Chen Ferraz Falcão, 50 </t>
  </si>
  <si>
    <t xml:space="preserve">R. Gustavo Stach, 140 </t>
  </si>
  <si>
    <t xml:space="preserve">R. Alvinópolis, 1350 </t>
  </si>
  <si>
    <t xml:space="preserve">R. Coremu, 163 </t>
  </si>
  <si>
    <t xml:space="preserve">R. Nossa Sra. das Dores, 350 </t>
  </si>
  <si>
    <t xml:space="preserve">Rua Acuruí, 720 </t>
  </si>
  <si>
    <t xml:space="preserve">R. Ouricuri, 455 </t>
  </si>
  <si>
    <t xml:space="preserve">R. Madalena Júlia, 60 </t>
  </si>
  <si>
    <t xml:space="preserve">Rua Terezinha, 123 </t>
  </si>
  <si>
    <t xml:space="preserve">R. João Marchiori, 59 </t>
  </si>
  <si>
    <t xml:space="preserve">Rua Dom Lúcio de Sousa, 372 </t>
  </si>
  <si>
    <t xml:space="preserve">Av. Getúlio Vargas, 4767a </t>
  </si>
  <si>
    <t xml:space="preserve">Praça Júlio César, 1266 </t>
  </si>
  <si>
    <t xml:space="preserve">R. Édipo Feliciano, 165 </t>
  </si>
  <si>
    <t xml:space="preserve">Rua Conde Monterone, 40 </t>
  </si>
  <si>
    <t xml:space="preserve">R. Amado Benedito Vilas Bôas, 616 </t>
  </si>
  <si>
    <t xml:space="preserve">Av. Marcondes de Brito, 1304 </t>
  </si>
  <si>
    <t xml:space="preserve">Praça Haroldo Daltro, 461 </t>
  </si>
  <si>
    <t xml:space="preserve">R. Ferraz de Vasconcelos, 73 </t>
  </si>
  <si>
    <t xml:space="preserve">R. Catarina Lopes, 450 </t>
  </si>
  <si>
    <t xml:space="preserve">R. Bernardino Ferraz, 54 </t>
  </si>
  <si>
    <t xml:space="preserve">R. São José das Espinharas, 400 </t>
  </si>
  <si>
    <t xml:space="preserve">R. Vespasiano, 679 </t>
  </si>
  <si>
    <t xml:space="preserve">R. Alice Bastide, 290 </t>
  </si>
  <si>
    <t xml:space="preserve">Rua Belmiro Zanetti Esteves, 181 </t>
  </si>
  <si>
    <t xml:space="preserve">R. Antônio Camardo, 678 </t>
  </si>
  <si>
    <t xml:space="preserve">R. Domingos Francisco de Medeiros, 70 </t>
  </si>
  <si>
    <t xml:space="preserve">R. Luís Pinto, 664 </t>
  </si>
  <si>
    <t xml:space="preserve">Estr. das Taipas, 1650 </t>
  </si>
  <si>
    <t xml:space="preserve">Rua Dr. Fomm, 261 </t>
  </si>
  <si>
    <t xml:space="preserve">Estr. do Guavirutuba, 49 </t>
  </si>
  <si>
    <t xml:space="preserve">R. Rômulo Naldi, 57 </t>
  </si>
  <si>
    <t xml:space="preserve">Av. Nossa Sra. do Sabará, 4901 </t>
  </si>
  <si>
    <t xml:space="preserve">R. Estevan Ribeiro Resende, 548 </t>
  </si>
  <si>
    <t xml:space="preserve">R. Carlos Gomes, 661 </t>
  </si>
  <si>
    <t xml:space="preserve">Av. Celso Garcia, 4815 </t>
  </si>
  <si>
    <t xml:space="preserve">R. Napoleão de Barros, 771 </t>
  </si>
  <si>
    <t xml:space="preserve">R. Vitorino Carmilo, 599 </t>
  </si>
  <si>
    <t xml:space="preserve">R. Bragança Paulista, 71 </t>
  </si>
  <si>
    <t xml:space="preserve">R. Ângelo de Cândia, 1109 </t>
  </si>
  <si>
    <t xml:space="preserve">R. Chico de Paula, 238 </t>
  </si>
  <si>
    <t xml:space="preserve">Av. Prof. João Batista Conti, 829 </t>
  </si>
  <si>
    <t xml:space="preserve">Av. Fiorelli Peccicacco, 510 </t>
  </si>
  <si>
    <t xml:space="preserve">R. Vinte e Sete, 99 </t>
  </si>
  <si>
    <t xml:space="preserve">R. Dr. Albuquerque Lins, 40 </t>
  </si>
  <si>
    <t>03807-230</t>
  </si>
  <si>
    <t xml:space="preserve"> 02945-000</t>
  </si>
  <si>
    <t xml:space="preserve"> 04065-004</t>
  </si>
  <si>
    <t xml:space="preserve"> 02731-000</t>
  </si>
  <si>
    <t xml:space="preserve"> 05797-000</t>
  </si>
  <si>
    <t xml:space="preserve"> 08255-130</t>
  </si>
  <si>
    <t xml:space="preserve"> 04890-420</t>
  </si>
  <si>
    <t xml:space="preserve"> 03976-020</t>
  </si>
  <si>
    <t xml:space="preserve"> 02331-002</t>
  </si>
  <si>
    <t xml:space="preserve"> 05866-000</t>
  </si>
  <si>
    <t xml:space="preserve"> 03244-030</t>
  </si>
  <si>
    <t xml:space="preserve"> 05201-070</t>
  </si>
  <si>
    <t xml:space="preserve"> 04165-001</t>
  </si>
  <si>
    <t xml:space="preserve"> 02975-120</t>
  </si>
  <si>
    <t xml:space="preserve"> 04837-150</t>
  </si>
  <si>
    <t xml:space="preserve"> 03693-050</t>
  </si>
  <si>
    <t xml:space="preserve"> 02650-030</t>
  </si>
  <si>
    <t xml:space="preserve"> 03604-030</t>
  </si>
  <si>
    <t xml:space="preserve"> 03175-001</t>
  </si>
  <si>
    <t xml:space="preserve"> 11701-280</t>
  </si>
  <si>
    <t xml:space="preserve"> 05158-400</t>
  </si>
  <si>
    <t xml:space="preserve"> 03712-006</t>
  </si>
  <si>
    <t xml:space="preserve"> 03614-000</t>
  </si>
  <si>
    <t xml:space="preserve"> 04378-300</t>
  </si>
  <si>
    <t xml:space="preserve"> 04308-001</t>
  </si>
  <si>
    <t xml:space="preserve"> 03822-000</t>
  </si>
  <si>
    <t xml:space="preserve"> 03978-180</t>
  </si>
  <si>
    <t xml:space="preserve"> 03676-040</t>
  </si>
  <si>
    <t xml:space="preserve"> 03921-000</t>
  </si>
  <si>
    <t xml:space="preserve"> 05187-300</t>
  </si>
  <si>
    <t xml:space="preserve"> 02872-000</t>
  </si>
  <si>
    <t xml:space="preserve"> 02816-010</t>
  </si>
  <si>
    <t xml:space="preserve"> 08311-365</t>
  </si>
  <si>
    <t xml:space="preserve"> 03943-020</t>
  </si>
  <si>
    <t xml:space="preserve"> 03223-170</t>
  </si>
  <si>
    <t xml:space="preserve"> 02442-140</t>
  </si>
  <si>
    <t xml:space="preserve"> 02541-070</t>
  </si>
  <si>
    <t xml:space="preserve"> 03590-120</t>
  </si>
  <si>
    <t xml:space="preserve"> 03030-020</t>
  </si>
  <si>
    <t xml:space="preserve"> 04193-310</t>
  </si>
  <si>
    <t xml:space="preserve"> 05208-260</t>
  </si>
  <si>
    <t xml:space="preserve"> 04266-050</t>
  </si>
  <si>
    <t xml:space="preserve"> 04170-000</t>
  </si>
  <si>
    <t xml:space="preserve"> 03474-020</t>
  </si>
  <si>
    <t xml:space="preserve"> 03447-000</t>
  </si>
  <si>
    <t xml:space="preserve"> 04414-190</t>
  </si>
  <si>
    <t xml:space="preserve"> 05333-010</t>
  </si>
  <si>
    <t xml:space="preserve"> 83707-210</t>
  </si>
  <si>
    <t xml:space="preserve"> 05109-270</t>
  </si>
  <si>
    <t xml:space="preserve"> 03821-170</t>
  </si>
  <si>
    <t xml:space="preserve"> 04960-110</t>
  </si>
  <si>
    <t xml:space="preserve"> 04426-000</t>
  </si>
  <si>
    <t xml:space="preserve"> 04856-140</t>
  </si>
  <si>
    <t xml:space="preserve"> 05888-070</t>
  </si>
  <si>
    <t xml:space="preserve"> 04915-140</t>
  </si>
  <si>
    <t xml:space="preserve"> 05874-130</t>
  </si>
  <si>
    <t xml:space="preserve"> 04474-000</t>
  </si>
  <si>
    <t xml:space="preserve"> 04408-090</t>
  </si>
  <si>
    <t xml:space="preserve"> 04430-010</t>
  </si>
  <si>
    <t xml:space="preserve"> 04727-000</t>
  </si>
  <si>
    <t xml:space="preserve"> 05429-010</t>
  </si>
  <si>
    <t xml:space="preserve"> 02634-070</t>
  </si>
  <si>
    <t xml:space="preserve"> 92325-400</t>
  </si>
  <si>
    <t xml:space="preserve"> 04462-000</t>
  </si>
  <si>
    <t xml:space="preserve"> 03805-070</t>
  </si>
  <si>
    <t xml:space="preserve"> 04313-160</t>
  </si>
  <si>
    <t xml:space="preserve"> 03163-040</t>
  </si>
  <si>
    <t xml:space="preserve"> 04217-000</t>
  </si>
  <si>
    <t xml:space="preserve"> 03922-120</t>
  </si>
  <si>
    <t xml:space="preserve"> 05030-010</t>
  </si>
  <si>
    <t xml:space="preserve"> 05615-140</t>
  </si>
  <si>
    <t xml:space="preserve"> 01020-030</t>
  </si>
  <si>
    <t xml:space="preserve"> 03961-020</t>
  </si>
  <si>
    <t xml:space="preserve"> 02845-050</t>
  </si>
  <si>
    <t xml:space="preserve"> 04852-000</t>
  </si>
  <si>
    <t xml:space="preserve"> 04923-120</t>
  </si>
  <si>
    <t xml:space="preserve"> 05319-000</t>
  </si>
  <si>
    <t xml:space="preserve"> 05143-000</t>
  </si>
  <si>
    <t xml:space="preserve"> 05516-050</t>
  </si>
  <si>
    <t xml:space="preserve"> 20531-630</t>
  </si>
  <si>
    <t xml:space="preserve"> 04463-030</t>
  </si>
  <si>
    <t xml:space="preserve"> 03802-000</t>
  </si>
  <si>
    <t xml:space="preserve"> 03427-070</t>
  </si>
  <si>
    <t xml:space="preserve"> 04316-060</t>
  </si>
  <si>
    <t xml:space="preserve"> 05860-070</t>
  </si>
  <si>
    <t xml:space="preserve"> 05204-020</t>
  </si>
  <si>
    <t xml:space="preserve"> 04261-060</t>
  </si>
  <si>
    <t xml:space="preserve"> 03138-030</t>
  </si>
  <si>
    <t xml:space="preserve"> 02831-030</t>
  </si>
  <si>
    <t xml:space="preserve"> 04538-082</t>
  </si>
  <si>
    <t xml:space="preserve"> 04757-120</t>
  </si>
  <si>
    <t xml:space="preserve"> 04925-070</t>
  </si>
  <si>
    <t xml:space="preserve"> 02933-140</t>
  </si>
  <si>
    <t xml:space="preserve"> 01308-030</t>
  </si>
  <si>
    <t xml:space="preserve"> 04319-020</t>
  </si>
  <si>
    <t xml:space="preserve"> 05360-170</t>
  </si>
  <si>
    <t xml:space="preserve"> 04857-300</t>
  </si>
  <si>
    <t xml:space="preserve"> 02617-080</t>
  </si>
  <si>
    <t xml:space="preserve"> 04463-080</t>
  </si>
  <si>
    <t xml:space="preserve"> 03811-060</t>
  </si>
  <si>
    <t xml:space="preserve"> 02960-020</t>
  </si>
  <si>
    <t xml:space="preserve"> 05301-060</t>
  </si>
  <si>
    <t xml:space="preserve"> 04923-030</t>
  </si>
  <si>
    <t xml:space="preserve"> 03166-000</t>
  </si>
  <si>
    <t xml:space="preserve"> 04744-040</t>
  </si>
  <si>
    <t xml:space="preserve"> 03978-070</t>
  </si>
  <si>
    <t xml:space="preserve"> 03143-000</t>
  </si>
  <si>
    <t xml:space="preserve"> 03429-000</t>
  </si>
  <si>
    <t xml:space="preserve"> 04826-130</t>
  </si>
  <si>
    <t xml:space="preserve"> 03647-000</t>
  </si>
  <si>
    <t xml:space="preserve"> 02313-001</t>
  </si>
  <si>
    <t xml:space="preserve"> 05016-090</t>
  </si>
  <si>
    <t xml:space="preserve"> 03807-230</t>
  </si>
  <si>
    <t xml:space="preserve"> 04902-015</t>
  </si>
  <si>
    <t xml:space="preserve"> 02273-010</t>
  </si>
  <si>
    <t xml:space="preserve"> 02998-020</t>
  </si>
  <si>
    <t xml:space="preserve"> 03590-170</t>
  </si>
  <si>
    <t xml:space="preserve"> 08032-010</t>
  </si>
  <si>
    <t xml:space="preserve"> 04030-000</t>
  </si>
  <si>
    <t xml:space="preserve"> 05532-030</t>
  </si>
  <si>
    <t xml:space="preserve"> 05201-050</t>
  </si>
  <si>
    <t xml:space="preserve"> 05142-120</t>
  </si>
  <si>
    <t xml:space="preserve"> 05124-050</t>
  </si>
  <si>
    <t xml:space="preserve"> 04753-060</t>
  </si>
  <si>
    <t xml:space="preserve"> 03808-170</t>
  </si>
  <si>
    <t xml:space="preserve"> 04920-000</t>
  </si>
  <si>
    <t xml:space="preserve"> 08210-180</t>
  </si>
  <si>
    <t xml:space="preserve"> 02842-260</t>
  </si>
  <si>
    <t xml:space="preserve"> 02910-015</t>
  </si>
  <si>
    <t xml:space="preserve"> 03807-080</t>
  </si>
  <si>
    <t xml:space="preserve"> 05049-000</t>
  </si>
  <si>
    <t xml:space="preserve"> 03305-000</t>
  </si>
  <si>
    <t xml:space="preserve"> 03132-050</t>
  </si>
  <si>
    <t xml:space="preserve"> 04444-000</t>
  </si>
  <si>
    <t xml:space="preserve"> 03988-000</t>
  </si>
  <si>
    <t xml:space="preserve"> 04211-000</t>
  </si>
  <si>
    <t xml:space="preserve"> 04840-230</t>
  </si>
  <si>
    <t xml:space="preserve"> 59510-000</t>
  </si>
  <si>
    <t xml:space="preserve"> 08020-000</t>
  </si>
  <si>
    <t xml:space="preserve"> 04266-000</t>
  </si>
  <si>
    <t xml:space="preserve"> 04716-003</t>
  </si>
  <si>
    <t xml:space="preserve"> 02731-060</t>
  </si>
  <si>
    <t xml:space="preserve"> 05415-030</t>
  </si>
  <si>
    <t xml:space="preserve"> 04733-100</t>
  </si>
  <si>
    <t xml:space="preserve"> 08120-420</t>
  </si>
  <si>
    <t xml:space="preserve"> 05181-220</t>
  </si>
  <si>
    <t xml:space="preserve"> 08410-100</t>
  </si>
  <si>
    <t xml:space="preserve"> 05788-330</t>
  </si>
  <si>
    <t xml:space="preserve"> 08011-300</t>
  </si>
  <si>
    <t xml:space="preserve"> 05376-010</t>
  </si>
  <si>
    <t xml:space="preserve"> 04330-040</t>
  </si>
  <si>
    <t xml:space="preserve"> 02806-160</t>
  </si>
  <si>
    <t xml:space="preserve"> 05760-140</t>
  </si>
  <si>
    <t xml:space="preserve"> 02734-000</t>
  </si>
  <si>
    <t xml:space="preserve"> 08050-120</t>
  </si>
  <si>
    <t xml:space="preserve"> 08210-090</t>
  </si>
  <si>
    <t xml:space="preserve"> 05204-110</t>
  </si>
  <si>
    <t xml:space="preserve"> 02401-200</t>
  </si>
  <si>
    <t xml:space="preserve"> 02517-150</t>
  </si>
  <si>
    <t xml:space="preserve"> 05593-001</t>
  </si>
  <si>
    <t xml:space="preserve"> 02727-020</t>
  </si>
  <si>
    <t xml:space="preserve"> 05079-000</t>
  </si>
  <si>
    <t xml:space="preserve"> 01218-000</t>
  </si>
  <si>
    <t xml:space="preserve"> 08285-130</t>
  </si>
  <si>
    <t xml:space="preserve"> 03949-000</t>
  </si>
  <si>
    <t xml:space="preserve"> 03627-010</t>
  </si>
  <si>
    <t xml:space="preserve"> 79084-200</t>
  </si>
  <si>
    <t xml:space="preserve"> 05788-280</t>
  </si>
  <si>
    <t xml:space="preserve"> 03632-010</t>
  </si>
  <si>
    <t xml:space="preserve"> 02406-040</t>
  </si>
  <si>
    <t xml:space="preserve"> 04742-001</t>
  </si>
  <si>
    <t xml:space="preserve"> 01512-010</t>
  </si>
  <si>
    <t xml:space="preserve"> 01509-020</t>
  </si>
  <si>
    <t xml:space="preserve"> 03428-020</t>
  </si>
  <si>
    <t xml:space="preserve"> 04207-001</t>
  </si>
  <si>
    <t xml:space="preserve"> 03621-040</t>
  </si>
  <si>
    <t xml:space="preserve"> 04827-110</t>
  </si>
  <si>
    <t xml:space="preserve"> 05849-440</t>
  </si>
  <si>
    <t xml:space="preserve"> 04865-000</t>
  </si>
  <si>
    <t xml:space="preserve"> 04648-180</t>
  </si>
  <si>
    <t xml:space="preserve"> 05579-001</t>
  </si>
  <si>
    <t xml:space="preserve"> 04262-000</t>
  </si>
  <si>
    <t xml:space="preserve"> 04890-350</t>
  </si>
  <si>
    <t xml:space="preserve"> 02053-000</t>
  </si>
  <si>
    <t xml:space="preserve"> 08220-130</t>
  </si>
  <si>
    <t xml:space="preserve"> 04872-060</t>
  </si>
  <si>
    <t xml:space="preserve"> 04218-040</t>
  </si>
  <si>
    <t xml:space="preserve"> 05187-634</t>
  </si>
  <si>
    <t xml:space="preserve"> 04929-080</t>
  </si>
  <si>
    <t xml:space="preserve"> 04855-000</t>
  </si>
  <si>
    <t xml:space="preserve"> 04815-330</t>
  </si>
  <si>
    <t xml:space="preserve"> 04877-110</t>
  </si>
  <si>
    <t xml:space="preserve"> 03015-000</t>
  </si>
  <si>
    <t xml:space="preserve"> 03050-020</t>
  </si>
  <si>
    <t xml:space="preserve"> 03680-000</t>
  </si>
  <si>
    <t xml:space="preserve"> 05590-050</t>
  </si>
  <si>
    <t xml:space="preserve"> 04679-430</t>
  </si>
  <si>
    <t xml:space="preserve"> 02522-100</t>
  </si>
  <si>
    <t xml:space="preserve"> 08371-420</t>
  </si>
  <si>
    <t xml:space="preserve"> 04836-040</t>
  </si>
  <si>
    <t xml:space="preserve"> 14094-123</t>
  </si>
  <si>
    <t xml:space="preserve"> 04950-000</t>
  </si>
  <si>
    <t xml:space="preserve"> 03552-080</t>
  </si>
  <si>
    <t xml:space="preserve"> 02996-055</t>
  </si>
  <si>
    <t xml:space="preserve"> 92325-210</t>
  </si>
  <si>
    <t xml:space="preserve"> 03624-010</t>
  </si>
  <si>
    <t xml:space="preserve"> 04177-380</t>
  </si>
  <si>
    <t xml:space="preserve"> 05435-030</t>
  </si>
  <si>
    <t xml:space="preserve"> 04836-265</t>
  </si>
  <si>
    <t xml:space="preserve"> 03726-100</t>
  </si>
  <si>
    <t xml:space="preserve"> 03977-740</t>
  </si>
  <si>
    <t xml:space="preserve"> 04849-308</t>
  </si>
  <si>
    <t xml:space="preserve"> 03221-300</t>
  </si>
  <si>
    <t xml:space="preserve"> 04086-011</t>
  </si>
  <si>
    <t xml:space="preserve"> 02996-150</t>
  </si>
  <si>
    <t xml:space="preserve"> 05871-370</t>
  </si>
  <si>
    <t xml:space="preserve"> 04905-023</t>
  </si>
  <si>
    <t xml:space="preserve"> 03968-010</t>
  </si>
  <si>
    <t xml:space="preserve"> 08310-240</t>
  </si>
  <si>
    <t xml:space="preserve"> 05885-190</t>
  </si>
  <si>
    <t xml:space="preserve"> 08340-500</t>
  </si>
  <si>
    <t xml:space="preserve"> 04290-080</t>
  </si>
  <si>
    <t xml:space="preserve"> 03924-270</t>
  </si>
  <si>
    <t xml:space="preserve"> 04576-030</t>
  </si>
  <si>
    <t xml:space="preserve"> 05856-140</t>
  </si>
  <si>
    <t xml:space="preserve"> 04893-050</t>
  </si>
  <si>
    <t xml:space="preserve"> 05849-340</t>
  </si>
  <si>
    <t xml:space="preserve"> 02959-000</t>
  </si>
  <si>
    <t xml:space="preserve"> 05875-300</t>
  </si>
  <si>
    <t xml:space="preserve"> 03940-000</t>
  </si>
  <si>
    <t xml:space="preserve"> 03910-000</t>
  </si>
  <si>
    <t xml:space="preserve"> 03828-060</t>
  </si>
  <si>
    <t xml:space="preserve"> 04324-190</t>
  </si>
  <si>
    <t xml:space="preserve"> 05894-350</t>
  </si>
  <si>
    <t xml:space="preserve"> 50710-190</t>
  </si>
  <si>
    <t xml:space="preserve"> 03525-090</t>
  </si>
  <si>
    <t xml:space="preserve"> 03953-100</t>
  </si>
  <si>
    <t xml:space="preserve"> 04821-100</t>
  </si>
  <si>
    <t xml:space="preserve"> 02993-000</t>
  </si>
  <si>
    <t xml:space="preserve"> 03941-060</t>
  </si>
  <si>
    <t xml:space="preserve"> 05875-360</t>
  </si>
  <si>
    <t xml:space="preserve"> 03871-000</t>
  </si>
  <si>
    <t xml:space="preserve"> 03983-090</t>
  </si>
  <si>
    <t xml:space="preserve"> 03670-010</t>
  </si>
  <si>
    <t xml:space="preserve"> 04812-100</t>
  </si>
  <si>
    <t xml:space="preserve"> 02991-050</t>
  </si>
  <si>
    <t xml:space="preserve"> 08380-039</t>
  </si>
  <si>
    <t xml:space="preserve"> 04728-080</t>
  </si>
  <si>
    <t xml:space="preserve"> 04890-290</t>
  </si>
  <si>
    <t xml:space="preserve"> 04931-100</t>
  </si>
  <si>
    <t xml:space="preserve"> 05881-000</t>
  </si>
  <si>
    <t xml:space="preserve"> 03718-020</t>
  </si>
  <si>
    <t xml:space="preserve"> 03690-000</t>
  </si>
  <si>
    <t xml:space="preserve"> 04240-150</t>
  </si>
  <si>
    <t xml:space="preserve"> 04431-160</t>
  </si>
  <si>
    <t xml:space="preserve"> 04892-040</t>
  </si>
  <si>
    <t xml:space="preserve"> 03923-165</t>
  </si>
  <si>
    <t xml:space="preserve"> 03928-090</t>
  </si>
  <si>
    <t xml:space="preserve"> 04855-330</t>
  </si>
  <si>
    <t xml:space="preserve"> 04655-001</t>
  </si>
  <si>
    <t xml:space="preserve"> 05789-001</t>
  </si>
  <si>
    <t xml:space="preserve"> 01259-030</t>
  </si>
  <si>
    <t xml:space="preserve"> 02878-080</t>
  </si>
  <si>
    <t xml:space="preserve"> 04852-220</t>
  </si>
  <si>
    <t xml:space="preserve"> 04429-280</t>
  </si>
  <si>
    <t xml:space="preserve"> 04223-000</t>
  </si>
  <si>
    <t xml:space="preserve"> 04830-200</t>
  </si>
  <si>
    <t xml:space="preserve"> 05879-450</t>
  </si>
  <si>
    <t xml:space="preserve"> 04186-100</t>
  </si>
  <si>
    <t xml:space="preserve"> 03801-000</t>
  </si>
  <si>
    <t xml:space="preserve"> 04580-040</t>
  </si>
  <si>
    <t xml:space="preserve"> 02933-160</t>
  </si>
  <si>
    <t xml:space="preserve"> 04285-040</t>
  </si>
  <si>
    <t xml:space="preserve"> 22030-010</t>
  </si>
  <si>
    <t xml:space="preserve"> 05267-030</t>
  </si>
  <si>
    <t xml:space="preserve"> 04897-360</t>
  </si>
  <si>
    <t xml:space="preserve"> 04890-430</t>
  </si>
  <si>
    <t xml:space="preserve"> 08341-410</t>
  </si>
  <si>
    <t xml:space="preserve"> 04941-172</t>
  </si>
  <si>
    <t xml:space="preserve"> 04304-110</t>
  </si>
  <si>
    <t xml:space="preserve"> 04849-040</t>
  </si>
  <si>
    <t xml:space="preserve"> 03239-080</t>
  </si>
  <si>
    <t xml:space="preserve"> 08311-270</t>
  </si>
  <si>
    <t xml:space="preserve"> 03981-090</t>
  </si>
  <si>
    <t xml:space="preserve"> 03894-020</t>
  </si>
  <si>
    <t xml:space="preserve"> 04516-010</t>
  </si>
  <si>
    <t xml:space="preserve"> 31680-355</t>
  </si>
  <si>
    <t xml:space="preserve"> 01008-000</t>
  </si>
  <si>
    <t xml:space="preserve"> 03260-000</t>
  </si>
  <si>
    <t xml:space="preserve"> 05353-160</t>
  </si>
  <si>
    <t xml:space="preserve"> 04244-000</t>
  </si>
  <si>
    <t xml:space="preserve"> 03980-050</t>
  </si>
  <si>
    <t xml:space="preserve"> 04741-000</t>
  </si>
  <si>
    <t xml:space="preserve"> 04432-000</t>
  </si>
  <si>
    <t xml:space="preserve"> 03958-000</t>
  </si>
  <si>
    <t xml:space="preserve"> 02996-180</t>
  </si>
  <si>
    <t xml:space="preserve"> 04852-032</t>
  </si>
  <si>
    <t xml:space="preserve"> 02855-030</t>
  </si>
  <si>
    <t xml:space="preserve"> 03928-240</t>
  </si>
  <si>
    <t xml:space="preserve"> 04459-110</t>
  </si>
  <si>
    <t xml:space="preserve"> 04963-010</t>
  </si>
  <si>
    <t xml:space="preserve"> 04895-070</t>
  </si>
  <si>
    <t xml:space="preserve"> 05005-030</t>
  </si>
  <si>
    <t xml:space="preserve"> 04257-045</t>
  </si>
  <si>
    <t xml:space="preserve"> 03506-000</t>
  </si>
  <si>
    <t xml:space="preserve"> 04445-010</t>
  </si>
  <si>
    <t xml:space="preserve"> 05546-040</t>
  </si>
  <si>
    <t xml:space="preserve"> 13465-222</t>
  </si>
  <si>
    <t xml:space="preserve"> 04945-046</t>
  </si>
  <si>
    <t xml:space="preserve"> 04332-080</t>
  </si>
  <si>
    <t xml:space="preserve"> 41152-065</t>
  </si>
  <si>
    <t xml:space="preserve"> 04438-260</t>
  </si>
  <si>
    <t xml:space="preserve"> 05841-150</t>
  </si>
  <si>
    <t xml:space="preserve"> 02670-040</t>
  </si>
  <si>
    <t xml:space="preserve"> 03278-030</t>
  </si>
  <si>
    <t xml:space="preserve"> 03644-070</t>
  </si>
  <si>
    <t xml:space="preserve"> 03647-030</t>
  </si>
  <si>
    <t xml:space="preserve"> 03367-040</t>
  </si>
  <si>
    <t xml:space="preserve"> 03355-000</t>
  </si>
  <si>
    <t xml:space="preserve"> 03365-000</t>
  </si>
  <si>
    <t xml:space="preserve"> 03660-010</t>
  </si>
  <si>
    <t xml:space="preserve"> 03382-180</t>
  </si>
  <si>
    <t xml:space="preserve"> 03547-020</t>
  </si>
  <si>
    <t xml:space="preserve"> 04129-040</t>
  </si>
  <si>
    <t xml:space="preserve"> 35930-293</t>
  </si>
  <si>
    <t xml:space="preserve"> 05049-060</t>
  </si>
  <si>
    <t xml:space="preserve"> 08060-220</t>
  </si>
  <si>
    <t xml:space="preserve"> 02982-190</t>
  </si>
  <si>
    <t xml:space="preserve"> 03509-000</t>
  </si>
  <si>
    <t xml:space="preserve"> 03444-090</t>
  </si>
  <si>
    <t xml:space="preserve"> 08577-540</t>
  </si>
  <si>
    <t xml:space="preserve"> 08225-000</t>
  </si>
  <si>
    <t xml:space="preserve"> 03978-210</t>
  </si>
  <si>
    <t xml:space="preserve"> 03249-030</t>
  </si>
  <si>
    <t xml:space="preserve"> 05044-050</t>
  </si>
  <si>
    <t xml:space="preserve"> 04891-140</t>
  </si>
  <si>
    <t xml:space="preserve"> 04377-060</t>
  </si>
  <si>
    <t xml:space="preserve"> 03309-060</t>
  </si>
  <si>
    <t xml:space="preserve"> 02854-010</t>
  </si>
  <si>
    <t xml:space="preserve"> 03427-000</t>
  </si>
  <si>
    <t xml:space="preserve"> 02995-145</t>
  </si>
  <si>
    <t xml:space="preserve"> 03163-030</t>
  </si>
  <si>
    <t xml:space="preserve"> 04937-000</t>
  </si>
  <si>
    <t xml:space="preserve"> 02873-250</t>
  </si>
  <si>
    <t xml:space="preserve"> 04447-021</t>
  </si>
  <si>
    <t xml:space="preserve"> 05202-140</t>
  </si>
  <si>
    <t xml:space="preserve"> 04743-050</t>
  </si>
  <si>
    <t xml:space="preserve"> 03063-000</t>
  </si>
  <si>
    <t xml:space="preserve"> 04024-002</t>
  </si>
  <si>
    <t xml:space="preserve"> 01153-000</t>
  </si>
  <si>
    <t xml:space="preserve"> 02926-000</t>
  </si>
  <si>
    <t xml:space="preserve"> 08255-210</t>
  </si>
  <si>
    <t xml:space="preserve"> 54520-580</t>
  </si>
  <si>
    <t xml:space="preserve"> 01230-001</t>
  </si>
  <si>
    <t>04866-000</t>
  </si>
  <si>
    <t xml:space="preserve"> 04963-260</t>
  </si>
  <si>
    <t>04891-000</t>
  </si>
  <si>
    <t>04230-045</t>
  </si>
  <si>
    <t>08011-360</t>
  </si>
  <si>
    <t>05582-000</t>
  </si>
  <si>
    <t>08375-000</t>
  </si>
  <si>
    <t>08420-000</t>
  </si>
  <si>
    <t>03227-000</t>
  </si>
  <si>
    <t>R, Av. Francisco Falconi, 81</t>
  </si>
  <si>
    <t xml:space="preserve">R. São Samuel, 70 </t>
  </si>
  <si>
    <t xml:space="preserve">Praça Joaquim José da Nova, s/n </t>
  </si>
  <si>
    <t>RUA JOAO FIALHO DE CARVALHO  35</t>
  </si>
  <si>
    <t>RUA EVANS  729</t>
  </si>
  <si>
    <t>RUA TEREZINHA PRADO DE OLIVEIRA  100</t>
  </si>
  <si>
    <t>AV. CLAUDIO AUGUSTO FERNANDES  188</t>
  </si>
  <si>
    <t>RUA JOAO GUERRA  247</t>
  </si>
  <si>
    <t>RUA AUGUSTO FERREIRA RAMOS  9</t>
  </si>
  <si>
    <t>RUA JUVENTUS  562</t>
  </si>
  <si>
    <t>RUA ANTONIO LAZARO 226</t>
  </si>
  <si>
    <t>RUA. DR. JOSÉ GUILHERME EIRAS 123</t>
  </si>
  <si>
    <t>AV. MARECHAL TITO  3012</t>
  </si>
  <si>
    <t>RUA DONA ANA FLORA PINHEIRO DE SOUSA  76</t>
  </si>
  <si>
    <t>RUA DOUTOR AURELIANO DA SILVA ARRUDA  403</t>
  </si>
  <si>
    <t>RUA GONCALVES LEDO  606</t>
  </si>
  <si>
    <t>PRACA MAJOR JOSE LEVY SOBRINHO  139</t>
  </si>
  <si>
    <t>RUA AMERICO SALVADOR NOVELLI  265</t>
  </si>
  <si>
    <t>RUA MARCOS GONCALVES CORREA  25</t>
  </si>
  <si>
    <t>RUA CINIRA POLONIO  33</t>
  </si>
  <si>
    <t>RUA MATSUICHI WADA  393</t>
  </si>
  <si>
    <t>RUA EDGARD LOURENCO PINTO  116</t>
  </si>
  <si>
    <t>AV. SILVIO TORRES  313</t>
  </si>
  <si>
    <t>RUA PARAMU  398</t>
  </si>
  <si>
    <t>RUA JOSE GOIS NOGUEIRA  70</t>
  </si>
  <si>
    <t>03345-010</t>
  </si>
  <si>
    <t>03648-020</t>
  </si>
  <si>
    <t>04890-630</t>
  </si>
  <si>
    <t>03962-120</t>
  </si>
  <si>
    <t>05535-100</t>
  </si>
  <si>
    <t>03947-030</t>
  </si>
  <si>
    <t>06463-040</t>
  </si>
  <si>
    <t>03921-080</t>
  </si>
  <si>
    <t>08010-220</t>
  </si>
  <si>
    <t>08150-495</t>
  </si>
  <si>
    <t>03960-050</t>
  </si>
  <si>
    <t>04216-030</t>
  </si>
  <si>
    <t>04463-060</t>
  </si>
  <si>
    <t>03147-001</t>
  </si>
  <si>
    <t>03807-380</t>
  </si>
  <si>
    <t>RUA CAPITÃO SANTANA FERREIRA, 37</t>
  </si>
  <si>
    <t>RUA FRANCISCO BUCARELLI, 371</t>
  </si>
  <si>
    <t>RUA ALDEIA DOS MACHACALIS, 286</t>
  </si>
  <si>
    <t>RUA NAVIO NEGREIRO, 34</t>
  </si>
  <si>
    <t>RUA BALTAZAR BARROSO, 5</t>
  </si>
  <si>
    <t>RUA AGRESTE POTIGUAR, 241</t>
  </si>
  <si>
    <t>VILA NOVA CURUÇÁ</t>
  </si>
  <si>
    <t>JARDIM ROBRU</t>
  </si>
  <si>
    <t>JARDIM ETELVINA</t>
  </si>
  <si>
    <t>VILA NOVA CURUCA</t>
  </si>
  <si>
    <t>RUA ERNESTO LAVALARDI, 125</t>
  </si>
  <si>
    <t>PARQUE GUAIANAZES</t>
  </si>
  <si>
    <t>GUAIANAZES</t>
  </si>
  <si>
    <t>JARDIM MORENO</t>
  </si>
  <si>
    <t>JARDIM AURORA</t>
  </si>
  <si>
    <t>JARDIM IRENE</t>
  </si>
  <si>
    <t>08150-280</t>
  </si>
  <si>
    <t>08031-080</t>
  </si>
  <si>
    <t>08430-620</t>
  </si>
  <si>
    <t>08430-550</t>
  </si>
  <si>
    <t>08430-660</t>
  </si>
  <si>
    <t>08430-470</t>
  </si>
  <si>
    <t>08430-710</t>
  </si>
  <si>
    <t>08030-660</t>
  </si>
  <si>
    <t>08430-520</t>
  </si>
  <si>
    <t>08032-420</t>
  </si>
  <si>
    <t>08430-560</t>
  </si>
  <si>
    <t>08031-090</t>
  </si>
  <si>
    <t>08430-430</t>
  </si>
  <si>
    <t>08452-265</t>
  </si>
  <si>
    <t>08431-760</t>
  </si>
  <si>
    <t>08430-630</t>
  </si>
  <si>
    <t>08150-310</t>
  </si>
  <si>
    <t>08180-450</t>
  </si>
  <si>
    <t>08430-640</t>
  </si>
  <si>
    <t>08431-810</t>
  </si>
  <si>
    <t>08031-020</t>
  </si>
  <si>
    <t>08431-800</t>
  </si>
  <si>
    <t>08431-371</t>
  </si>
  <si>
    <t>08431-233</t>
  </si>
  <si>
    <t>08150-330</t>
  </si>
  <si>
    <t>08431-740</t>
  </si>
  <si>
    <t>RUA ANTONIO JANUARIO FERRAZ, 18</t>
  </si>
  <si>
    <t>RUA SABIAUNA, 38</t>
  </si>
  <si>
    <t>RUA CARLOS FIRMO DOS ANJOS, 187</t>
  </si>
  <si>
    <t>RUA CONEGO ANTONIO MANZI, 16</t>
  </si>
  <si>
    <t>08431-480</t>
  </si>
  <si>
    <t>RUA FRANCISCO BURARELLI, 517</t>
  </si>
  <si>
    <t>RUA MACARIO DA ROCHA, 113</t>
  </si>
  <si>
    <t>RUA LUIS GOMES TOURINHO, 544</t>
  </si>
  <si>
    <t>RUA MANUEL TEIXEIRA DA ROCHA, 150</t>
  </si>
  <si>
    <t>RUA PAULO OSORIO FLORES, 500</t>
  </si>
  <si>
    <t>AVENIDA SAO LAZARO DE JERUSALEM, 172</t>
  </si>
  <si>
    <t>RUA MARIA AMÉLIA DE ASSUNÇÃO, 180</t>
  </si>
  <si>
    <t>RUA JOSE FURTADO, 11</t>
  </si>
  <si>
    <t>08430-410</t>
  </si>
  <si>
    <t>RUA LUIS CARLOS PEIXOTO, 247</t>
  </si>
  <si>
    <t>08430-650</t>
  </si>
  <si>
    <t>RUA PAULO OSORIO FLORES, 552</t>
  </si>
  <si>
    <t>08431-210</t>
  </si>
  <si>
    <t>RUA LUIS LOUREIRO DE SOUZA, 191</t>
  </si>
  <si>
    <t>JARDIM AURORA (ZONA LESTE)</t>
  </si>
  <si>
    <t>RUA SAO RAIMUNDO NONATO, 121</t>
  </si>
  <si>
    <t>RUA MARIA AMÉLIA DE ASSUNÇÃO, 663</t>
  </si>
  <si>
    <t>08090-580</t>
  </si>
  <si>
    <t>RUA DOS MURURÉS, 563</t>
  </si>
  <si>
    <t>JARDIM HELENA</t>
  </si>
  <si>
    <t>08180-150</t>
  </si>
  <si>
    <t>RUA FREGUESIA DE SÃO ROMÃO, 1429</t>
  </si>
  <si>
    <t>RUA TABARANAS, 200</t>
  </si>
  <si>
    <t>08120-000</t>
  </si>
  <si>
    <t>AVENIDA JOSÉ MARTINS LISBOA, 2232</t>
  </si>
  <si>
    <t>VILA MARA</t>
  </si>
  <si>
    <t>02652-000</t>
  </si>
  <si>
    <t>RUA CONDESSA AMÁLIA MATARAZZO,315</t>
  </si>
  <si>
    <t>JARDIM PERI</t>
  </si>
  <si>
    <t>02675-050</t>
  </si>
  <si>
    <t>RUA GERVÁSIO LEITE REBELO, 1483</t>
  </si>
  <si>
    <t>RUA CONDESSA AMÁLIA MATARAZZO, 188</t>
  </si>
  <si>
    <t>08431-060</t>
  </si>
  <si>
    <t>RUA JOÃO BODIN,335</t>
  </si>
  <si>
    <t>08160-200</t>
  </si>
  <si>
    <t>AVENIDA JOSÉ DE MORAES CABRAL, 668</t>
  </si>
  <si>
    <t>JARDIM JARAGUÁ (ITAIM PAULISTA)</t>
  </si>
  <si>
    <t>RUA PEDRO GERALDO NASCIMENTO, 6</t>
  </si>
  <si>
    <t>08140-490</t>
  </si>
  <si>
    <t>RUA SIQUEIRA RENDON, 41</t>
  </si>
  <si>
    <t>JARDIM BENFICA</t>
  </si>
  <si>
    <t>08180-410</t>
  </si>
  <si>
    <t>RUA TIETÊ, 1593</t>
  </si>
  <si>
    <t>RUA DOUTOR MÁRIO CARVALHO DE SOUZA ARANHA, 1</t>
  </si>
  <si>
    <t>02652-121</t>
  </si>
  <si>
    <t>RUA PAISAGEM NA JANELA, 53</t>
  </si>
  <si>
    <t>08180-430</t>
  </si>
  <si>
    <t>RUA JOSÉ AMÉRICO TOTH, 31 (CONTINUAÇÃO DA RUA MANIMA)</t>
  </si>
  <si>
    <t>JARDIM GUAIANAZES</t>
  </si>
  <si>
    <t>02677-000</t>
  </si>
  <si>
    <t>RUA TAQUARAÇU DE MINAS, 215</t>
  </si>
  <si>
    <t>08180-050</t>
  </si>
  <si>
    <t>RUA SOL DA MEIA NOITE, 1029</t>
  </si>
  <si>
    <t>VILA SEABRA</t>
  </si>
  <si>
    <t>02679-100</t>
  </si>
  <si>
    <t>RUA TRÊS FRONTEIRAS, 239</t>
  </si>
  <si>
    <t>RUA TIETÊ, 909</t>
  </si>
  <si>
    <t>08180-460</t>
  </si>
  <si>
    <t>RUA SERRA DO APODI, 69</t>
  </si>
  <si>
    <t>JARDIM PANTANAL</t>
  </si>
  <si>
    <t>02652-010</t>
  </si>
  <si>
    <t>RUA BRUNA GALLEA, 27</t>
  </si>
  <si>
    <t>08142-120</t>
  </si>
  <si>
    <t>RUA DOMINGOS DE MARTINS PACHECO, 51</t>
  </si>
  <si>
    <t>JARDIM NELIA</t>
  </si>
  <si>
    <t>08121-125</t>
  </si>
  <si>
    <t>AVENIDA FERNANDO PACHECO JORDÃO, 243</t>
  </si>
  <si>
    <t>AVENIDA FERNANDO PACHECO JORDÃO, 176</t>
  </si>
  <si>
    <t>08160-392</t>
  </si>
  <si>
    <t>TRAVESSA DA LUIZA ÚRSULA, 103</t>
  </si>
  <si>
    <t>VILA SIMONE</t>
  </si>
  <si>
    <t>08150-220</t>
  </si>
  <si>
    <t>RUA PAULO DE MIRANDA, 161</t>
  </si>
  <si>
    <t>JARDIM NAZARETH</t>
  </si>
  <si>
    <t>RUA MARIA VICENTE DIÓRIO, 62</t>
  </si>
  <si>
    <t>08431-350</t>
  </si>
  <si>
    <t>RUA BENJAMIM DE BARROS, 1 A</t>
  </si>
  <si>
    <t>08180-425</t>
  </si>
  <si>
    <t>RUA RECIFE, 26</t>
  </si>
  <si>
    <t>RUA JABIRU, 305</t>
  </si>
  <si>
    <t>08180-310</t>
  </si>
  <si>
    <t>RUA SALSA PARRILHA, 96</t>
  </si>
  <si>
    <t>JARDIM MAIA</t>
  </si>
  <si>
    <t>08080-650</t>
  </si>
  <si>
    <t>RUA DOUTOR JOSÉ DE PORCIÚNCULA, 1483</t>
  </si>
  <si>
    <t>PARQUE PAULISTANO</t>
  </si>
  <si>
    <t>RUA TIETÊ, 1281</t>
  </si>
  <si>
    <t>08420-210</t>
  </si>
  <si>
    <t>RUA SÍLVIO MARQUES JÚNIOR, 9</t>
  </si>
  <si>
    <t>08150-110</t>
  </si>
  <si>
    <t>RUA PEDRO RODRIGUES, 14</t>
  </si>
  <si>
    <t>PARQUE SANTA RITA</t>
  </si>
  <si>
    <t>08122-000</t>
  </si>
  <si>
    <t>AVENIDA CÓRREGO TIJUCO PRETO, 413</t>
  </si>
  <si>
    <t>TIJUCO PRETO</t>
  </si>
  <si>
    <t>08080-130</t>
  </si>
  <si>
    <t>RUA GERVÁSIO DE SOUZA, 83</t>
  </si>
  <si>
    <t>RUA TABARANAS, 67</t>
  </si>
  <si>
    <t>08151-300</t>
  </si>
  <si>
    <t>RUA AMPARO DA SERRA, 258</t>
  </si>
  <si>
    <t>PARQUE DOM JOÃO NERI</t>
  </si>
  <si>
    <t>08475-510</t>
  </si>
  <si>
    <t>RUA APOSTOLO JUDAS TADEU, 219</t>
  </si>
  <si>
    <t>CIDADE TIRADENTES</t>
  </si>
  <si>
    <t>AVENIDA CÓRREGO TIJUCO PRETO, 1137</t>
  </si>
  <si>
    <t>RUA RAINHA-MARGARIDA, 131</t>
  </si>
  <si>
    <t>VILA CURUÇÁ</t>
  </si>
  <si>
    <t>RUA SALSA PARRILHA, 801</t>
  </si>
  <si>
    <t>08090-558</t>
  </si>
  <si>
    <t>RUA NOSSA SENHORA DA PAZ, 20</t>
  </si>
  <si>
    <t>08090-604</t>
  </si>
  <si>
    <t>RUA ESPERANÇA, 10</t>
  </si>
  <si>
    <t>08471-450</t>
  </si>
  <si>
    <t>RUA EDGARD LEUENROTH, 94</t>
  </si>
  <si>
    <t>AVENIDA CÓRREGO TIJUCO PRETO, 13</t>
  </si>
  <si>
    <t>05398-140</t>
  </si>
  <si>
    <t>PRAÇA TOMÁS COELHO DE ALMEIDA, 1315</t>
  </si>
  <si>
    <t>JARDIM D`ABRIL</t>
  </si>
  <si>
    <t>08090-557</t>
  </si>
  <si>
    <t>RUA LEONEL AZEVEDO, 26</t>
  </si>
  <si>
    <t>08431-040</t>
  </si>
  <si>
    <t>RUA HORÁCIO QUIROGA, 14</t>
  </si>
  <si>
    <t>02632-000</t>
  </si>
  <si>
    <t>RUA ÍNDIO PERI, 956</t>
  </si>
  <si>
    <t>RUA ANTÔNIO JANUÁRIO FERRAZ, 248</t>
  </si>
  <si>
    <t>08150-020</t>
  </si>
  <si>
    <t>RUA JOSE PESSOTA, 1018</t>
  </si>
  <si>
    <t>AVENIDA DOS METALURGICOS, 2783</t>
  </si>
  <si>
    <t>AVENIDA AGUA VERMELHA, 31</t>
  </si>
  <si>
    <t>RUA MANIMA, 539</t>
  </si>
  <si>
    <t>RUA JOSE PESSOTA, 20</t>
  </si>
  <si>
    <t>08430-750</t>
  </si>
  <si>
    <t>RUA BALTAZAR DE AZEVEDO, 99</t>
  </si>
  <si>
    <t>JARDIM SAO PAULO</t>
  </si>
  <si>
    <t>04231-015</t>
  </si>
  <si>
    <t>RUA CORONEL SILVA CASTRO, 134</t>
  </si>
  <si>
    <t>CIDADE NOVA HELIÓPOLIS</t>
  </si>
  <si>
    <t>08180-290</t>
  </si>
  <si>
    <t>RUA CHAPÉU DE SOL, 29</t>
  </si>
  <si>
    <t>08450-400</t>
  </si>
  <si>
    <t>RUA LEONILDA MAGRINI, 23</t>
  </si>
  <si>
    <t>LAJEADO</t>
  </si>
  <si>
    <t>08180-320</t>
  </si>
  <si>
    <t>RUA PINHA DO BREJO, 563</t>
  </si>
  <si>
    <t>08180-760</t>
  </si>
  <si>
    <t>RUA JOSÉ MARTINS LISBOA, 2165</t>
  </si>
  <si>
    <t>08150-040</t>
  </si>
  <si>
    <t>AVENIDA FERNANDO FIGUEIREDO LINS, 63</t>
  </si>
  <si>
    <t>08180-100</t>
  </si>
  <si>
    <t>RUA CACHOEIRA ITAGUASSAVA, 671</t>
  </si>
  <si>
    <t>JARDIM NOEMIA</t>
  </si>
  <si>
    <t>08180-770</t>
  </si>
  <si>
    <t>RUA SALVADOR, 62</t>
  </si>
  <si>
    <t>08180-200</t>
  </si>
  <si>
    <t>RUA ESTRELA AZUL, 208</t>
  </si>
  <si>
    <t>08431-750</t>
  </si>
  <si>
    <t>RUA ALTO PARAÍSO DE GOIÁS, 24</t>
  </si>
  <si>
    <t>RUA SOL DA MEIA NOITE, 825</t>
  </si>
  <si>
    <t>08180-010</t>
  </si>
  <si>
    <t>RUA ERVA DO SERENO, 1</t>
  </si>
  <si>
    <t>RUA TABARANAS, 3039</t>
  </si>
  <si>
    <t>RUA LUÍS CARLOS PEIXOTO, 342</t>
  </si>
  <si>
    <t>08150-588</t>
  </si>
  <si>
    <t>RUA CLAUDIANO DE ALEXANDRIA, 90</t>
  </si>
  <si>
    <t>JARDIM QUISISANA (VILA NOVA CURUÇÁ)</t>
  </si>
  <si>
    <t>08090-605</t>
  </si>
  <si>
    <t>RUA DAS FLORES, 32</t>
  </si>
  <si>
    <t>08111-755</t>
  </si>
  <si>
    <t>RUA JANES NOVACK, 30</t>
  </si>
  <si>
    <t>JARDIM DAS OLIVEIRAS</t>
  </si>
  <si>
    <t>08080-225</t>
  </si>
  <si>
    <t>AVENIDA DOUTOR BETTINO DE DEO, 24</t>
  </si>
  <si>
    <t>08080-600</t>
  </si>
  <si>
    <t>RUA JOSÉ NUNES DOS SANTOS, 553</t>
  </si>
  <si>
    <t>AVENIDA FERNANDO FIGUEIREDO LINS, 12</t>
  </si>
  <si>
    <t>RUA JOSÉ NUNES DOS SANTOS, 907</t>
  </si>
  <si>
    <t>08081-550</t>
  </si>
  <si>
    <t>RUA MANDOBI, 12</t>
  </si>
  <si>
    <t>VILA HELENA</t>
  </si>
  <si>
    <t>08081-590</t>
  </si>
  <si>
    <t>RUA UBAPITANGA, 170</t>
  </si>
  <si>
    <t>JARDIM SÃO MARTINHO</t>
  </si>
  <si>
    <t>08081-560</t>
  </si>
  <si>
    <t>RUA DA GOIABEIRA SERRANA, 271</t>
  </si>
  <si>
    <t>RUA BALTAZAR DE AZEVEDO, 58</t>
  </si>
  <si>
    <t>JARDIM SÃO PAULO(ZONA LESTE)</t>
  </si>
  <si>
    <t>08430-320</t>
  </si>
  <si>
    <t>RUA JOSÉ AMÉRICO TOTH, 19</t>
  </si>
  <si>
    <t>RUA TRÊS FRONTEIRAS, 180</t>
  </si>
  <si>
    <t>08180-670</t>
  </si>
  <si>
    <t>RUA REINACER, 159</t>
  </si>
  <si>
    <t>08180-690</t>
  </si>
  <si>
    <t>RUA DAS GAIVOTAS, 120</t>
  </si>
  <si>
    <t>08081-620</t>
  </si>
  <si>
    <t>RUA MACAPERA, 56</t>
  </si>
  <si>
    <t>08081-010</t>
  </si>
  <si>
    <t>AVENIDA JOSÉ MARTINS LISBOA, 1183</t>
  </si>
  <si>
    <t>08180-040</t>
  </si>
  <si>
    <t>RUA ANNUNZIATA DE SANCTIS CHIARELLI, 236</t>
  </si>
  <si>
    <t>RUA DAS GAIVOTAS, 142</t>
  </si>
  <si>
    <t>08090-555</t>
  </si>
  <si>
    <t>RUA VITÓRIA, 27</t>
  </si>
  <si>
    <t>RUA RECIFE, 50</t>
  </si>
  <si>
    <t>08150-470</t>
  </si>
  <si>
    <t>RUA ROMUALDO DE SOUSA BRITO, 801</t>
  </si>
  <si>
    <t>08180-000</t>
  </si>
  <si>
    <t>AVENIDA PROFESSOR ALÍPIO DE BARROS, 593</t>
  </si>
  <si>
    <t>RUA TIETÊ, 1219</t>
  </si>
  <si>
    <t>08180-720</t>
  </si>
  <si>
    <t>RUA DAS GARÇAS, 211</t>
  </si>
  <si>
    <t>08090-660</t>
  </si>
  <si>
    <t>RUA INÁCIO ALVAREZ, 275</t>
  </si>
  <si>
    <t>08180-710</t>
  </si>
  <si>
    <t>RUA SÓCRATES, 5</t>
  </si>
  <si>
    <t>RUA FREGUESIA DE SÃO ROMÃO, 769</t>
  </si>
  <si>
    <t>08090-554</t>
  </si>
  <si>
    <t>RUA PIAUÍ, 24</t>
  </si>
  <si>
    <t>08180-370</t>
  </si>
  <si>
    <t>ESTRADA DA BIACICA, 909</t>
  </si>
  <si>
    <t>08150-580</t>
  </si>
  <si>
    <t>RUA PADRE VICENTE DE ARAÚJO, 785</t>
  </si>
  <si>
    <t>08081-160</t>
  </si>
  <si>
    <t>RUA SABIÁ-LARANJEIRA, 879</t>
  </si>
  <si>
    <t>RUA FREGUESIA DE SÃO ROMÃO, 1184</t>
  </si>
  <si>
    <t>RUA PAULO OSÓRIO FLORES, 830</t>
  </si>
  <si>
    <t>RUA SÓCRATES, 78</t>
  </si>
  <si>
    <t>08180-610</t>
  </si>
  <si>
    <t>RUA JOÃO ALVES AMORIM, 6</t>
  </si>
  <si>
    <t>08180-470</t>
  </si>
  <si>
    <t>RUA MUCUM, 6</t>
  </si>
  <si>
    <t>RUA SALSA PARRILHA, 197</t>
  </si>
  <si>
    <t>08180-730</t>
  </si>
  <si>
    <t>RUA ROUXINOL, 3</t>
  </si>
  <si>
    <t>RUA SERRA DO APODI, 193</t>
  </si>
  <si>
    <t>08150-030</t>
  </si>
  <si>
    <t>AVENIDA JOÃO BATISTA SANTIAGO, 1918</t>
  </si>
  <si>
    <t>08081-645</t>
  </si>
  <si>
    <t>RUA SAMOA OCIDENTAL, 397</t>
  </si>
  <si>
    <t>08081-170</t>
  </si>
  <si>
    <t>RUA SALVADOR FERNANDES CARDIA, 111</t>
  </si>
  <si>
    <t>RUA ANNUNZIATA DE SANCTIS CHIARELLI, 162</t>
  </si>
  <si>
    <t>08080-240</t>
  </si>
  <si>
    <t>RUA MUNIZ FALCÃO, 847</t>
  </si>
  <si>
    <t>08090-556</t>
  </si>
  <si>
    <t>RUA ALAGOAS, 35</t>
  </si>
  <si>
    <t>08470-600</t>
  </si>
  <si>
    <t>RUA EDMUND ORIOLE, 435</t>
  </si>
  <si>
    <t>AVENIDA ÁGUA VERMELHA, 300</t>
  </si>
  <si>
    <t>08081-370</t>
  </si>
  <si>
    <t>RUA CONCEIÇÃO DO ALMEIDA, 99</t>
  </si>
  <si>
    <t>RUA BALTAZAR BARROSO, 89</t>
  </si>
  <si>
    <t>08121-530</t>
  </si>
  <si>
    <t>RUA SEBASTIÃO ÁLVARES, 74A</t>
  </si>
  <si>
    <t>JARDIM CAMARGO</t>
  </si>
  <si>
    <t>08431-501</t>
  </si>
  <si>
    <t>RUA JOSE ELIAS DE ALMEIDA, 68</t>
  </si>
  <si>
    <t>AVENIDA JOÃO BATISTA SANTIAGO, 1405</t>
  </si>
  <si>
    <t>AVENIDA CÓRREGO TIJUCO PRETO, 78</t>
  </si>
  <si>
    <t>AVENIDA JOSÉ MARTINS LISBOA. 926</t>
  </si>
  <si>
    <t>RUA SOL DA MEIA NOITE, 140</t>
  </si>
  <si>
    <t>08080-490</t>
  </si>
  <si>
    <t>RUA DOUTOR FRANCISCO TANCREDI, 909</t>
  </si>
  <si>
    <t>08441-060</t>
  </si>
  <si>
    <t>RUA NOVO CRUZEIRO, 162</t>
  </si>
  <si>
    <t>08151-520</t>
  </si>
  <si>
    <t>RUA REGISTRO VELHO, 154</t>
  </si>
  <si>
    <t>JARDIM BARTIRA</t>
  </si>
  <si>
    <t>AVENIDA CÓRREGO TIJUCO PRETO, 1408</t>
  </si>
  <si>
    <t>RUA CONCEIÇÃO DO ALMEIDA, 667</t>
  </si>
  <si>
    <t>08180-350</t>
  </si>
  <si>
    <t>RUA ARARUTA, 26</t>
  </si>
  <si>
    <t>RUA TIETÊ, 1436</t>
  </si>
  <si>
    <t>04218-000</t>
  </si>
  <si>
    <t>RUA COMANDANTE TAYLOR, 1331</t>
  </si>
  <si>
    <t>IPIRANGA</t>
  </si>
  <si>
    <t>RUA SOL DA MEIA NOITE, 279</t>
  </si>
  <si>
    <t>08081-070</t>
  </si>
  <si>
    <t>AVENIDA VALLE, 140</t>
  </si>
  <si>
    <t>08081-040</t>
  </si>
  <si>
    <t>RUA ASCENSO FERNANDES, 413</t>
  </si>
  <si>
    <t>08090-650</t>
  </si>
  <si>
    <t>RUA DOS GIRASSÓIS, 45</t>
  </si>
  <si>
    <t>RUA FREGUESIA DE SAO ROMAO, 863</t>
  </si>
  <si>
    <t>08431-050</t>
  </si>
  <si>
    <t>RUA PROFESSORA DINA RIZZI, 335</t>
  </si>
  <si>
    <t>RUA FREGUESIA DE SÃO ROMÃO, 1319</t>
  </si>
  <si>
    <t>08180-110</t>
  </si>
  <si>
    <t>RUA VISTOSA DA MADRE DE DEUS, 104</t>
  </si>
  <si>
    <t>08180-082</t>
  </si>
  <si>
    <t>08180-630</t>
  </si>
  <si>
    <t>RUA BEIJA-FLOR, 54</t>
  </si>
  <si>
    <t>08180-740</t>
  </si>
  <si>
    <t>RUA DAS CRIANÇAS, 60</t>
  </si>
  <si>
    <t>05398-130</t>
  </si>
  <si>
    <t>RUA PAULO MARANHÃO, 750</t>
  </si>
  <si>
    <t>08441-107</t>
  </si>
  <si>
    <t>VIA DE PEDESTRE SERRA DO MEL, 39</t>
  </si>
  <si>
    <t>JARDIM LAJEADO</t>
  </si>
  <si>
    <t>08151-290</t>
  </si>
  <si>
    <t>RUA AMANHECE, 300</t>
  </si>
  <si>
    <t>PRAÇA TOMÁS COELHO DE ALMEIDA, 1029</t>
  </si>
  <si>
    <t>08143-070</t>
  </si>
  <si>
    <t>RUA UBAI, 15</t>
  </si>
  <si>
    <t>JARDIM EVA</t>
  </si>
  <si>
    <t>08180-380</t>
  </si>
  <si>
    <t>RUA ANTÔNIO DIAS DE MOURA, 2304</t>
  </si>
  <si>
    <t>PRAÇA TOMÁS COELHO DE ALMEIDA, 1244</t>
  </si>
  <si>
    <t>RUA EDMUNDO ORIOLI, 31</t>
  </si>
  <si>
    <t>08485-130</t>
  </si>
  <si>
    <t>RUA DONA ELOA DO VALE QUADROS, 101</t>
  </si>
  <si>
    <t>08150-420</t>
  </si>
  <si>
    <t>RUA FRANCISCO PEREIRA DA ROCHA, 126</t>
  </si>
  <si>
    <t>RUA ASCENSO FERNANDES, 724</t>
  </si>
  <si>
    <t>08485-260</t>
  </si>
  <si>
    <t>RUA DO PENSAMENTO, 16</t>
  </si>
  <si>
    <t>08080-570</t>
  </si>
  <si>
    <t>AVENIDA OLIVEIRA FREIRE, 1915</t>
  </si>
  <si>
    <t>08475-210</t>
  </si>
  <si>
    <t>RUA APÓSTOLO TIAGO MENOR, 27</t>
  </si>
  <si>
    <t>08150-000</t>
  </si>
  <si>
    <t>AV. TEODORO BERNARDO DO NASCIMENTO, 431</t>
  </si>
  <si>
    <t>08121-400</t>
  </si>
  <si>
    <t>AVENIDA ACADEMIA DE SÃO PAULO, 45</t>
  </si>
  <si>
    <t>JARDIM CAMARGO NOVO</t>
  </si>
  <si>
    <t>08471-180</t>
  </si>
  <si>
    <t>RUA CARLOS DELOCCO, 5</t>
  </si>
  <si>
    <t>05398-020</t>
  </si>
  <si>
    <t>08490-780</t>
  </si>
  <si>
    <t>JARDIM PEDRA BRANCA</t>
  </si>
  <si>
    <t>08420-280</t>
  </si>
  <si>
    <t>AVENIDA PROFESSOR OSVALDO DE OLIVEIRA, 112</t>
  </si>
  <si>
    <t>RUA MANUEL TEODORO XAVIER, 87</t>
  </si>
  <si>
    <t>RUA DOS GIRASSÓIS, 9</t>
  </si>
  <si>
    <t>08270-390</t>
  </si>
  <si>
    <t>RUA MARIA MARGARIDA, 238 A</t>
  </si>
  <si>
    <t>VILA CHUCA</t>
  </si>
  <si>
    <t>08151-000</t>
  </si>
  <si>
    <t>ESTRADA DOM JOÃO NERY, 1015</t>
  </si>
  <si>
    <t>08441-051</t>
  </si>
  <si>
    <t>RUA LAJINHA, 31</t>
  </si>
  <si>
    <t>08470-790</t>
  </si>
  <si>
    <t>RUA JOSE FRANCISCO BRANDAO, 514</t>
  </si>
  <si>
    <t>08180-530</t>
  </si>
  <si>
    <t>RUA PROFESSOR FLAMÍNIO FAVERO, 309</t>
  </si>
  <si>
    <t>RUA MANIMA, 522</t>
  </si>
  <si>
    <t>02633-020</t>
  </si>
  <si>
    <t>RUA EDGAR SALES, 30</t>
  </si>
  <si>
    <t>08441-510</t>
  </si>
  <si>
    <t>RUA NARCISO LOCARINI, 36 CASA DOS FUNDOS</t>
  </si>
  <si>
    <t>08431-120</t>
  </si>
  <si>
    <t>RUA FRANCISCO BITANCOURT, 269</t>
  </si>
  <si>
    <t>08160-560</t>
  </si>
  <si>
    <t>RUA IVO ROBACH DE OLIVEIRA, 35</t>
  </si>
  <si>
    <t>JARDIM SILVA TELES</t>
  </si>
  <si>
    <t>08080-740</t>
  </si>
  <si>
    <t>RUA PIRACOABA, 88</t>
  </si>
  <si>
    <t>RUA INÁCIO MONTEIRO, 9957</t>
  </si>
  <si>
    <t>RUA JOSÉ MARTINS LISBOA, 2184</t>
  </si>
  <si>
    <t>RUA ALTAMIRA DO MARANHÃO, 67</t>
  </si>
  <si>
    <t>08151-110</t>
  </si>
  <si>
    <t>RUA PLÁCIDO PARREIRA LIMA, 75</t>
  </si>
  <si>
    <t>08473-578</t>
  </si>
  <si>
    <t>RUA PATRÍCIO TEIXEIRA, 37</t>
  </si>
  <si>
    <t>CONJUNTO HABITACIONAL BARRO BRANCO II</t>
  </si>
  <si>
    <t>08141-070</t>
  </si>
  <si>
    <t>AVENIDA CARLOS CARNEIRO DE SOUZA, 10</t>
  </si>
  <si>
    <t>JARDIM INDAIÁ</t>
  </si>
  <si>
    <t>08471-270</t>
  </si>
  <si>
    <t>RUA OLEGARIO VICTOR, 189</t>
  </si>
  <si>
    <t>RUA ROMUALDO DE SOUSA BRITO, 257</t>
  </si>
  <si>
    <t>RUA CONDESSA AMÁLIA MATARAZZO, 210</t>
  </si>
  <si>
    <t>08472-710</t>
  </si>
  <si>
    <t>RUA SEMENTE DO AMOR,1</t>
  </si>
  <si>
    <t>CONJUNTO HABITACIONAL INÁCIO MONTEIRO</t>
  </si>
  <si>
    <t>08081-483</t>
  </si>
  <si>
    <t>TRAVESSA CARLOS BIBIENA, 848</t>
  </si>
  <si>
    <t>RUA FREGUESIA DE SÃO ROMÃO, 1626</t>
  </si>
  <si>
    <t>AVENIDA JOAO BATISTA SANTIAGO, 508</t>
  </si>
  <si>
    <t>RUA CONDESSA AMÁLIA MATARAZZO, 56</t>
  </si>
  <si>
    <t>PRAÇA TOMÁS COELHO DE ALMEIDA, 1225</t>
  </si>
  <si>
    <t>02676-020</t>
  </si>
  <si>
    <t>RUA DARIO VILARES BARBOSA, 1042</t>
  </si>
  <si>
    <t>08470-800</t>
  </si>
  <si>
    <t>AVENIDA NAYLOR DE OLIVEIRA, 6</t>
  </si>
  <si>
    <t>08430-580</t>
  </si>
  <si>
    <t>RUA PAULO PAMPLONA, 128</t>
  </si>
  <si>
    <t>AVENIDA NAYLOR DE OLIVEIRA, 225</t>
  </si>
  <si>
    <t>05399-130</t>
  </si>
  <si>
    <t>RUA DOUTOR VIRGÍLIO ALVIM FRANCO, 108</t>
  </si>
  <si>
    <t>JARDIM D'ABRIL</t>
  </si>
  <si>
    <t>RUA ARCOS DA CARIOCA, 31</t>
  </si>
  <si>
    <t>08474-135</t>
  </si>
  <si>
    <t>RUA ARQUITETO PROFESSOR CHAVES, 11B</t>
  </si>
  <si>
    <t>CONJUNTO HABITACIONAL CASTRO ALVES</t>
  </si>
  <si>
    <t>08430-670</t>
  </si>
  <si>
    <t>RUA GABRIEL MENALT, 51B</t>
  </si>
  <si>
    <t>08010-090</t>
  </si>
  <si>
    <t>AVENIDA MARECHAL TITO, 567</t>
  </si>
  <si>
    <t>SÃO MIGUEL PAULISTA</t>
  </si>
  <si>
    <t>RUA BALTAZAR BARROSO, 97</t>
  </si>
  <si>
    <t>08042-280</t>
  </si>
  <si>
    <t>RUA IDA VANUSSI PUNTEL, 302</t>
  </si>
  <si>
    <t>CIDADE NOVA SÃO MIGUEL</t>
  </si>
  <si>
    <t>AVENIDA PROFESSOR ALÍPIO DE BARROS, 36</t>
  </si>
  <si>
    <t>PRAÇA TOMÁS COELHO DE ALMEIDA, 1211</t>
  </si>
  <si>
    <t>05399-140</t>
  </si>
  <si>
    <t>RUA DOUTOR CÁSSIO PORTUGAL GOMES 181</t>
  </si>
  <si>
    <t>PRAÇA TOMÁS COELHO DE ALMEIDA, 1364</t>
  </si>
  <si>
    <t>PRAÇA TOMÁS COELHO DE ALMEIDA, 1240</t>
  </si>
  <si>
    <t>05398-060</t>
  </si>
  <si>
    <t>RUA DOUTOR MÁRIO CHERMONTE, 134</t>
  </si>
  <si>
    <t>03244-090</t>
  </si>
  <si>
    <t>RUA JACITARA TIPITI, 153</t>
  </si>
  <si>
    <t>JARDIM GUAIRACA</t>
  </si>
  <si>
    <t>08460-490</t>
  </si>
  <si>
    <t>RUA ROMÃO GRAMACHO, 23 A</t>
  </si>
  <si>
    <t>VILA SÃO GERALDO</t>
  </si>
  <si>
    <t>08450-590</t>
  </si>
  <si>
    <t>RUA GREGÓRIO MENDES SILVA, 359</t>
  </si>
  <si>
    <t>JARDIM FANGANIELLO</t>
  </si>
  <si>
    <t>08450-581</t>
  </si>
  <si>
    <t>RUA GONÇALO RIBEIRO CORÇO, 18</t>
  </si>
  <si>
    <t>RUA DA GOIABEIRA SERRANA, 471</t>
  </si>
  <si>
    <t>02634-020</t>
  </si>
  <si>
    <t>RUA BRASILUSO LOPES, 313</t>
  </si>
  <si>
    <t>08473-600</t>
  </si>
  <si>
    <t>RUA NICOLAS ARISTA, 72</t>
  </si>
  <si>
    <t>AVENIDA ÁGUA VERMELHA, 17</t>
  </si>
  <si>
    <t>AVENIDA ÁGUA VERMELHA, 21</t>
  </si>
  <si>
    <t>AVENIDA ALMIRANTE DELAMARE, 16</t>
  </si>
  <si>
    <t>AVENIDA ALMYR DEHAR, 2B</t>
  </si>
  <si>
    <t>AVENIDA ANTÔNIO RAMIRO DA SILVA, 450</t>
  </si>
  <si>
    <t>AVENIDA ANTÔNIO RAMIRO DA SILVA, 466</t>
  </si>
  <si>
    <t>AVENIDA BARÃO DE ALAGOAS, 296</t>
  </si>
  <si>
    <t>AVENIDA CLÁUDIO DA COSTA, 15</t>
  </si>
  <si>
    <t>AVENIDA CLÁUDIO DA COSTA, 172</t>
  </si>
  <si>
    <t>AVENIDA CLÁUDIO DA COSTA, 72</t>
  </si>
  <si>
    <t>AVENIDA COROA DE FRADE, 60</t>
  </si>
  <si>
    <t>AVENIDA CÓRREGO TIJUCO PRETO, 114</t>
  </si>
  <si>
    <t>AVENIDA CÓRREGO TIJUCO PRETO, 435</t>
  </si>
  <si>
    <t>AVENIDA CÓRREGO TIJUCO PRETO, 917</t>
  </si>
  <si>
    <t>AVENIDA DA ABOLIÇÃO, 10</t>
  </si>
  <si>
    <t>AVENIDA DA ABOLIÇÃO, 160</t>
  </si>
  <si>
    <t>AVENIDA DA ABOLIÇÃO, 352</t>
  </si>
  <si>
    <t>AVENIDA DA ABOLIÇÃO, 5</t>
  </si>
  <si>
    <t>AVENIDA DAVID DOMINGUES FERREIRA, 66</t>
  </si>
  <si>
    <t>AVENIDA DEPUTADO CANTÍDIO SAMPAIO, 1191</t>
  </si>
  <si>
    <t>AVENIDA DEPUTADO CANTÍDIO SAMPAIO, 3520</t>
  </si>
  <si>
    <t>AVENIDA DEPUTADO CANTÍDIO SAMPAIO, 388</t>
  </si>
  <si>
    <t>AVENIDA DEPUTADO CANTÍDIO SAMPAIO, 4050</t>
  </si>
  <si>
    <t>AVENIDA DOS METALÚRGICOS, 1481</t>
  </si>
  <si>
    <t>AVENIDA DOS METALÚRGICOS, 2207</t>
  </si>
  <si>
    <t>AVENIDA DOS METALÚRGICOS, 2700</t>
  </si>
  <si>
    <t>AVENIDA ENGENHEIRO ADOLFO GRAZIANI, 71</t>
  </si>
  <si>
    <t>AVENIDA ESCRAGNOLLE DÓRIA, 875</t>
  </si>
  <si>
    <t>AVENIDA ESTRELA DA NOITE, 397</t>
  </si>
  <si>
    <t>AVENIDA FÉLIX NASCENTES PINTO, 167</t>
  </si>
  <si>
    <t>AVENIDA FÉLIX NASCENTES PINTO, 459</t>
  </si>
  <si>
    <t>AVENIDA FÉLIX NASCENTES PINTO, 76</t>
  </si>
  <si>
    <t>AVENIDA FERNANDO FIGUEIREDO LINS, 156</t>
  </si>
  <si>
    <t>AVENIDA FRANCISCO MACHADO DA SILVA, 120</t>
  </si>
  <si>
    <t>AVENIDA FRANCISCO MACHADO DA SILVA, 200</t>
  </si>
  <si>
    <t>AVENIDA HUGO ÍTALO MERIGO, 1350</t>
  </si>
  <si>
    <t>AVENIDA HUGO ÍTALO MERIGO, 1351</t>
  </si>
  <si>
    <t>AVENIDA HUGO ÍTALO MERIGO, 1462</t>
  </si>
  <si>
    <t>AVENIDA INAJAR DE SOUZA, 4702</t>
  </si>
  <si>
    <t>AVENIDA INAJAR DE SOUZA, 6984</t>
  </si>
  <si>
    <t>AVENIDA ITABERABA, 5127</t>
  </si>
  <si>
    <t>AVENIDA JOSÉ DA ROCHA VIANA, 126</t>
  </si>
  <si>
    <t>AVENIDA JOSÉ MARTINS LISBOA, 71</t>
  </si>
  <si>
    <t>AVENIDA LAGOA SANTA, 66</t>
  </si>
  <si>
    <t>AVENIDA MANOEL BOLÍVAR, 249</t>
  </si>
  <si>
    <t>AVENIDA MARIA ANTÔNIA MARTINS, 111</t>
  </si>
  <si>
    <t>AVENIDA MARIA ANTÔNIA MARTINS, 232</t>
  </si>
  <si>
    <t>AVENIDA MARIA ANTÔNIA MARTINS, 387</t>
  </si>
  <si>
    <t>AVENIDA MARIA ANTÔNIA MARTINS, 488</t>
  </si>
  <si>
    <t>AVENIDA MARIA ANTÔNIA MARTINS, 95</t>
  </si>
  <si>
    <t>AVENIDA MARIANA CALIGIORI RONCHETTI, 123</t>
  </si>
  <si>
    <t>AVENIDA MARIANA CALIGIORI RONCHETTI, 1245</t>
  </si>
  <si>
    <t>AVENIDA MUTINGA, 3843</t>
  </si>
  <si>
    <t>AVENIDA NAYLOR DE OLIVEIRA, 115</t>
  </si>
  <si>
    <t>AVENIDA NAYLOR DE OLIVEIRA, 117</t>
  </si>
  <si>
    <t>AVENIDA NAYLOR DE OLIVEIRA, 117 A</t>
  </si>
  <si>
    <t>AVENIDA NAYLOR DE OLIVEIRA, 155</t>
  </si>
  <si>
    <t>AVENIDA NAYLOR DE OLIVEIRA, 293</t>
  </si>
  <si>
    <t>AVENIDA NAYLOR DE OLIVEIRA, 4</t>
  </si>
  <si>
    <t>AVENIDA NAYLOR DE OLIVEIRA, 44</t>
  </si>
  <si>
    <t>AVENIDA NAYLOR DE OLIVEIRA, 67</t>
  </si>
  <si>
    <t>AVENIDA NAYLOR DE OLIVEIRA, 70 CASA 1</t>
  </si>
  <si>
    <t>AVENIDA NAYLOR DE OLIVEIRA, 98</t>
  </si>
  <si>
    <t>AVENIDA NORDESTINA, 5672</t>
  </si>
  <si>
    <t>AVENIDA NORDESTINA, 5834</t>
  </si>
  <si>
    <t>AVENIDA OLIVEIRA FREIRE, 80</t>
  </si>
  <si>
    <t>AVENIDA PADRE ORLANDO GARCIA DA SILVEIRA, 752</t>
  </si>
  <si>
    <t>AVENIDA PROFESSOR ALÍPIO DE BARROS, 627</t>
  </si>
  <si>
    <t>AVENIDA PROFESSOR ALÍPIO DE BARROS, 736</t>
  </si>
  <si>
    <t>AVENIDA PROFESSOR JOÃO BATISTA CONT, 371</t>
  </si>
  <si>
    <t>AVENIDA PROFESSOR JOÃO BATISTA CONTI, 115</t>
  </si>
  <si>
    <t>AVENIDA PROFESSOR OSVALDO DE OLIVEIRA, 616</t>
  </si>
  <si>
    <t>AVENIDA SANSÃO CASTELO BRANCO, 554</t>
  </si>
  <si>
    <t>AVENIDA SANSÃO CASTELO BRANCO, 590</t>
  </si>
  <si>
    <t>AVENIDA SÃO JOSÉ DO CEDRO, 107</t>
  </si>
  <si>
    <t>AVENIDA SÃO LÁZARO DE JERUSALÉM, 5</t>
  </si>
  <si>
    <t>AVENIDA SOUZA RAMOS, 513</t>
  </si>
  <si>
    <t>AVENIDA TEODORO BERNARDO DO NASCIMENTO, 216</t>
  </si>
  <si>
    <t>AVENIDA TEODORO BERNARDO DO NASCIMENTO, 266</t>
  </si>
  <si>
    <t>AVENIDA VALLE, 533</t>
  </si>
  <si>
    <t>AVENIDA WALDEMAR TIETZ, 1662</t>
  </si>
  <si>
    <t>ESTRADA DAS LÁGRIMAS, 337</t>
  </si>
  <si>
    <t>ESTRADA IGUATEMI, 1155</t>
  </si>
  <si>
    <t>ESTRADA IGUATEMI, 5</t>
  </si>
  <si>
    <t>ESTRADA IGUATEMI, 639</t>
  </si>
  <si>
    <t>ESTRADA ITAQUERA-GUAIANASES, 1687</t>
  </si>
  <si>
    <t>ESTRADA NOSSA SENHORA DA FONTE, 1</t>
  </si>
  <si>
    <t>ESTRADA NOSSA SENHORA DA FONTE, 449</t>
  </si>
  <si>
    <t>ESTRADA NOSSA SENHORA DA FONTE, 51</t>
  </si>
  <si>
    <t>ESTRADA VOVÓ CAROLINA, 550</t>
  </si>
  <si>
    <t>PASSAGEM BARBOSA ROMEU, 37</t>
  </si>
  <si>
    <t>PASSAGEM CRISTINO CABRAL, 37</t>
  </si>
  <si>
    <t>PASSAGEM QUATRO, 177</t>
  </si>
  <si>
    <t>PASSAGEM RICARDO PEREZ, 37</t>
  </si>
  <si>
    <t>PASSAGEM SEVERO BONINI, 11</t>
  </si>
  <si>
    <t>PRAÇA TOMÁS COELHO DE ALMEIDA</t>
  </si>
  <si>
    <t>PRAÇA TOMÁS COELHO DE ALMEIDA, 1097</t>
  </si>
  <si>
    <t>PRAÇA TOMÁS COELHO DE ALMEIDA, 1193</t>
  </si>
  <si>
    <t>PRAÇA TOMÁS COELHO DE ALMEIDA, 1194</t>
  </si>
  <si>
    <t>PRAÇA TOMÁS COELHO DE ALMEIDA, 1209</t>
  </si>
  <si>
    <t>PRAÇA TOMÁS COELHO DE ALMEIDA, 1227</t>
  </si>
  <si>
    <t>PRAÇA TOMÁS COELHO DE ALMEIDA, 1255</t>
  </si>
  <si>
    <t>PRAÇA TOMÁS COELHO DE ALMEIDA, 36</t>
  </si>
  <si>
    <t>PRAÇA TOMÁS COELHO DE ALMEIDA, 52</t>
  </si>
  <si>
    <t>RUA ABIGAIL MAIA, 27</t>
  </si>
  <si>
    <t>RUA ACARAÚ-AÇU, 477</t>
  </si>
  <si>
    <t>RUA ACIOLI, 41</t>
  </si>
  <si>
    <t>RUA ADRIANO RATTI, 13</t>
  </si>
  <si>
    <t>RUA AFONSO CUNHA, 239</t>
  </si>
  <si>
    <t>RUA AFONSO CUNHA, 629</t>
  </si>
  <si>
    <t>RUA AFOXÉ, 16</t>
  </si>
  <si>
    <t>RUA AGENOR ALVES MEIRA, 676</t>
  </si>
  <si>
    <t>RUA AGOSTINHO MENDEZ, 14</t>
  </si>
  <si>
    <t>RUA AGRESTE POTIGUAR, 112</t>
  </si>
  <si>
    <t>RUA AGRESTE POTIGUAR, 169</t>
  </si>
  <si>
    <t>RUA AGRESTE POTIGUAR, 288</t>
  </si>
  <si>
    <t>RUA ÁGUAS DE MARÇO, 16</t>
  </si>
  <si>
    <t>RUA AIRES BENTO DE OLIVEIRA, 18</t>
  </si>
  <si>
    <t>RUA ALBACORA, 365</t>
  </si>
  <si>
    <t>RUA ALBERTO ISAACSON, 12</t>
  </si>
  <si>
    <t>RUA ALBERTO ISAACSON, 183</t>
  </si>
  <si>
    <t>RUA ALDEIA DOS MACHACALIS, 256</t>
  </si>
  <si>
    <t>RUA ALDEIA DOS MACHACALIS, 409</t>
  </si>
  <si>
    <t>RUA ALEGRIA DO NORDESTE, 26</t>
  </si>
  <si>
    <t>RUA ALESSIO PRATI, 1</t>
  </si>
  <si>
    <t>RUA ALESSIO PRATI, 126</t>
  </si>
  <si>
    <t>RUA ALEXANDRE DAVIDENKO, 102</t>
  </si>
  <si>
    <t>RUA ALEXANDRE DAVIDENKO, 400</t>
  </si>
  <si>
    <t>RUA ALEXANDRE DAVIDENKO, 420</t>
  </si>
  <si>
    <t>RUA ALEXANDRE DAVIDENKO, 460 B</t>
  </si>
  <si>
    <t>RUA ALFARROBEIRAS, 12</t>
  </si>
  <si>
    <t>RUA ALFONSO ASTURARO, 362</t>
  </si>
  <si>
    <t>RUA ALFONSO ASTURARO, 505</t>
  </si>
  <si>
    <t>RUA ALFONSO ASTURARO, 55</t>
  </si>
  <si>
    <t>RUA ALFONSO ASTURARO, 550</t>
  </si>
  <si>
    <t>RUA ALFONSO ASTURARO, 606</t>
  </si>
  <si>
    <t>RUA ALFREDO PEREIRA DOS SANTOS, 112</t>
  </si>
  <si>
    <t>RUA ALFREDO PEREIRA DOS SANTOS, 38</t>
  </si>
  <si>
    <t>RUA ALLEGROS E SURDINAS, 25</t>
  </si>
  <si>
    <t>RUA ALMIR RODRIGUES, 315</t>
  </si>
  <si>
    <t>RUA ALMIRANTE MARIATH, 144</t>
  </si>
  <si>
    <t>RUA ALMIRANTE MARIATH, 145</t>
  </si>
  <si>
    <t>RUA ALMIRANTE MARIATH, 31</t>
  </si>
  <si>
    <t>RUA ALONSO GAIA, 269</t>
  </si>
  <si>
    <t>RUA ALTAMIRA DO MARANHÃO, 170</t>
  </si>
  <si>
    <t>RUA ALTO BENI, 464</t>
  </si>
  <si>
    <t>RUA ALTO JURUÁ, 14</t>
  </si>
  <si>
    <t>RUA ALTO JURUÁ, 318</t>
  </si>
  <si>
    <t>RUA ALTO RIO DOCE, 5</t>
  </si>
  <si>
    <t>RUA ALTO SUCURIÚ, 258</t>
  </si>
  <si>
    <t>RUA ALTO SUCURIÚ, 359</t>
  </si>
  <si>
    <t>RUA ALTO SUCURIÚ, 391</t>
  </si>
  <si>
    <t>RUA ALTO SUCURIÚ, 43</t>
  </si>
  <si>
    <t>RUA ÁLVARO BORGES DOS REIS, 13</t>
  </si>
  <si>
    <t>RUA AMANHECE, 576</t>
  </si>
  <si>
    <t>RUA AMAURI DE MEDEIROS, 13</t>
  </si>
  <si>
    <t>RUA AMBUÁ, 276</t>
  </si>
  <si>
    <t>RUA ANA LUZIA DA CONCEIÇÃO, 246</t>
  </si>
  <si>
    <t>RUA ANA MARIA SIRANI, 651</t>
  </si>
  <si>
    <t>RUA ANDORINHA, 36</t>
  </si>
  <si>
    <t>RUA ANDUIÁ, 101</t>
  </si>
  <si>
    <t>RUA ANGUERETA, 27</t>
  </si>
  <si>
    <t>RUA ANÍBAL THOMAZ GOMES, 370</t>
  </si>
  <si>
    <t>RUA ANISIO DA SILVEIRA MACHADO, 612</t>
  </si>
  <si>
    <t>RUA ANTENOR DE OLIVEIRA E SILVA, 343</t>
  </si>
  <si>
    <t>RUA ANTÔNIA ALECRIM, 33</t>
  </si>
  <si>
    <t>RUA ANTONIETA DE MARCO, 85</t>
  </si>
  <si>
    <t>RUA ANTÔNIO ACRAS FILHO, 73</t>
  </si>
  <si>
    <t>RUA ANTÔNIO BISPO VIDAL, 115</t>
  </si>
  <si>
    <t>RUA ANTÔNIO BISPO VIDAL, 323</t>
  </si>
  <si>
    <t>RUA ANTÔNIO CARLOS MINGUES LOPES, 1148</t>
  </si>
  <si>
    <t>RUA ANTÔNIO CARLOS MINGUES LOPES, 1406</t>
  </si>
  <si>
    <t>RUA ANTÔNIO CARLOS MINGUES LOPES, 1568</t>
  </si>
  <si>
    <t>RUA ANTÔNIO CARLOS MINGUES LOPES, 1732</t>
  </si>
  <si>
    <t>RUA ANTÔNIO CARLOS MINGUES LOPES, 1821</t>
  </si>
  <si>
    <t>RUA ANTÔNIO DE ANTONI, 10</t>
  </si>
  <si>
    <t>RUA ANTÔNIO DE ANTONI, 17</t>
  </si>
  <si>
    <t>RUA ANTÔNIO FERRARI, 18</t>
  </si>
  <si>
    <t>RUA ANTÔNIO JANUÁRIO FERRAZ, 121</t>
  </si>
  <si>
    <t>RUA ANTÔNIO JANUÁRIO FERRAZ, 260</t>
  </si>
  <si>
    <t>RUA ANTÔNIO JOAQUIM DE CARVALHO, 7</t>
  </si>
  <si>
    <t>RUA ANTÔNIO JOAQUIM DINIZ, 18</t>
  </si>
  <si>
    <t>RUA ANTÔNIO LOPES DE BARROS, 1149</t>
  </si>
  <si>
    <t>RUA ANTÔNIO LOPES DE BARROS, 258</t>
  </si>
  <si>
    <t>RUA ANTÔNIO LOPES DE BARROS, 447</t>
  </si>
  <si>
    <t>RUA ANTÔNIO LOPES DE BARROS, 551</t>
  </si>
  <si>
    <t>RUA ANTÔNIO LOPES DE BARROS, 631</t>
  </si>
  <si>
    <t>RUA ANTÔNIO LOPES DE BARROS, 715</t>
  </si>
  <si>
    <t>RUA ANTÔNIO LOPES DE BARROS, 825</t>
  </si>
  <si>
    <t>RUA ANUJA, 234</t>
  </si>
  <si>
    <t>RUA APAIARI, 99</t>
  </si>
  <si>
    <t>RUA APÓSTOLO ANDRÉ, 129</t>
  </si>
  <si>
    <t>RUA APÓSTOLO ANDRÉ, 260</t>
  </si>
  <si>
    <t>RUA APÓSTOLO BARTOLOMEU, 116</t>
  </si>
  <si>
    <t>RUA APÓSTOLO BARTOLOMEU, 136</t>
  </si>
  <si>
    <t>RUA APÓSTOLO JOÃO, 107</t>
  </si>
  <si>
    <t>RUA APÓSTOLO JOÃO, 198</t>
  </si>
  <si>
    <t>RUA APÓSTOLO JOÃO, 59</t>
  </si>
  <si>
    <t>RUA APÓSTOLO JUDAS TADEU, 9</t>
  </si>
  <si>
    <t>RUA APÓSTOLO MATEUS, 28</t>
  </si>
  <si>
    <t>RUA APÓSTOLO SIMÃO PEDRO, 31</t>
  </si>
  <si>
    <t>RUA APÓSTOLO SIMÃO PEDRO, 312</t>
  </si>
  <si>
    <t>RUA APÓSTOLO SIMÃO PEDRO, 404</t>
  </si>
  <si>
    <t>RUA APÓSTOLO TOMÉ, 132</t>
  </si>
  <si>
    <t>RUA ARACANGUIRA, 386</t>
  </si>
  <si>
    <t>RUA ARACOO, 85</t>
  </si>
  <si>
    <t>RUA ARARIPIRA, 14</t>
  </si>
  <si>
    <t>RUA ARARIPIRA, 3</t>
  </si>
  <si>
    <t>RUA ARARUTA, 37</t>
  </si>
  <si>
    <t>RUA ARATAIAÇU, 274</t>
  </si>
  <si>
    <t>RUA ARATAIAÇU, 68</t>
  </si>
  <si>
    <t>RUA ARI CARNEIRO FERNANDES, 471</t>
  </si>
  <si>
    <t>RUA ARMADA CABRALINA, 117</t>
  </si>
  <si>
    <t>RUA ARMADA CABRALINA, 345</t>
  </si>
  <si>
    <t>RUA ARMADA CABRALINA, 93</t>
  </si>
  <si>
    <t>RUA ARMANDO FLAMARION COELHO, 12</t>
  </si>
  <si>
    <t>RUA ARMANDO FLAMARION COELHO, 157</t>
  </si>
  <si>
    <t>RUA ARMELINDA TITTONI LOPES, 10</t>
  </si>
  <si>
    <t>RUA ARMELINDA TITTONI LOPES, 5</t>
  </si>
  <si>
    <t>RUA ARNALDO BONAVENTURA, 303</t>
  </si>
  <si>
    <t>RUA ARNALDO BONAVENTURA, 575</t>
  </si>
  <si>
    <t>RUA ARNALDO BONAVENTURA, 85</t>
  </si>
  <si>
    <t>RUA ARRAIAL DE SÃO BARTOLOMEU, 590</t>
  </si>
  <si>
    <t>RUA ARROIO ANTUNES, 134</t>
  </si>
  <si>
    <t>RUA ARROIO ARAPONGAS, 185</t>
  </si>
  <si>
    <t>RUA ARROIO CAMPO BOM, 2</t>
  </si>
  <si>
    <t>RUA ARROIO FRAGATA, 52</t>
  </si>
  <si>
    <t>RUA ARROIO TRIUNFO, 167</t>
  </si>
  <si>
    <t>RUA ARTUR CADORE, 28</t>
  </si>
  <si>
    <t>RUA ARY CORDOVIL, 289</t>
  </si>
  <si>
    <t>RUA ASCÂNIO BATISTA MARTINS SOARES, 41</t>
  </si>
  <si>
    <t>RUA ASCENSO FERNANDES, 128</t>
  </si>
  <si>
    <t>RUA ASCENSO FERNANDES, 35</t>
  </si>
  <si>
    <t>RUA ATALAIA, 4</t>
  </si>
  <si>
    <t>RUA ATÍLIO VIVÁCQUA, 47</t>
  </si>
  <si>
    <t>RUA AUGUSTO CAVALCANTI, 245</t>
  </si>
  <si>
    <t>RUA AUGUSTO CAVALCANTI, 290</t>
  </si>
  <si>
    <t>RUA AUGUSTO CAVALCANTI, 84</t>
  </si>
  <si>
    <t>RUA AUGUSTO RODRIGUES, 931</t>
  </si>
  <si>
    <t>RUA AURÉLIO BRASIL RIBEIRO, 272</t>
  </si>
  <si>
    <t>RUA AVACAMBUI, 3</t>
  </si>
  <si>
    <t>RUA AVELINO LOPES, 13</t>
  </si>
  <si>
    <t>RUA AVELINO LOPES, 18</t>
  </si>
  <si>
    <t>RUA BAHIA, 10</t>
  </si>
  <si>
    <t>RUA BAHIA, 5</t>
  </si>
  <si>
    <t>RUA BAÍA DA GUANABARA, 1</t>
  </si>
  <si>
    <t>RUA BAÍA DA GUANABARA, 34</t>
  </si>
  <si>
    <t>RUA BAÍA DE MARAJÓ, 3</t>
  </si>
  <si>
    <t>RUA BALANDIA, 86</t>
  </si>
  <si>
    <t>RUA BALEIA, 13</t>
  </si>
  <si>
    <t>RUA BALEIA, 38</t>
  </si>
  <si>
    <t>RUA BALTAZAR BARROSO, 6</t>
  </si>
  <si>
    <t>RUA BALTAZAR BARROSO, 63</t>
  </si>
  <si>
    <t>RUA BALTAZAR DE AZEVEDO, 225</t>
  </si>
  <si>
    <t>RUA BALTAZAR DE AZEVEDO,15</t>
  </si>
  <si>
    <t>RUA BARÃO CARVALHO DO AMPARO, 49</t>
  </si>
  <si>
    <t>RUA BARÃO DINIS DE SAMUEL, 156</t>
  </si>
  <si>
    <t>RUA BARÃO DINIS DE SAMUEL, 55</t>
  </si>
  <si>
    <t>RUA BÁRBARA PEREIRA DE ALENCAR, 161</t>
  </si>
  <si>
    <t>RUA BÁRBARA PEREIRA DE ALENCAR, 53</t>
  </si>
  <si>
    <t>RUA BARBATIMÃO-DO-NORDESTE, 55</t>
  </si>
  <si>
    <t>RUA BARRA BABITONGA, 131</t>
  </si>
  <si>
    <t>RUA BARRA DO MANHUAÇU, 135</t>
  </si>
  <si>
    <t>RUA BARRA GUAXINDUBA, 1</t>
  </si>
  <si>
    <t>RUA BARTOLOMEO LAURENTI, 168</t>
  </si>
  <si>
    <t>RUA BARTOLOMEO LAURENTI, 194</t>
  </si>
  <si>
    <t>RUA BARTOLOMEO LAURENTI, 320</t>
  </si>
  <si>
    <t>RUA BEIRA RIO, 179</t>
  </si>
  <si>
    <t>RUA BEIRA RIO, 34</t>
  </si>
  <si>
    <t>RUA BELARMINO ALVES, 116</t>
  </si>
  <si>
    <t>RUA BENEDITO DE SOUZA LEITE, 339</t>
  </si>
  <si>
    <t>RUA BENEDITO DE SOUZA LEITE, 439</t>
  </si>
  <si>
    <t>RUA BENEDITO LEITE DE ÁVILA, 704</t>
  </si>
  <si>
    <t>RUA BENJAMIM DE BARROS, 306</t>
  </si>
  <si>
    <t>RUA BERILO DA FONSECA NEVES, 37</t>
  </si>
  <si>
    <t>RUA BERNARDO BARBOSA, 82</t>
  </si>
  <si>
    <t>RUA BERNARDO DE VERA, 89</t>
  </si>
  <si>
    <t>RUA BICUDO DE MENDONÇA, 23</t>
  </si>
  <si>
    <t>RUA BOAVENTURA DIAS, 129</t>
  </si>
  <si>
    <t>RUA BONANÇA, 188</t>
  </si>
  <si>
    <t>RUA BRASILUSO LOPES, 245</t>
  </si>
  <si>
    <t>RUA BRASILUSO LOPES, 25</t>
  </si>
  <si>
    <t>RUA BRASILUSO LOPES, 401</t>
  </si>
  <si>
    <t>RUA BRASILUSO LOPES, 460</t>
  </si>
  <si>
    <t>RUA BRASILUSO LOPES, 99</t>
  </si>
  <si>
    <t>RUA BRUNA GALLEA, 150</t>
  </si>
  <si>
    <t>RUA CABUREICICA, 260</t>
  </si>
  <si>
    <t>RUA CACHOEIRA ALEGRE, 160</t>
  </si>
  <si>
    <t>RUA CACHOEIRA DAS GARÇAS, 409</t>
  </si>
  <si>
    <t>RUA CACHOEIRA DAS SETES QUEDAS, 124</t>
  </si>
  <si>
    <t>RUA CACHOEIRA DO CAMPO GRANDE, 124</t>
  </si>
  <si>
    <t>RUA CACHOEIRA DO CAMPO GRANDE, 351</t>
  </si>
  <si>
    <t>RUA CACHOEIRA DO CAMPO GRANDE, 411</t>
  </si>
  <si>
    <t>RUA CACHOEIRA DO CAMPO GRANDE, 523</t>
  </si>
  <si>
    <t>RUA CACHOEIRA DO CAMPO GRANDE, 710</t>
  </si>
  <si>
    <t>RUA CACHOEIRA DO RESPLENDOR, 26</t>
  </si>
  <si>
    <t>RUA CACHOEIRA DOS ANTUNES, 42</t>
  </si>
  <si>
    <t>RUA CACHOEIRA DUAS ARARAS, 329</t>
  </si>
  <si>
    <t>RUA CACHOEIRA ITAGUASSAVA, 1204</t>
  </si>
  <si>
    <t>RUA CACHOEIRA ITAGUASSAVA, 933</t>
  </si>
  <si>
    <t>RUA CACHOEIRA ITAGUASSAVA, 963</t>
  </si>
  <si>
    <t>RUA CACHOEIRA MORENA, 761</t>
  </si>
  <si>
    <t>RUA CACHOEIRA SÃO DOMINGOS, 52</t>
  </si>
  <si>
    <t>RUA CACHOEIRA SETE DE SETEMBRO, 11</t>
  </si>
  <si>
    <t>RUA CACHOEIRA TRIUNFO, 151</t>
  </si>
  <si>
    <t>RUA CACHOEIRA TRIUNFO, 92</t>
  </si>
  <si>
    <t>RUA CACTO-ROSA, 112</t>
  </si>
  <si>
    <t>RUA CAETANO NOGUEIRA DA COSTA, 151</t>
  </si>
  <si>
    <t>RUA CAETANO NOGUEIRA DA COSTA, 462</t>
  </si>
  <si>
    <t>RUA CAETANO NOGUEIRA DA COSTA, 671 À 750</t>
  </si>
  <si>
    <t>RUA CAETANO NOGUEIRA DA COSTA, 834</t>
  </si>
  <si>
    <t>RUA CAIENA, 32</t>
  </si>
  <si>
    <t>RUA CAIENA, 70</t>
  </si>
  <si>
    <t>RUA CALIXTO FONSECA, 120</t>
  </si>
  <si>
    <t>RUA CALIXTO FONSECA, 75</t>
  </si>
  <si>
    <t>RUA CAMARATIBA, 573</t>
  </si>
  <si>
    <t>RUA CAMPO ALEGRE DE MINAS, 206</t>
  </si>
  <si>
    <t>RUA CAMPO ALEGRE DE MINAS, 286</t>
  </si>
  <si>
    <t>RUA CAMPOS MACHADO, 157</t>
  </si>
  <si>
    <t>RUA CÂNDIDO MATEUS DE FARIAS, 46</t>
  </si>
  <si>
    <t>RUA CÂNDIDO MATEUS DE FARIAS, 54</t>
  </si>
  <si>
    <t>RUA CAPITÃO MANUEL PINTO DE ALMEIDA, 73</t>
  </si>
  <si>
    <t>RUA CAPITÃO RIBEIRO DE CAMARGO, 2</t>
  </si>
  <si>
    <t>RUA CARANÁ BRANCA, 76</t>
  </si>
  <si>
    <t>RUA CARLO BARBOSA, 100</t>
  </si>
  <si>
    <t>RUA CARLO BARBOSA, 126</t>
  </si>
  <si>
    <t>RUA CARLO MANNELLI, 580</t>
  </si>
  <si>
    <t>RUA CARLOS CALIXTO, 301</t>
  </si>
  <si>
    <t>RUA CARLOS DA COSTA CARVALHO, 189</t>
  </si>
  <si>
    <t>RUA CARLOS DA COSTA CARVALHO, 208</t>
  </si>
  <si>
    <t>RUA CARLOS DA COSTA CARVALHO, 34</t>
  </si>
  <si>
    <t>RUA CARLOS DA COSTA CARVALHO, 362</t>
  </si>
  <si>
    <t>RUA CARLOS DUARTE FERREIRA, 23</t>
  </si>
  <si>
    <t>RUA CARLOS LAINO JÚNIOR, 49</t>
  </si>
  <si>
    <t>RUA CARLOS MARIA MONTEIRO, 49</t>
  </si>
  <si>
    <t>RUA CARLOS PATINO, 43</t>
  </si>
  <si>
    <t>RUA CARLOS PORTO CARREIRO, 271</t>
  </si>
  <si>
    <t>RUA CASTANHEIRA-DA-ÍNDIA, 282</t>
  </si>
  <si>
    <t>RUA CASTANHEIRA-DA-ÍNDIA, 833</t>
  </si>
  <si>
    <t>RUA CATANDUVAS, 3</t>
  </si>
  <si>
    <t>RUA CATARINA CUBAS, 46</t>
  </si>
  <si>
    <t>RUA CATOLÂNDIA, 500</t>
  </si>
  <si>
    <t>RUA CHÁ DOS JESUÍTAS, 688</t>
  </si>
  <si>
    <t>RUA CHÁ DOS JESUÍTAS, 936</t>
  </si>
  <si>
    <t>RUA CHORÃO SALGUEIRO, 247</t>
  </si>
  <si>
    <t>RUA CÍRIO DE NAZARÉ, 227</t>
  </si>
  <si>
    <t>RUA CLARA NUNES, 169</t>
  </si>
  <si>
    <t>RUA CLARA NUNES, 3</t>
  </si>
  <si>
    <t>RUA CLÁUDIO AUGUSTO BARBIERI, 88</t>
  </si>
  <si>
    <t>RUA CLAUDIO BONIFACIO, 6</t>
  </si>
  <si>
    <t>RUA CLÁUDIO DA SILVA GALO, 7</t>
  </si>
  <si>
    <t>RUA CLEMENTE BERNINI, 28</t>
  </si>
  <si>
    <t>RUA CLEMENTE BERNINI, 3</t>
  </si>
  <si>
    <t>RUA CLEMENTE BERNINI, 33</t>
  </si>
  <si>
    <t>RUA CLÓVIS DE SALES SANTOS, 103</t>
  </si>
  <si>
    <t>RUA COMANDANTE TAYLOR, 21</t>
  </si>
  <si>
    <t>RUA COMITIVA ESPERANÇA, 243</t>
  </si>
  <si>
    <t>RUA CONDESSA AMÁLIA MATARAZZO, 146</t>
  </si>
  <si>
    <t>RUA CONDESSA AMÁLIA MATARAZZO, 199</t>
  </si>
  <si>
    <t>RUA CONDESSA AMÁLIA MATARAZZO, 235</t>
  </si>
  <si>
    <t>RUA CONDESSA AMÁLIA MATARAZZO, 38</t>
  </si>
  <si>
    <t>RUA CONDESSA AMÁLIA MATARAZZO, 397</t>
  </si>
  <si>
    <t>RUA CONDESSA AMÁLIA MATARAZZO, 401</t>
  </si>
  <si>
    <t>RUA CONDESSA AMÁLIA MATARAZZO, 414</t>
  </si>
  <si>
    <t>RUA CONDESSA AMÁLIA MATARAZZO, 47</t>
  </si>
  <si>
    <t>RUA CONDESSA AMÁLIA MATARAZZO, 475</t>
  </si>
  <si>
    <t>RUA CONDESSA AMÁLIA MATARAZZO, 574</t>
  </si>
  <si>
    <t>RUA CONDESSA AMÁLIA MATARAZZO, 68</t>
  </si>
  <si>
    <t>RUA CONDESSA AMÁLIA MATARAZZO, 85</t>
  </si>
  <si>
    <t>RUA CONDESSA AMÁLIA MATARAZZO, 89</t>
  </si>
  <si>
    <t>RUA CÔNEGO ANTÔNIO MANZI, 20</t>
  </si>
  <si>
    <t>RUA CORAÇÃO BRASILEIRO, 45</t>
  </si>
  <si>
    <t>RUA CORONEL SILVA CASTRO, 334</t>
  </si>
  <si>
    <t>RUA CÓRREGO BONITO, 318</t>
  </si>
  <si>
    <t>RUA CRISPIM GONÇALVES, 76</t>
  </si>
  <si>
    <t>RUA CRUZEIRO DA FORTALEZA, 78</t>
  </si>
  <si>
    <t>RUA CUNHANREQUARO, 79</t>
  </si>
  <si>
    <t>RUA DA MINA CENTRAL, 38</t>
  </si>
  <si>
    <t>RUA DA MINA, 89</t>
  </si>
  <si>
    <t>RUA DA VISÃO, 36</t>
  </si>
  <si>
    <t>RUA DALVA BARBOSA VILAS VERDES, 18</t>
  </si>
  <si>
    <t>RUA DAMÁSIO PINTO, 1558</t>
  </si>
  <si>
    <t>RUA DAMÁSIO PINTO, 1839</t>
  </si>
  <si>
    <t>RUA DANIEL CERRI, 1078</t>
  </si>
  <si>
    <t>RUA DANIEL CERRI, 560</t>
  </si>
  <si>
    <t>RUA DANIEL CERRI, 598</t>
  </si>
  <si>
    <t>RUA DANTE ALDERIGO, 97</t>
  </si>
  <si>
    <t>RUA DARDO ROCHA, 56</t>
  </si>
  <si>
    <t>RUA DARIO VILARES BARBOSA, 149</t>
  </si>
  <si>
    <t>RUA DARIO VILARES BARBOSA, 535</t>
  </si>
  <si>
    <t>RUA DARIO VILARES BARBOSA, 651</t>
  </si>
  <si>
    <t>RUA DAS BROMÉLIAS VERMELHAS, 102</t>
  </si>
  <si>
    <t>RUA DAS CRIANÇAS, 1</t>
  </si>
  <si>
    <t>RUA DAS PAPOULAS, 5</t>
  </si>
  <si>
    <t>RUA DAS PEDRAS, 357</t>
  </si>
  <si>
    <t>RUA DAS USINAS, 229</t>
  </si>
  <si>
    <t>RUA DE FLOR EM FLOR, 134</t>
  </si>
  <si>
    <t>RUA DE FLOR EM FLOR, 148</t>
  </si>
  <si>
    <t>RUA DEZESSEIS, 16</t>
  </si>
  <si>
    <t>RUA DIAMANTINO MATHEUS, 426</t>
  </si>
  <si>
    <t>RUA DIAMANTINO MATHEUS, 463</t>
  </si>
  <si>
    <t>RUA DIAMANTINO MATHEUS, 64</t>
  </si>
  <si>
    <t>RUA DIEGO CASEROS, 48</t>
  </si>
  <si>
    <t>RUA DIONÍSIO ERBA, 2</t>
  </si>
  <si>
    <t>RUA DO ARCADISMO, 151</t>
  </si>
  <si>
    <t>RUA DO ARCADISMO, 36</t>
  </si>
  <si>
    <t>RUA DO CÓRREGO, 21</t>
  </si>
  <si>
    <t>RUA DO OUTONO, 708</t>
  </si>
  <si>
    <t>RUA DO OUTONO, 737</t>
  </si>
  <si>
    <t>RUA DO PAI NOSSO, 67</t>
  </si>
  <si>
    <t>RUA DOM TOMÁS DE NORONHA, 88 CS7</t>
  </si>
  <si>
    <t>RUA DOMINGOS ACHEGA, 41</t>
  </si>
  <si>
    <t>RUA DOMINGOS AREVALO, 1000</t>
  </si>
  <si>
    <t>RUA DOMINGOS AREVALO, 166</t>
  </si>
  <si>
    <t>RUA DOMINGOS AREVALO, 407</t>
  </si>
  <si>
    <t>RUA DOMINGOS AREVALO, 426</t>
  </si>
  <si>
    <t>RUA DOMINGOS AREVALO, 525</t>
  </si>
  <si>
    <t>RUA DOMINGOS AREVALO, 604</t>
  </si>
  <si>
    <t>RUA DOMINGOS AREVALO, 624</t>
  </si>
  <si>
    <t>RUA DOMINGOS AREVALO, 918</t>
  </si>
  <si>
    <t>RUA DOMINGOS AREVALO, 930</t>
  </si>
  <si>
    <t>RUA DOMINGOS AREVALO, 949</t>
  </si>
  <si>
    <t>RUA DOMINGOS AREVALO, 980</t>
  </si>
  <si>
    <t>RUA DOMINGOS RUBINO, 74</t>
  </si>
  <si>
    <t>RUA DOMINGUES VIDIGAL, 242</t>
  </si>
  <si>
    <t>RUA DOMINGUES VIDIGAL, 47</t>
  </si>
  <si>
    <t>RUA DOMINGUES VIDIGAL, 65</t>
  </si>
  <si>
    <t>RUA DOMINGUES VIDIGAL, 94</t>
  </si>
  <si>
    <t>RUA DONA ELOÁ DO VALLE QUADROS, 718</t>
  </si>
  <si>
    <t>RUA DONA MARIA BRÁULIO, 44</t>
  </si>
  <si>
    <t>RUA DONATO ALVAREZ, 1296</t>
  </si>
  <si>
    <t>RUA DONATO ALVAREZ, 215</t>
  </si>
  <si>
    <t>RUA DONATO ALVAREZ, 523</t>
  </si>
  <si>
    <t>RUA DOS CUNHAS, 62</t>
  </si>
  <si>
    <t>RUA DOS MURURÉS, 212</t>
  </si>
  <si>
    <t>RUA DOS MURURÉS, 449</t>
  </si>
  <si>
    <t>RUA DOS PENSAMENTOS POÉTICOS, 122</t>
  </si>
  <si>
    <t>RUA DOS PIRILAMPOS, 41</t>
  </si>
  <si>
    <t>RUA DOS TÊXTEIS, 1282</t>
  </si>
  <si>
    <t>RUA DOURADINHA-DO-CAMPO, 52</t>
  </si>
  <si>
    <t>RUA DOUTOR ALMIRO DOS REIS, 52</t>
  </si>
  <si>
    <t>RUA DOUTOR ANTÔNIO VICENTE DE AZEVEDO, 120</t>
  </si>
  <si>
    <t>RUA DOUTOR ARAÚJO CASTRO, 106</t>
  </si>
  <si>
    <t>RUA DOUTOR ARAÚJO CASTRO, 127</t>
  </si>
  <si>
    <t>RUA DOUTOR ARAÚJO CASTRO, 192</t>
  </si>
  <si>
    <t>RUA DOUTOR CÁSSIO PORTUGAL GOMES, 120</t>
  </si>
  <si>
    <t>RUA DOUTOR PAULO FURTADO DE OLIVEIRA, 112</t>
  </si>
  <si>
    <t>RUA DOUTOR PEDRO MIKAIL, 256</t>
  </si>
  <si>
    <t>RUA DOUTOR RESENDE CARVALHO, 67</t>
  </si>
  <si>
    <t>RUA DOUTOR RODRIGO PEREIRA BARRETO, 251</t>
  </si>
  <si>
    <t>RUA DOUTOR SALES MALHEIROS, 345</t>
  </si>
  <si>
    <t>RUA DOZE APÓSTOLOS, 57</t>
  </si>
  <si>
    <t>RUA EDGAR SALES, 107</t>
  </si>
  <si>
    <t>RUA EDGAR SALES, 87</t>
  </si>
  <si>
    <t>RUA EDIMUNDO AUDRAN, 61 A</t>
  </si>
  <si>
    <t>RUA EDIMUNDO AUDRAN, 85 CASA 85A</t>
  </si>
  <si>
    <t>RUA EDUARDO COSTA, 39</t>
  </si>
  <si>
    <t>RUA EDUARDO SANCHEZ, 140</t>
  </si>
  <si>
    <t>RUA EDUARDO VIEIRA DE MELO, 194</t>
  </si>
  <si>
    <t>RUA ELIAS GALVÃO, 208</t>
  </si>
  <si>
    <t>RUA ELIAS GALVÃO, 32</t>
  </si>
  <si>
    <t>RUA ELISEU REINALDO MORAES VIEIRA, 290</t>
  </si>
  <si>
    <t>RUA ELVAN MOSARELI, 65</t>
  </si>
  <si>
    <t>RUA EMÍLIO LAMARCA, 205</t>
  </si>
  <si>
    <t>RUA EMÍLIO SERRANO, 23</t>
  </si>
  <si>
    <t>RUA ENGENHEIRO JOSÉ BACH, 116</t>
  </si>
  <si>
    <t>RUA ENGENHEIRO PEREIRA PASSOS, 206</t>
  </si>
  <si>
    <t>RUA ERVA DE SANTA LUZIA, 570</t>
  </si>
  <si>
    <t>RUA ERVA DE SANTA LUZIA, 789</t>
  </si>
  <si>
    <t>RUA ERVA DE SANTA LUZIA, 902</t>
  </si>
  <si>
    <t>RUA ERVA DE SANTA LUZIA, 969</t>
  </si>
  <si>
    <t>RUA ESPIGA DE OURO, 45</t>
  </si>
  <si>
    <t>RUA ESTEVAM DE ARAÚJO ALMEIDA, 178</t>
  </si>
  <si>
    <t>RUA ESTEVAM DE ARAÚJO ALMEIDA, 871</t>
  </si>
  <si>
    <t>RUA ESTEVÃO DE SIQUEIRA, 39</t>
  </si>
  <si>
    <t>RUA ESTEVÃO MARCATE, 3 CASA B</t>
  </si>
  <si>
    <t>RUA ESTRELA AZUL, 59</t>
  </si>
  <si>
    <t>RUA ESTRELA-DE-JERUSALÉM, 8</t>
  </si>
  <si>
    <t>RUA EUGÊNIO ALBINI, 150</t>
  </si>
  <si>
    <t>RUA EUGÊNIO RADIANTE, 146</t>
  </si>
  <si>
    <t>RUA EUSÉBIO DE PAULA MARCONDES, 1085</t>
  </si>
  <si>
    <t>RUA EUSÉBIO DE PAULA MARCONDES, 311</t>
  </si>
  <si>
    <t>RUA EUSÉBIO DE PAULA MARCONDES, 560</t>
  </si>
  <si>
    <t>RUA EUSÉBIO DE PAULA MARCONDES, 576</t>
  </si>
  <si>
    <t>RUA EUSÉBIO DE PAULA MARCONDES, 588</t>
  </si>
  <si>
    <t>RUA EUSÉBIO DE PAULA MARCONDES, 619</t>
  </si>
  <si>
    <t>RUA EUSÉBIO DE PAULA MARCONDES, 841</t>
  </si>
  <si>
    <t>RUA EXPEDITO ARMANDO CARDOSO DE MELO, 148</t>
  </si>
  <si>
    <t>RUA EXPEDITO ARMANDO CARDOSO DE MELO, 260</t>
  </si>
  <si>
    <t>RUA FASCINAÇÃO, 10</t>
  </si>
  <si>
    <t>RUA FAUSTINO CORREA, 17</t>
  </si>
  <si>
    <t>RUA FELIPE VILLANUEVA, 143</t>
  </si>
  <si>
    <t>RUA FELIPE VILLANUEVA, 144</t>
  </si>
  <si>
    <t>RUA FELIPE VILLANUEVA, 150</t>
  </si>
  <si>
    <t>RUA FERNÃO DE SÁ, 307</t>
  </si>
  <si>
    <t>RUA FILIPE DE MOURA, 66</t>
  </si>
  <si>
    <t>RUA FIRMINÓPOLIS, 380</t>
  </si>
  <si>
    <t>RUA FRANCISCO ARCURI, 102</t>
  </si>
  <si>
    <t>RUA FRANCISCO BITANCOURT, 128</t>
  </si>
  <si>
    <t>RUA FRANCISCO BITANCOURT, 541</t>
  </si>
  <si>
    <t>RUA FRANCISCO BITANCOURT, 624</t>
  </si>
  <si>
    <t>RUA FRANCISCO BITANCOURT, 677</t>
  </si>
  <si>
    <t>RUA FRANCISCO BITANCOURT, 691</t>
  </si>
  <si>
    <t>RUA FRANCISCO CAPARA, 5</t>
  </si>
  <si>
    <t>RUA FRANCISCO CAPARA, 68 A</t>
  </si>
  <si>
    <t>RUA FRANCISCO GAMBARROTA, 20</t>
  </si>
  <si>
    <t>RUA FRANCISCO GIL DE ARAÚJO, 333</t>
  </si>
  <si>
    <t>RUA FRANCISCO MARGALL, 140</t>
  </si>
  <si>
    <t>RUA FRANCISCO MARGALL, 247</t>
  </si>
  <si>
    <t>RUA FRANCISCO NUNES CUBAS, 326</t>
  </si>
  <si>
    <t>RUA FRANCISCO VILAÇA, 201</t>
  </si>
  <si>
    <t>RUA FREDERICO LACROZE, 293</t>
  </si>
  <si>
    <t>RUA FREDERICO LACROZE, 39</t>
  </si>
  <si>
    <t>RUA FREGUESIA DE SÃO ROMÃO, 1398</t>
  </si>
  <si>
    <t>RUA FREITAS DE AZEVEDO, 11</t>
  </si>
  <si>
    <t>RUA FREITAS DE AZEVEDO, 20</t>
  </si>
  <si>
    <t>RUA FREITAS DE AZEVEDO, 223</t>
  </si>
  <si>
    <t>RUA FREITAS DE AZEVEDO, 42</t>
  </si>
  <si>
    <t>RUA GABRIEL ABREU, 102</t>
  </si>
  <si>
    <t>RUA GASPAR DIAS DE ATAÍDE, 366</t>
  </si>
  <si>
    <t>RUA GASPAR DIAS DE ATAÍDE, 40</t>
  </si>
  <si>
    <t>RUA GASPAR SARDINHA, 115</t>
  </si>
  <si>
    <t>RUA GASPAR SARDINHA, 14 A</t>
  </si>
  <si>
    <t>RUA GASPAR SARDINHA, 209</t>
  </si>
  <si>
    <t>RUA GASPAR SARDINHA, 39</t>
  </si>
  <si>
    <t>RUA GASPAR SARDINHA, 51</t>
  </si>
  <si>
    <t>RUA GASPAR SELVAGO, 70</t>
  </si>
  <si>
    <t>RUA GASTÃO VALENTIM ANTUNES, 59</t>
  </si>
  <si>
    <t>RUA GENERAL AMERICANO FREIRE, 508</t>
  </si>
  <si>
    <t>RUA GENERAL MOLINA, 10</t>
  </si>
  <si>
    <t>RUA GENERAL MOLINA, 77</t>
  </si>
  <si>
    <t>RUA GERALDO SANTEN, 224</t>
  </si>
  <si>
    <t>RUA GERVÁSIO LEITE REBELO, 100</t>
  </si>
  <si>
    <t>RUA GERVÁSIO LEITE REBELO, 1073</t>
  </si>
  <si>
    <t>RUA GERVÁSIO LEITE REBELO, 1138</t>
  </si>
  <si>
    <t>RUA GERVÁSIO LEITE REBELO, 1213</t>
  </si>
  <si>
    <t>RUA GERVÁSIO LEITE REBELO, 1245</t>
  </si>
  <si>
    <t>RUA GERVÁSIO LEITE REBELO, 1288</t>
  </si>
  <si>
    <t>RUA GERVÁSIO LEITE REBELO, 1399</t>
  </si>
  <si>
    <t>RUA GERVÁSIO LEITE REBELO, 1407</t>
  </si>
  <si>
    <t>RUA GERVÁSIO LEITE REBELO, 1517</t>
  </si>
  <si>
    <t>RUA GERVÁSIO LEITE REBELO, 1520</t>
  </si>
  <si>
    <t>RUA GERVÁSIO LEITE REBELO, 1520 CASA 86</t>
  </si>
  <si>
    <t>RUA GERVÁSIO LEITE REBELO, 1522</t>
  </si>
  <si>
    <t>RUA GERVÁSIO LEITE REBELO, 378</t>
  </si>
  <si>
    <t>RUA GERVÁSIO LEITE REBELO, 8</t>
  </si>
  <si>
    <t>RUA GERVÁSIO LEITE REBELO, 870</t>
  </si>
  <si>
    <t>RUA GERVÁSIO LEITE REBELO, VIELA GERV</t>
  </si>
  <si>
    <t>RUA GIÁCOMO QUIRINO, 96</t>
  </si>
  <si>
    <t>RUA GINALDO WILLIS GALDINO, 2</t>
  </si>
  <si>
    <t>RUA GOIATÁ, 12</t>
  </si>
  <si>
    <t>RUA GOIATÁ,365</t>
  </si>
  <si>
    <t>RUA GOMES MUACHO, 135</t>
  </si>
  <si>
    <t>RUA GONÇALO LOPES DE CAMARGO, 302</t>
  </si>
  <si>
    <t>RUA GONÇALO LOPES DE CAMARGO, 4</t>
  </si>
  <si>
    <t>RUA GONÇALO RIBEIRO CORÇO, 98</t>
  </si>
  <si>
    <t>RUA GONGALO LOPES DE CAMARGO, 92</t>
  </si>
  <si>
    <t>RUA GREGÓRIO BOGOSSIAN, 16</t>
  </si>
  <si>
    <t>RUA GREGÓRIO MENDES SILVA, 145</t>
  </si>
  <si>
    <t>RUA GREGÓRIO MENDES SILVA, 403</t>
  </si>
  <si>
    <t>RUA GREGÓRIO MENDES SILVA, 538</t>
  </si>
  <si>
    <t>RUA GREGÓRIO POMAR, 213</t>
  </si>
  <si>
    <t>RUA GREGÓRIO POMAR, 307</t>
  </si>
  <si>
    <t>RUA GUARAPIRANGA, 778</t>
  </si>
  <si>
    <t>RUA GUILHERME TODARO, 117</t>
  </si>
  <si>
    <t>RUA HEITOR FERNANDES, 28</t>
  </si>
  <si>
    <t>RUA HELÉBORO, 5</t>
  </si>
  <si>
    <t>RUA HILÁRIO PIRES, 245</t>
  </si>
  <si>
    <t>RUA HORTENSIA, 152</t>
  </si>
  <si>
    <t>RUA I, 40</t>
  </si>
  <si>
    <t>RUA IAÇU, 12</t>
  </si>
  <si>
    <t>RUA IARACOTIA, 12</t>
  </si>
  <si>
    <t>RUA IBIAJARA, 818</t>
  </si>
  <si>
    <t>RUA IBIRAIARAS, 660</t>
  </si>
  <si>
    <t>RUA IBIRAIARAS, 845</t>
  </si>
  <si>
    <t>RUA IDA RADIANTE BONFANTI, 8A</t>
  </si>
  <si>
    <t>RUA IGARAÇU, 339</t>
  </si>
  <si>
    <t>RUA IMIGRANTES DO NORTE, 17</t>
  </si>
  <si>
    <t>RUA INÁCIO ALVAREZ, 286</t>
  </si>
  <si>
    <t>RUA INÁCIO DE OLIVEIRA CAMPOS, 310</t>
  </si>
  <si>
    <t>RUA INÁCIO MONTEIRO, 35 RUA SAMANDAIA 35</t>
  </si>
  <si>
    <t>RUA INÁCIO MONTEIRO, 7218</t>
  </si>
  <si>
    <t>RUA ÍNDIO PERI, 94</t>
  </si>
  <si>
    <t>RUA IPAMERI, 370</t>
  </si>
  <si>
    <t>RUA ISABEL MORALES DE OLIVEIRA MIRAGAIA, 292</t>
  </si>
  <si>
    <t>RUA ISIDRO DE MARIA, 77</t>
  </si>
  <si>
    <t>RUA ITACAMBIRA, 407</t>
  </si>
  <si>
    <t>RUA ITAJUIBE, 16</t>
  </si>
  <si>
    <t>RUA ITAJUIBE, 7</t>
  </si>
  <si>
    <t>RUA ITAJUIBE, 84</t>
  </si>
  <si>
    <t>RUA ITATIBA DO SUL, 88</t>
  </si>
  <si>
    <t>RUA JABIRU, 41</t>
  </si>
  <si>
    <t>RUA JAIME MANHANI, 331</t>
  </si>
  <si>
    <t>RUA JAIME OVALE, 30</t>
  </si>
  <si>
    <t>RUA JARBAS NIELSEN BASTOS, 129</t>
  </si>
  <si>
    <t>RUA JARDIM TAMOIO, 1140</t>
  </si>
  <si>
    <t>RUA JARDIM TAMOIO, 1432</t>
  </si>
  <si>
    <t>RUA JARDIM TAMOIO, 1671</t>
  </si>
  <si>
    <t>RUA JASMIM-DA-ITÁLIA, 4</t>
  </si>
  <si>
    <t>RUA JERÔNIMO DE LA TORRE, 211</t>
  </si>
  <si>
    <t>RUA JERÔNIMO VELOSO CUBAS, 206</t>
  </si>
  <si>
    <t>RUA JERÔNIMO VELOSO CUBAS, 358</t>
  </si>
  <si>
    <t>RUA JERÔNIMO VELOSO CUBAS, 380</t>
  </si>
  <si>
    <t>RUA JERÔNIMO VELOSO CUBAS, 405</t>
  </si>
  <si>
    <t>RUA JERÔNIMO VELOSO CUBAS, 71</t>
  </si>
  <si>
    <t>RUA JESUÂNIA, 196</t>
  </si>
  <si>
    <t>RUA JOÃO BATISTA BESARDO, 6</t>
  </si>
  <si>
    <t>RUA JOÃO BODIN, 127</t>
  </si>
  <si>
    <t>RUA JOÃO BODIN, 272</t>
  </si>
  <si>
    <t>RUA JOÃO BODIN, 44</t>
  </si>
  <si>
    <t>RUA JOÃO BODIN, 541</t>
  </si>
  <si>
    <t>RUA JOÃO CABRAL DE MELO NETO, 5</t>
  </si>
  <si>
    <t>RUA JOÃO DAS HERAS, 3</t>
  </si>
  <si>
    <t>RUA JOÃO DE ARRAIOLO, 20</t>
  </si>
  <si>
    <t>RUA JOÃO DE ARRAIOLO, 76</t>
  </si>
  <si>
    <t>RUA JOÃO DO SACRAMENTO, 19</t>
  </si>
  <si>
    <t>RUA JOÃO FLORIÃO, 28</t>
  </si>
  <si>
    <t>RUA JOÃO GOMES DE FARIAS, 120</t>
  </si>
  <si>
    <t>RUA JOÃO GOMES DE FARIAS, 180</t>
  </si>
  <si>
    <t>RUA JOÃO GOMES DE FARIAS, 200</t>
  </si>
  <si>
    <t>RUA JOÃO GOMES DE FARIAS, 73</t>
  </si>
  <si>
    <t>RUA JOÃO GONÇALVES DE MORAIS, 162</t>
  </si>
  <si>
    <t>RUA JOÃO MACIEL BAIÃO, 284</t>
  </si>
  <si>
    <t>RUA JOÃO PINHEIRO GUIMARÃES, 274</t>
  </si>
  <si>
    <t>RUA JOÃO PINHEIRO GUIMARÃES, 317</t>
  </si>
  <si>
    <t>RUA JOÃO RICARDO, 139</t>
  </si>
  <si>
    <t>RUA JOAQUIM BUENO, 62</t>
  </si>
  <si>
    <t>RUA JOAQUIM DIAS PINTO, 15</t>
  </si>
  <si>
    <t>RUA JOAQUIM DIAS PINTO, 6</t>
  </si>
  <si>
    <t>RUA JOAQUIM PRUDÊNCIO, 138</t>
  </si>
  <si>
    <t>RUA JOAQUIM PRUDÊNCIO, 300</t>
  </si>
  <si>
    <t>RUA JONAS EUDOQUE DOS SANTOS, 1</t>
  </si>
  <si>
    <t>RUA JONAS EUDOQUE DOS SANTOS, 10</t>
  </si>
  <si>
    <t>RUA JONAS EUDOQUE DOS SANTOS, 16</t>
  </si>
  <si>
    <t>RUA JONAS EUDOQUE DOS SANTOS, 160</t>
  </si>
  <si>
    <t>RUA JONAS EUDOQUE DOS SANTOS, 17</t>
  </si>
  <si>
    <t>RUA JONAS EUDOQUE DOS SANTOS, 212</t>
  </si>
  <si>
    <t>RUA JONAS EUDOQUE DOS SANTOS, 212 CS4</t>
  </si>
  <si>
    <t>RUA JONAS EUDOQUE DOS SANTOS, 22</t>
  </si>
  <si>
    <t>RUA JONAS EUDOQUE DOS SANTOS, 3</t>
  </si>
  <si>
    <t>RUA JONAS EUDOQUE DOS SANTOS, 33</t>
  </si>
  <si>
    <t>RUA JONAS EUDOQUE DOS SANTOS, 61</t>
  </si>
  <si>
    <t>RUA JONAS EUDOQUE DOS SANTOS, 69</t>
  </si>
  <si>
    <t>RUA JONAS EUDOQUE DOS SANTOS, 79</t>
  </si>
  <si>
    <t>RUA JONAS EUDOQUE DOS SANTOS, 8</t>
  </si>
  <si>
    <t>RUA JONAS EUDOQUE DOS SANTOS, 92</t>
  </si>
  <si>
    <t>RUA JONAS EUDOQUE DOS SANTOS,6</t>
  </si>
  <si>
    <t>RUA JORGE DE MENDONÇA, 22</t>
  </si>
  <si>
    <t>RUA JORGE RAIMUNDO MENDES DE ALMEIDA, 440</t>
  </si>
  <si>
    <t>RUA JOSE ALFREDO DE FLORENÇA, 16</t>
  </si>
  <si>
    <t>RUA JOSÉ AMATO, 145</t>
  </si>
  <si>
    <t>RUA JOSÉ ANTÔNIO PINTO, 6</t>
  </si>
  <si>
    <t>RUA JOSÉ BARRETO FILHO, 13</t>
  </si>
  <si>
    <t>RUA JOSÉ BARRETO FILHO, 23</t>
  </si>
  <si>
    <t>RUA JOSÉ CARLOS RIOS JÚNIOR, 147</t>
  </si>
  <si>
    <t>RUA JOSÉ DA COSTA GAVIÃO, 24</t>
  </si>
  <si>
    <t>RUA JOSÉ FRANCISCO, 389</t>
  </si>
  <si>
    <t>RUA JOSÉ FRANCISCO, 461</t>
  </si>
  <si>
    <t>RUA JOSÉ FRANCISCO, 506</t>
  </si>
  <si>
    <t>RUA JOSÉ FRANCO PASSOS, 52</t>
  </si>
  <si>
    <t>RUA JOSÉ INÁCIO GOMES, 5</t>
  </si>
  <si>
    <t>RUA JOSÉ LOPES AFONSO, 23</t>
  </si>
  <si>
    <t>RUA JOSÉ MANUEL DE ALMEIDA, 14</t>
  </si>
  <si>
    <t>RUA JOSÉ MARIA CASTRO, 4</t>
  </si>
  <si>
    <t>RUA JOSÉ MARIA PEIXOTO, 13</t>
  </si>
  <si>
    <t>RUA JOSÉ MARIA REBELO, 222</t>
  </si>
  <si>
    <t>RUA JOSÉ MARTINS DOS SANTOS, 77</t>
  </si>
  <si>
    <t>RUA JOSÉ MARTINS LISBOA, 2238</t>
  </si>
  <si>
    <t>RUA JOSÉ NOGY, 320</t>
  </si>
  <si>
    <t>RUA JOSÉ PEREIRA DE JESUS, 112</t>
  </si>
  <si>
    <t>RUA JOSÉ VIEIRA GUIMARÃES, 1411</t>
  </si>
  <si>
    <t>RUA JULIÃO FERREIRA DA SILVA, 122</t>
  </si>
  <si>
    <t>RUA JÚLIO PINHEIRO, 29</t>
  </si>
  <si>
    <t>RUA JÚLIO PINHEIRO, 51</t>
  </si>
  <si>
    <t>RUA JÚLIO PINHEIRO, 72</t>
  </si>
  <si>
    <t>RUA JURANDIR PAIS LEME, 40</t>
  </si>
  <si>
    <t>RUA KOSHUN TAKARA, 145</t>
  </si>
  <si>
    <t>RUA KUMAKI AOKI, 1340</t>
  </si>
  <si>
    <t>RUA KUMAKI AOKI, 435</t>
  </si>
  <si>
    <t>RUA LAGOA DO CAMPELO, 102</t>
  </si>
  <si>
    <t>RUA LAGOA DO CAMPELO, 440</t>
  </si>
  <si>
    <t>RUA LAURA BOSSI, 24</t>
  </si>
  <si>
    <t>RUA LAURA BOSSI, 69</t>
  </si>
  <si>
    <t>RUA LEÔNIDAS MORMELLO, 59</t>
  </si>
  <si>
    <t>RUA LEONILDA MAGRINI, 4</t>
  </si>
  <si>
    <t>RUA LEONILDA MAGRINI, 57</t>
  </si>
  <si>
    <t>RUA LETÍCIA CINI, 8</t>
  </si>
  <si>
    <t>RUA LIBINDO FERRAZ, 76</t>
  </si>
  <si>
    <t>RUA LINCOLN JUNQUEIRA, 191</t>
  </si>
  <si>
    <t>RUA LÍRIO-VERMELHO, 50</t>
  </si>
  <si>
    <t>RUA LISBOA, 273</t>
  </si>
  <si>
    <t>RUA LORENZO CATTANI, 116</t>
  </si>
  <si>
    <t>RUA LORENZO CATTANI, 183</t>
  </si>
  <si>
    <t>RUA LORENZO CATTANI, 37</t>
  </si>
  <si>
    <t>RUA LORENZO FIORENTINI, 131</t>
  </si>
  <si>
    <t>RUA LORENZO FIORENTINI, 199</t>
  </si>
  <si>
    <t>RUA LOURENCO BENACCI, 19</t>
  </si>
  <si>
    <t>RUA LOURENÇO DA ROCHA, 43</t>
  </si>
  <si>
    <t>RUA LOURENÇO VELOSO, 110</t>
  </si>
  <si>
    <t>RUA LUÍS ANTÔNIO DE PÁDUA VIEIRA COSTA, 15</t>
  </si>
  <si>
    <t>RUA LUÍS BORDESE, 93</t>
  </si>
  <si>
    <t>RUA LUÍS CARLOS PEIXOTO, 391</t>
  </si>
  <si>
    <t>RUA LUÍS GOMES TOURINHO, 238</t>
  </si>
  <si>
    <t>RUA LUÍS GOMES TOURINHO, 355</t>
  </si>
  <si>
    <t>RUA LUÍS GOMES TOURINHO, 578</t>
  </si>
  <si>
    <t>RUA LUÍS HENRIQUE COSTA SOUZA, 52</t>
  </si>
  <si>
    <t>RUA LUÍS LOUREIRO DE SOUZA, 121</t>
  </si>
  <si>
    <t>RUA LUÍS LOUREIRO DE SOUZA, 276</t>
  </si>
  <si>
    <t>RUA LUÍS MATEUS, 2460</t>
  </si>
  <si>
    <t>RUA LUÍS MATEUS, 2562</t>
  </si>
  <si>
    <t>RUA LUIZ FACCINI, 445</t>
  </si>
  <si>
    <t>RUA LUZ DO SOL, 129</t>
  </si>
  <si>
    <t>RUA LUZ DO SOL, 17</t>
  </si>
  <si>
    <t>RUA MANIMA, 85</t>
  </si>
  <si>
    <t>RUA MANOEL CAMPOS, 127</t>
  </si>
  <si>
    <t>RUA MANOEL GARCIA, 10</t>
  </si>
  <si>
    <t>RUA MANUEL AQUILINO DOS SANTOS, 1000</t>
  </si>
  <si>
    <t>RUA MANUEL AQUILINO DOS SANTOS, 284</t>
  </si>
  <si>
    <t>RUA MANUEL DA MOTA COUTINHO, 538</t>
  </si>
  <si>
    <t>RUA MANUEL DA MOTA COUTINHO, 875</t>
  </si>
  <si>
    <t>RUA MANUEL MARTINS COLLAÇO, 254</t>
  </si>
  <si>
    <t>RUA MANUEL NASCIMENTO, 53</t>
  </si>
  <si>
    <t>RUA MANUEL SOARES MADUREIRA, 144</t>
  </si>
  <si>
    <t>RUA MANUEL TEIXEIRA DA ROCHA, 115</t>
  </si>
  <si>
    <t>RUA MAR DE CORAL, 1</t>
  </si>
  <si>
    <t>RUA MARIA AMÉLIA DE ASSUNÇÃO, 478</t>
  </si>
  <si>
    <t>RUA MARIA AMÉLIA DE ASSUNÇÃO, 652</t>
  </si>
  <si>
    <t>RUA MARIA AMÉLIA DE ASSUNÇÃO, 711</t>
  </si>
  <si>
    <t>RUA MARIA RITA BALBINO, 129</t>
  </si>
  <si>
    <t>RUA MARIA VICENTE DE AZEVEDO, 1379</t>
  </si>
  <si>
    <t>RUA MARIANO ARISTA, 268 CASA 1</t>
  </si>
  <si>
    <t>RUA MARILISA, 270</t>
  </si>
  <si>
    <t>RUA MARILISA, 280</t>
  </si>
  <si>
    <t>RUA MÁRIO AMORIM, 127</t>
  </si>
  <si>
    <t>RUA MÁRIO FERRAZ DE SOUZA, 458</t>
  </si>
  <si>
    <t>RUA MATEUS LOPES, 36</t>
  </si>
  <si>
    <t>RUA MATIMPERERÊ, 619</t>
  </si>
  <si>
    <t>RUA MAURÍCIO SINK, 15</t>
  </si>
  <si>
    <t>RUA MAURO DE ALMEIDA, 23</t>
  </si>
  <si>
    <t>RUA MAXIMIANO BRANDÃO, 211</t>
  </si>
  <si>
    <t>RUA MAXIMIANO BRANDÃO, 263</t>
  </si>
  <si>
    <t>RUA MICHELE PRINCIPE, 44</t>
  </si>
  <si>
    <t>RUA MIGUEL MARTINS LISBOA, 118</t>
  </si>
  <si>
    <t>RUA MIGUEL MARTINS LISBOA, 434</t>
  </si>
  <si>
    <t>RUA MIGUEL MARTINS LISBOA, 456</t>
  </si>
  <si>
    <t>RUA MILAGRE DOS PEIXES, 1435</t>
  </si>
  <si>
    <t>RUA MILAGRE DOS PEIXES, 484</t>
  </si>
  <si>
    <t>RUA MILAGRE DOS PEIXES, 743</t>
  </si>
  <si>
    <t>RUA MILTON JANSEN DE FARIA, 14</t>
  </si>
  <si>
    <t>RUA MILTON JANSEN DE FARIA, 35</t>
  </si>
  <si>
    <t>RUA MINISTRO LINS DE BARROS, 335</t>
  </si>
  <si>
    <t>RUA MINISTRO LINS DE BARROS, 513</t>
  </si>
  <si>
    <t>RUA MINISTRO LINS DE BARROS, 594</t>
  </si>
  <si>
    <t>RUA MINISTRO LINS DE BARROS, 595</t>
  </si>
  <si>
    <t>RUA MOISÉS ALEXANDRINO DA SILVA, 19</t>
  </si>
  <si>
    <t>RUA MOISÉS DE CORENA, 10</t>
  </si>
  <si>
    <t>RUA MOISÉS DE CORENA, 465</t>
  </si>
  <si>
    <t>RUA MOISÉS DE CORENA, 53</t>
  </si>
  <si>
    <t>RUA MONSENHOR LOURENÇO GIORDANO, 134</t>
  </si>
  <si>
    <t>RUA MONSENHOR LOURENÇO GIORDANO, 519</t>
  </si>
  <si>
    <t>RUA MONTE SÃO MARTINHO, 70</t>
  </si>
  <si>
    <t>RUA MORAIS MADUREIRA, 34</t>
  </si>
  <si>
    <t>RUA MORRO DAS MANGUEIRAS, 146</t>
  </si>
  <si>
    <t>RUA MUNIZ FALCÃO, 1098</t>
  </si>
  <si>
    <t>RUA NELSON FREIRE DA ROSA, 112</t>
  </si>
  <si>
    <t>RUA NESTOR FERREIRA DA ROCHA, 45</t>
  </si>
  <si>
    <t>RUA NÍCIA COUTINHO PATRÍCIO, 457</t>
  </si>
  <si>
    <t>RUA NORBERTO ALMANDOZ, 84</t>
  </si>
  <si>
    <t>RUA OCIDENTE, 303</t>
  </si>
  <si>
    <t>RUA ODETE AMARAL, 17</t>
  </si>
  <si>
    <t>RUA ODETE AMARAL, 73</t>
  </si>
  <si>
    <t>RUA OIGRES DUARTE, 3</t>
  </si>
  <si>
    <t>RUA OLGA CALIL MENAH, 137</t>
  </si>
  <si>
    <t>RUA OLIVEIRA MARTINS, 115</t>
  </si>
  <si>
    <t>RUA OLIVEIRA ROMA, 200</t>
  </si>
  <si>
    <t>RUA OLÍVIA COELHO MARTINS, 52</t>
  </si>
  <si>
    <t>RUA OLÍVIO COLLI, 34</t>
  </si>
  <si>
    <t>RUA OSWALDO BRANDÃO, 205</t>
  </si>
  <si>
    <t>RUA OTÁVIO GONÇALVES MARTINS, 326</t>
  </si>
  <si>
    <t>RUA PACHECO ARANHA, 103</t>
  </si>
  <si>
    <t>RUA PACHECO ARANHA, 132</t>
  </si>
  <si>
    <t>RUA PACHECO ARANHA, 22</t>
  </si>
  <si>
    <t>RUA PADRE DICTINO DE LA PARTE ABIA, 219</t>
  </si>
  <si>
    <t>RUA PADRE DICTINO DE LA PARTE ABIA, 246</t>
  </si>
  <si>
    <t>RUA PADRE DO MORRO / TRAVESSA DA ALEGRIA, 4</t>
  </si>
  <si>
    <t>RUA PADRE FREI JORGE WALTER NUNES, 324</t>
  </si>
  <si>
    <t>RUA PADRE MANUEL HONORATO, 109</t>
  </si>
  <si>
    <t>RUA PADRE NILDO DO AMARAL JÚNIOR, 1002</t>
  </si>
  <si>
    <t>RUA PADRE VICENTE DE ARAÚJO, 265</t>
  </si>
  <si>
    <t>RUA PAJUÇARA, 364</t>
  </si>
  <si>
    <t>RUA PALHA BRAVA, 257</t>
  </si>
  <si>
    <t>RUA PALMAS DE SÃO MOISÉS, 254</t>
  </si>
  <si>
    <t>RUA PALMAS DE SÃO MOISÉS, 310</t>
  </si>
  <si>
    <t>RUA PARÁ DE MINAS, 48</t>
  </si>
  <si>
    <t>RUA PARAITINGA, 14</t>
  </si>
  <si>
    <t>RUA PARAITINGA, 278</t>
  </si>
  <si>
    <t>RUA PARANÁ, 24</t>
  </si>
  <si>
    <t>RUA PARDAL, 61</t>
  </si>
  <si>
    <t>RUA PAULO DA SILVA, 171</t>
  </si>
  <si>
    <t>RUA PAULO DA SILVA, 224</t>
  </si>
  <si>
    <t>RUA PAULO MARANHÃO, 1</t>
  </si>
  <si>
    <t>RUA PAULO MARANHÃO, 631</t>
  </si>
  <si>
    <t>RUA PAULO OSÓRIO FLORES, 1</t>
  </si>
  <si>
    <t>RUA PAULO OSÓRIO FLORES, 106</t>
  </si>
  <si>
    <t>RUA PAULO OSÓRIO FLORES, 188</t>
  </si>
  <si>
    <t>RUA PAULO OSÓRIO FLORES, 213</t>
  </si>
  <si>
    <t>RUA PAULO OSÓRIO FLORES, 233</t>
  </si>
  <si>
    <t>RUA PAULO OSÓRIO FLORES, 276</t>
  </si>
  <si>
    <t>RUA PAULO OSÓRIO FLORES, 681</t>
  </si>
  <si>
    <t>RUA PEÇA PASTORAL, 57</t>
  </si>
  <si>
    <t>RUA PEDRO ALBA, 43</t>
  </si>
  <si>
    <t>RUA PEDRO ALVES DE OLIVEIRA, 13</t>
  </si>
  <si>
    <t>RUA PEDRO DE SÃO MARTINHO, 469</t>
  </si>
  <si>
    <t>RUA PEDRO GERALDO NASCIMENTO, 415</t>
  </si>
  <si>
    <t>RUA PEDRO JOSÉ RIBEIRO, 10</t>
  </si>
  <si>
    <t>RUA PEDRO JOSÉ RIBEIRO, 13</t>
  </si>
  <si>
    <t>RUA PENHA LONGA, 35</t>
  </si>
  <si>
    <t>RUA PIACATUBA, 51</t>
  </si>
  <si>
    <t>RUA PILAR DO SUL, 700</t>
  </si>
  <si>
    <t>RUA PINHEIROS, 112</t>
  </si>
  <si>
    <t>RUA PINHEIROS, 13</t>
  </si>
  <si>
    <t>RUA PIRANAMBU, 25</t>
  </si>
  <si>
    <t>RUA PIRAÚBA, 204</t>
  </si>
  <si>
    <t>RUA PLÁCIDO PARREIRA LIMA, 116</t>
  </si>
  <si>
    <t>RUA PRAIA DE MURUBIRA, 81</t>
  </si>
  <si>
    <t>RUA PRESIDENTE OSCAR BENAVIDES, 150</t>
  </si>
  <si>
    <t>RUA PROFESSOR ADHEMAR ANTÔNIO PRADO, 534</t>
  </si>
  <si>
    <t>RUA PROFESSOR BRITO MACHADO, 1550</t>
  </si>
  <si>
    <t>RUA PROFESSOR BRITO MACHADO, 1653</t>
  </si>
  <si>
    <t>RUA PROFESSOR JOSE OZZI 100</t>
  </si>
  <si>
    <t>RUA PROFESSOR LEÔNCIO GURGEL, 662</t>
  </si>
  <si>
    <t>RUA PROFESSOR MARQUES BRONZE, 11</t>
  </si>
  <si>
    <t>RUA PROFESSOR MARQUES BRONZE, 22</t>
  </si>
  <si>
    <t>RUA PROFESSOR SYLVIO MARCONDES MACHADO, 181</t>
  </si>
  <si>
    <t>RUA PROFESSORA DINA RIZZI, 100</t>
  </si>
  <si>
    <t>RUA PROFESSORA DINA RIZZI, 107</t>
  </si>
  <si>
    <t>RUA PROFESSORA DINA RIZZI, 408</t>
  </si>
  <si>
    <t>RUA PROFESSORA DINA RIZZI, 499</t>
  </si>
  <si>
    <t>RUA PROFESSORA DINA RIZZI, 622</t>
  </si>
  <si>
    <t>RUA QUATRO DE JULHO, 18</t>
  </si>
  <si>
    <t>RUA QUINTA SINFONIA, 135</t>
  </si>
  <si>
    <t>RUA RAFAEL GALVÃO, 108</t>
  </si>
  <si>
    <t>RUA RAIMUNDO CARNEIRO, 140</t>
  </si>
  <si>
    <t>RUA RAIMUNDO CARNEIRO, 331</t>
  </si>
  <si>
    <t>RUA RAIMUNDO MACIEL SOARES, 11</t>
  </si>
  <si>
    <t>RUA RAIMUNDO MACIEL SOARES, 31</t>
  </si>
  <si>
    <t>RUA RAPOSO DA FONSECA, 35</t>
  </si>
  <si>
    <t>RUA RECIFE, 31</t>
  </si>
  <si>
    <t>RUA REGINA GARBA, 140</t>
  </si>
  <si>
    <t>RUA REINACER, 11</t>
  </si>
  <si>
    <t>RUA REINADO DO CAVALO MARINHO, 120</t>
  </si>
  <si>
    <t>RUA RENATA AGONDI, 61</t>
  </si>
  <si>
    <t>RUA RENDEIRA, 165</t>
  </si>
  <si>
    <t>RUA RENDEIRA, 192</t>
  </si>
  <si>
    <t>RUA RENDEIRA, 280</t>
  </si>
  <si>
    <t>RUA RENZO BALDINI, 359</t>
  </si>
  <si>
    <t>RUA RENZO BALDINI, 483</t>
  </si>
  <si>
    <t>RUA RENZO BALDINI, 693</t>
  </si>
  <si>
    <t>RUA RESENDE COSTA, 153</t>
  </si>
  <si>
    <t>RUA RHEA, 8</t>
  </si>
  <si>
    <t>RUA RODOLFO ALBINO SILVA, 50</t>
  </si>
  <si>
    <t>RUA ROMUALDO DE SOUSA BRITO, 402</t>
  </si>
  <si>
    <t>RUA ROMUALDO DE SOUSA BRITO, 500</t>
  </si>
  <si>
    <t>RUA RÔMULO NALDI ,35</t>
  </si>
  <si>
    <t>RUA RÔMULO NALDI, 54</t>
  </si>
  <si>
    <t>RUA ROSALVO JOSÉ DA SILVA, 187</t>
  </si>
  <si>
    <t>RUA RUA MALVA BRANCA, 60 (RUA GUARUBA, 60)</t>
  </si>
  <si>
    <t>RUA SAGUARITÁ, 26</t>
  </si>
  <si>
    <t>RUA SAGUARITÁ, 31</t>
  </si>
  <si>
    <t>RUA SAL DA TERRA, 91</t>
  </si>
  <si>
    <t>RUA SALSA BRAVA (ENDEREÇO CORRETO E RUA SOLANGE, 23)</t>
  </si>
  <si>
    <t>RUA SALVADOR GIANETTI, 220</t>
  </si>
  <si>
    <t>RUA SALVADOR VIGANO, 85</t>
  </si>
  <si>
    <t>RUA SAMOA OCIDENTAL, 188</t>
  </si>
  <si>
    <t>RUA SAMPAIO BUENO, 540</t>
  </si>
  <si>
    <t>RUA SAMUEL CHAVES RIBEIRO, 5</t>
  </si>
  <si>
    <t>RUA SANTA DAVINA, 601</t>
  </si>
  <si>
    <t>RUA SANTA EDITH, 389</t>
  </si>
  <si>
    <t>RUA SANTA ETELVINA, 68</t>
  </si>
  <si>
    <t>RUA SANTA HELENA, 31</t>
  </si>
  <si>
    <t>RUA SANTA MARIA DE TRASTEVERE, 52</t>
  </si>
  <si>
    <t>RUA SANTA RITA DO ITUETO, 8</t>
  </si>
  <si>
    <t>RUA SANTANA DOS MONTES, 46</t>
  </si>
  <si>
    <t>RUA SANTO ADRIANO, 449</t>
  </si>
  <si>
    <t>RUA SANTO ANTÔNIO DO PIRAPETINGA, 126</t>
  </si>
  <si>
    <t>RUA SÃO FÉLIX DO PIAUÍ, 776</t>
  </si>
  <si>
    <t>RUA SÃO GONÇALO DO ABAETÉ, 176</t>
  </si>
  <si>
    <t>RUA SÃO GONÇALO DO RIO BAIXO, 232</t>
  </si>
  <si>
    <t>RUA SÃO JERÔNIMO, 75</t>
  </si>
  <si>
    <t>RUA SÃO JOÃO DE ÁVILA, 70</t>
  </si>
  <si>
    <t>RUA SÃO JOÃO MARCOS, 405</t>
  </si>
  <si>
    <t>RUA SÃO LOURENÇO DO SUL, 33</t>
  </si>
  <si>
    <t>RUA SÃO MIGUEL DO TAPUIO, 1</t>
  </si>
  <si>
    <t>RUA SÃO MIGUEL DO TAPUIO, 19</t>
  </si>
  <si>
    <t>RUA SÃO MIGUEL DO TAPUIO, 21</t>
  </si>
  <si>
    <t>RUA SÃO MIGUEL DO TAPUIO, 27</t>
  </si>
  <si>
    <t>RUA SÃO MIGUEL DO TAPUIO, 40</t>
  </si>
  <si>
    <t>RUA SÃO MIGUEL DO TAPUIO, 45</t>
  </si>
  <si>
    <t>RUA SÃO MIGUEL DO TAPUIO, 66</t>
  </si>
  <si>
    <t>RUA SÃO RAIMUNDO NONATO, 37</t>
  </si>
  <si>
    <t>RUA SÃO ROQUE DE MINAS, 6</t>
  </si>
  <si>
    <t>RUA SÃO SEBASTIÃO DO MARANHÃO, 132</t>
  </si>
  <si>
    <t>RUA SÃO SEBASTIÃO DO MARANHÃO, 350</t>
  </si>
  <si>
    <t>RUA SÃO TEODORO, 1503</t>
  </si>
  <si>
    <t>RUA SÃO TEODORO, 1533</t>
  </si>
  <si>
    <t>RUA SÃO TEODORO, 919</t>
  </si>
  <si>
    <t>RUA SÃO TEODORO, 978</t>
  </si>
  <si>
    <t>RUA SEBASTIÃO BATISTA, 70</t>
  </si>
  <si>
    <t>RUA SEBASTIÃO JOSÉ PEREIRA, 245</t>
  </si>
  <si>
    <t>RUA SENADOR AMARAL FURLAN, 538</t>
  </si>
  <si>
    <t>RUA SENADOR AMARAL FURLAN, 761</t>
  </si>
  <si>
    <t>RUA SENADOR LAMEIRA BITTENCOURT, 18</t>
  </si>
  <si>
    <t>RUA SERRA DOS PIRINEUS, 17</t>
  </si>
  <si>
    <t>RUA SERRANA FLUMINENSE, 197</t>
  </si>
  <si>
    <t>RUA SERRANA FLUMINENSE, 299</t>
  </si>
  <si>
    <t>RUA SIGUENORI TATEISHI, 227</t>
  </si>
  <si>
    <t>RUA SÍLVIO BUENO PERUCHE, 172</t>
  </si>
  <si>
    <t>RUA SÍLVIO BUENO PERUCHE, 185</t>
  </si>
  <si>
    <t>RUA SÍLVIO BUENO PERUCHE, 99</t>
  </si>
  <si>
    <t>RUA SOBERANIA DIVINA, 15</t>
  </si>
  <si>
    <t>RUA SOBRADINHO, 121</t>
  </si>
  <si>
    <t>RUA SONATA AO LUAR, 70</t>
  </si>
  <si>
    <t>RUA SONATA DO ADEUS, 183</t>
  </si>
  <si>
    <t>RUA SONATA DO ADEUS, 234</t>
  </si>
  <si>
    <t>RUA TACUARÉ, 20</t>
  </si>
  <si>
    <t>RUA TAIJACICA, 348</t>
  </si>
  <si>
    <t>RUA TALHA-MAR, 144</t>
  </si>
  <si>
    <t>RUA TAQUARAÇU DE MINAS, 110</t>
  </si>
  <si>
    <t>RUA TAQUARAÇU DE MINAS, 13</t>
  </si>
  <si>
    <t>RUA TAQUARAÇU DE MINAS, 141</t>
  </si>
  <si>
    <t>RUA TAQUARAÇU DE MINAS, 218</t>
  </si>
  <si>
    <t>RUA TAQUARAÇU DE MINAS, 27</t>
  </si>
  <si>
    <t>RUA TAQUARAÇU DE MINAS, 58</t>
  </si>
  <si>
    <t>RUA TERESA DE MARCO, 139</t>
  </si>
  <si>
    <t>RUA TERRA SEM MALES, 31</t>
  </si>
  <si>
    <t>RUA TETIXIMIRA, 222</t>
  </si>
  <si>
    <t>RUA TETIXIMIRA, 225</t>
  </si>
  <si>
    <t>RUA TIBÉRIO FRONTINI, 229</t>
  </si>
  <si>
    <t>RUA TIBÉRIO FRONTINI, 38</t>
  </si>
  <si>
    <t>RUA TIBÉRIO FRONTINI, 93</t>
  </si>
  <si>
    <t>RUA TIETÊ, 1537</t>
  </si>
  <si>
    <t>RUA TOM JOBIM, 55</t>
  </si>
  <si>
    <t>RUA TRÊS FRONTEIRAS, 216</t>
  </si>
  <si>
    <t>RUA UM AMAZONAS, 39</t>
  </si>
  <si>
    <t>RUA URUPEVA, 60</t>
  </si>
  <si>
    <t>RUA VALDOMIRO JOSÉ FELIPE, 4</t>
  </si>
  <si>
    <t>RUA VÁRZEA DA PALMA, 172</t>
  </si>
  <si>
    <t>RUA VÁRZEA GRANDE, 4</t>
  </si>
  <si>
    <t>RUA VELHO TEMA, 131</t>
  </si>
  <si>
    <t>RUA VERBOS DO AMOR, 101</t>
  </si>
  <si>
    <t>RUA VERDE, 18</t>
  </si>
  <si>
    <t>RUA VEREDA ALFA, 7</t>
  </si>
  <si>
    <t>RUA VEREDA BETA, 10</t>
  </si>
  <si>
    <t>RUA VIANA, 17</t>
  </si>
  <si>
    <t>RUA VICENTE GUGLIELMI, 52</t>
  </si>
  <si>
    <t>RUA VICENZO RUFFO, 500</t>
  </si>
  <si>
    <t>RUA VICTÓRIO SANTIM, 296</t>
  </si>
  <si>
    <t>RUA VILA DA RAINHA, 5</t>
  </si>
  <si>
    <t>RUA VIRGÍNIA FERNI, 1850</t>
  </si>
  <si>
    <t>RUA VIRGÍNIA FERNI, 1876</t>
  </si>
  <si>
    <t>RUA VIRGÍNIA FERNI, 531</t>
  </si>
  <si>
    <t>RUA VISTOSA DA MADRE DE DEUS, 584</t>
  </si>
  <si>
    <t>RUA VITANTÔNIO MASTROROSA, 200</t>
  </si>
  <si>
    <t>RUA VITÓRIA DO ESPÍRITO SANTO, 107</t>
  </si>
  <si>
    <t>RUA VITÓRIA DO ESPÍRITO SANTO, 501</t>
  </si>
  <si>
    <t>RUA VITÓRIA DO ESPÍRITO SANTO, 56</t>
  </si>
  <si>
    <t>RUA WILSON FERNANDO S.CARVALHO, 490</t>
  </si>
  <si>
    <t>TRAVESSA ABIBURA, 1</t>
  </si>
  <si>
    <t>TRAVESSA ANGUERA, 91</t>
  </si>
  <si>
    <t>TRAVESSA AUGUSTO FREDERICO SCHMIDT, 185</t>
  </si>
  <si>
    <t>TRAVESSA AUGUSTO FREDERICO SCHMIDT, 20</t>
  </si>
  <si>
    <t>TRAVESSA CACHOEIRA DE PAULO AFONSO, 525</t>
  </si>
  <si>
    <t>TRAVESSA CACHOEIRA DE PAULO AFONSO, 533</t>
  </si>
  <si>
    <t>TRAVESSA CACHOEIRA DE PAULO AFONSO, 586</t>
  </si>
  <si>
    <t>TRAVESSA CAÇU, 53</t>
  </si>
  <si>
    <t>TRAVESSA DO QUARTZO, 21</t>
  </si>
  <si>
    <t>TRAVESSA ESTEBAN SALAS, 116</t>
  </si>
  <si>
    <t>TRAVESSA ÉZIO CAMUSSI, 80B</t>
  </si>
  <si>
    <t>TRAVESSA FAMÍLIA UNIDA, 10</t>
  </si>
  <si>
    <t>TRAVESSA FAMÍLIA UNIDA, 110</t>
  </si>
  <si>
    <t>TRAVESSA FRANCIS CLAYTON, 50</t>
  </si>
  <si>
    <t>TRAVESSA FRANCIS CLAYTON, 8</t>
  </si>
  <si>
    <t>TRAVESSA FRANCISCO BERNAL, 39</t>
  </si>
  <si>
    <t>TRAVESSA GIOVANNI BATTISTA MORONI, 9</t>
  </si>
  <si>
    <t>TRAVESSA HENRIQUE CAMPAIOLA, 134</t>
  </si>
  <si>
    <t>TRAVESSA JEAN BARRIERE, 1333</t>
  </si>
  <si>
    <t>TRAVESSA JEAN BARRIERE, 146</t>
  </si>
  <si>
    <t>TRAVESSA JEAN BARRIERE, 180</t>
  </si>
  <si>
    <t>TRAVESSA JOÃO CARLOS, 1</t>
  </si>
  <si>
    <t>TRAVESSA JOSÉ CÂNDIDO DE ANDRADE MURICI, 32</t>
  </si>
  <si>
    <t>TRAVESSA JOSÉ MARCIANO PONTES, 39</t>
  </si>
  <si>
    <t>TRAVESSA JÚLIO CÉSAR BRERA, 53</t>
  </si>
  <si>
    <t>TRAVESSA MAESTRO BELLENOT, 11</t>
  </si>
  <si>
    <t>TRAVESSA MARIA JOSÉ CORREIA, 24</t>
  </si>
  <si>
    <t>TRAVESSA MARIA JOSÉ CORREIA, 41</t>
  </si>
  <si>
    <t>TRAVESSA MARIETA ALIVERTI, 131</t>
  </si>
  <si>
    <t>TRAVESSA MIGUEL MEIRELLES, 40</t>
  </si>
  <si>
    <t>TRAVESSA MURILO ARAÚJO, 11</t>
  </si>
  <si>
    <t>TRAVESSA NICOLA ARIENZO, 77</t>
  </si>
  <si>
    <t>TRAVESSA NOVA REDENÇÃO, 103</t>
  </si>
  <si>
    <t>TRAVESSA OTACÍLIO AURELIANO, 17</t>
  </si>
  <si>
    <t>TRAVESSA PEDRO ALLENDE, 1 B</t>
  </si>
  <si>
    <t>TRAVESSA PEDRO ALLENDE, 24</t>
  </si>
  <si>
    <t>TRAVESSA PRAIA DE BORACÉIA, 48</t>
  </si>
  <si>
    <t>TRAVESSA TRISTÃO E ISOLDA, 13</t>
  </si>
  <si>
    <t>TRAVESSA VALDEMAR CONCEIÇÃO DOS SANTOS, 29</t>
  </si>
  <si>
    <t>TRAVESSA WLADIMIR LINDE, 6</t>
  </si>
  <si>
    <t>VIELA QUINZE DE NOVEMBRO, 39</t>
  </si>
  <si>
    <t>08431-470</t>
  </si>
  <si>
    <t>04230-040</t>
  </si>
  <si>
    <t>02846-000</t>
  </si>
  <si>
    <t>05397-000</t>
  </si>
  <si>
    <t>08431-160</t>
  </si>
  <si>
    <t>08245-470</t>
  </si>
  <si>
    <t>08535-312</t>
  </si>
  <si>
    <t>08210-610</t>
  </si>
  <si>
    <t>02866-185</t>
  </si>
  <si>
    <t>02860-001</t>
  </si>
  <si>
    <t>05379-200</t>
  </si>
  <si>
    <t>03470-000</t>
  </si>
  <si>
    <t>08180-190</t>
  </si>
  <si>
    <t>08090-280</t>
  </si>
  <si>
    <t>02678-000</t>
  </si>
  <si>
    <t>02879-000</t>
  </si>
  <si>
    <t>02861-190</t>
  </si>
  <si>
    <t>02675-070</t>
  </si>
  <si>
    <t>02739-000</t>
  </si>
  <si>
    <t>02635-090</t>
  </si>
  <si>
    <t>02652-060</t>
  </si>
  <si>
    <t>02855-250</t>
  </si>
  <si>
    <t>02650-030</t>
  </si>
  <si>
    <t>02650-000</t>
  </si>
  <si>
    <t>03949-011</t>
  </si>
  <si>
    <t>08295-005</t>
  </si>
  <si>
    <t>08253-015</t>
  </si>
  <si>
    <t>02866-170</t>
  </si>
  <si>
    <t>08420-720</t>
  </si>
  <si>
    <t>08255-210</t>
  </si>
  <si>
    <t>08431-221</t>
  </si>
  <si>
    <t>08245-040</t>
  </si>
  <si>
    <t>08490-490</t>
  </si>
  <si>
    <t>03589-001</t>
  </si>
  <si>
    <t>08253-410</t>
  </si>
  <si>
    <t>04232-000</t>
  </si>
  <si>
    <t>08490-500</t>
  </si>
  <si>
    <t>08410-440</t>
  </si>
  <si>
    <t>08473-370</t>
  </si>
  <si>
    <t>05135-370</t>
  </si>
  <si>
    <t>02873-130</t>
  </si>
  <si>
    <t>02873-320</t>
  </si>
  <si>
    <t>02850-130</t>
  </si>
  <si>
    <t>02873-050</t>
  </si>
  <si>
    <t>02873-010</t>
  </si>
  <si>
    <t>05881-010</t>
  </si>
  <si>
    <t>02871-190</t>
  </si>
  <si>
    <t>02862-080</t>
  </si>
  <si>
    <t>08253-130</t>
  </si>
  <si>
    <t>05397-200</t>
  </si>
  <si>
    <t>08081-640</t>
  </si>
  <si>
    <t>02874-140</t>
  </si>
  <si>
    <t>08430-680</t>
  </si>
  <si>
    <t>08257-010</t>
  </si>
  <si>
    <t>02873-570</t>
  </si>
  <si>
    <t>02878-020</t>
  </si>
  <si>
    <t>08431-770</t>
  </si>
  <si>
    <t>08150-730</t>
  </si>
  <si>
    <t>08451-550</t>
  </si>
  <si>
    <t>08473-592</t>
  </si>
  <si>
    <t>02676-010</t>
  </si>
  <si>
    <t>08473-591</t>
  </si>
  <si>
    <t>02866-165</t>
  </si>
  <si>
    <t>08250-630</t>
  </si>
  <si>
    <t>02616-000</t>
  </si>
  <si>
    <t>04218-040</t>
  </si>
  <si>
    <t>08140-620</t>
  </si>
  <si>
    <t>08421-130</t>
  </si>
  <si>
    <t>08140-310</t>
  </si>
  <si>
    <t>08440-250</t>
  </si>
  <si>
    <t>02679-000</t>
  </si>
  <si>
    <t>08474-300</t>
  </si>
  <si>
    <t>02867-020</t>
  </si>
  <si>
    <t>08190-390</t>
  </si>
  <si>
    <t>02678-005</t>
  </si>
  <si>
    <t>08255-400</t>
  </si>
  <si>
    <t>08490-554</t>
  </si>
  <si>
    <t>02650-060</t>
  </si>
  <si>
    <t>08151-270</t>
  </si>
  <si>
    <t>08431-191</t>
  </si>
  <si>
    <t>08150-140</t>
  </si>
  <si>
    <t>02874-020</t>
  </si>
  <si>
    <t>02857-030</t>
  </si>
  <si>
    <t>05397-090</t>
  </si>
  <si>
    <t>03472-110</t>
  </si>
  <si>
    <t>08150-370</t>
  </si>
  <si>
    <t>08473-270</t>
  </si>
  <si>
    <t>08450-490</t>
  </si>
  <si>
    <t>08430-720</t>
  </si>
  <si>
    <t>08090-630</t>
  </si>
  <si>
    <t>08151-250</t>
  </si>
  <si>
    <t>02675-000</t>
  </si>
  <si>
    <t>08180-360</t>
  </si>
  <si>
    <t>02877-020</t>
  </si>
  <si>
    <t>08475-550</t>
  </si>
  <si>
    <t>08475-530</t>
  </si>
  <si>
    <t>08475-200</t>
  </si>
  <si>
    <t>08475-175</t>
  </si>
  <si>
    <t>08475-260</t>
  </si>
  <si>
    <t>08475-230</t>
  </si>
  <si>
    <t>02878-110</t>
  </si>
  <si>
    <t>02674-060</t>
  </si>
  <si>
    <t>02877-000</t>
  </si>
  <si>
    <t>8180-350</t>
  </si>
  <si>
    <t>02877-060</t>
  </si>
  <si>
    <t>02874-000</t>
  </si>
  <si>
    <t>08450-600</t>
  </si>
  <si>
    <t>05136-270</t>
  </si>
  <si>
    <t>05397-210</t>
  </si>
  <si>
    <t>08470-210</t>
  </si>
  <si>
    <t>08290-190</t>
  </si>
  <si>
    <t>08472-310</t>
  </si>
  <si>
    <t>08485-440</t>
  </si>
  <si>
    <t>08485-475</t>
  </si>
  <si>
    <t>08472-510</t>
  </si>
  <si>
    <t>08485-430</t>
  </si>
  <si>
    <t>08295-190</t>
  </si>
  <si>
    <t>08131-300</t>
  </si>
  <si>
    <t>02870-120</t>
  </si>
  <si>
    <t>08473-870</t>
  </si>
  <si>
    <t>05397-220</t>
  </si>
  <si>
    <t>08253-110</t>
  </si>
  <si>
    <t>02360-010</t>
  </si>
  <si>
    <t>02855-270</t>
  </si>
  <si>
    <t>08452-120</t>
  </si>
  <si>
    <t>05397-230</t>
  </si>
  <si>
    <t>08473-780</t>
  </si>
  <si>
    <t>08090-553</t>
  </si>
  <si>
    <t>08450-462</t>
  </si>
  <si>
    <t>08450-463</t>
  </si>
  <si>
    <t>08430-860</t>
  </si>
  <si>
    <t>08485-190</t>
  </si>
  <si>
    <t>08485-442</t>
  </si>
  <si>
    <t>08485-443</t>
  </si>
  <si>
    <t>08440-525</t>
  </si>
  <si>
    <t>08452-350</t>
  </si>
  <si>
    <t>02672-040</t>
  </si>
  <si>
    <t>02679-070</t>
  </si>
  <si>
    <t>08080-420</t>
  </si>
  <si>
    <t>02870-020</t>
  </si>
  <si>
    <t>08090-277</t>
  </si>
  <si>
    <t>08081-680</t>
  </si>
  <si>
    <t>08473-330</t>
  </si>
  <si>
    <t>08535-305</t>
  </si>
  <si>
    <t>08441-380</t>
  </si>
  <si>
    <t>08474-310</t>
  </si>
  <si>
    <t>08430-460</t>
  </si>
  <si>
    <t>02873-370</t>
  </si>
  <si>
    <t>08141-200</t>
  </si>
  <si>
    <t>08431-260</t>
  </si>
  <si>
    <t>02733-130</t>
  </si>
  <si>
    <t>08440-160</t>
  </si>
  <si>
    <t>02672-030</t>
  </si>
  <si>
    <t>08473-010</t>
  </si>
  <si>
    <t>08475-090</t>
  </si>
  <si>
    <t>08475-000</t>
  </si>
  <si>
    <t>08475-020</t>
  </si>
  <si>
    <t>08475-060</t>
  </si>
  <si>
    <t>02649-000</t>
  </si>
  <si>
    <t>08475-040</t>
  </si>
  <si>
    <t>08472-610</t>
  </si>
  <si>
    <t>08473-170</t>
  </si>
  <si>
    <t>08475-120</t>
  </si>
  <si>
    <t>08475-080</t>
  </si>
  <si>
    <t>08440-549</t>
  </si>
  <si>
    <t>02678-010</t>
  </si>
  <si>
    <t>02650-090</t>
  </si>
  <si>
    <t>08431-150</t>
  </si>
  <si>
    <t>02847-040</t>
  </si>
  <si>
    <t>02871-030</t>
  </si>
  <si>
    <t>02873-245</t>
  </si>
  <si>
    <t>02871-180</t>
  </si>
  <si>
    <t>08440-610</t>
  </si>
  <si>
    <t>08431-450</t>
  </si>
  <si>
    <t>08081-290</t>
  </si>
  <si>
    <t>08451-580</t>
  </si>
  <si>
    <t>08430-210</t>
  </si>
  <si>
    <t>08430-755</t>
  </si>
  <si>
    <t>02871-150</t>
  </si>
  <si>
    <t>02650-020</t>
  </si>
  <si>
    <t>08471-020</t>
  </si>
  <si>
    <t>02867-060</t>
  </si>
  <si>
    <t>08450-470</t>
  </si>
  <si>
    <t>02713-030</t>
  </si>
  <si>
    <t>08452-370</t>
  </si>
  <si>
    <t>02876-430</t>
  </si>
  <si>
    <t>08450-350</t>
  </si>
  <si>
    <t>02839-000</t>
  </si>
  <si>
    <t>08245-045</t>
  </si>
  <si>
    <t>08180-305</t>
  </si>
  <si>
    <t>08450-455</t>
  </si>
  <si>
    <t>02873-000</t>
  </si>
  <si>
    <t>02650-040</t>
  </si>
  <si>
    <t>08490-627</t>
  </si>
  <si>
    <t>02652-215</t>
  </si>
  <si>
    <t>05397-100</t>
  </si>
  <si>
    <t>05399-020</t>
  </si>
  <si>
    <t>08474-205</t>
  </si>
  <si>
    <t>02652-040</t>
  </si>
  <si>
    <t>08257-060</t>
  </si>
  <si>
    <t>08440-030</t>
  </si>
  <si>
    <t>08430-500</t>
  </si>
  <si>
    <t>08090-430</t>
  </si>
  <si>
    <t>02676-030</t>
  </si>
  <si>
    <t>02814-310</t>
  </si>
  <si>
    <t>08485-250</t>
  </si>
  <si>
    <t>02877-145</t>
  </si>
  <si>
    <t>08247-000</t>
  </si>
  <si>
    <t>02879-140</t>
  </si>
  <si>
    <t>08470-795</t>
  </si>
  <si>
    <t>02879-160</t>
  </si>
  <si>
    <t>08490-830</t>
  </si>
  <si>
    <t>03816-130</t>
  </si>
  <si>
    <t>08473-872</t>
  </si>
  <si>
    <t>08142-405</t>
  </si>
  <si>
    <t>02867-090</t>
  </si>
  <si>
    <t>08257-090</t>
  </si>
  <si>
    <t>08474-255</t>
  </si>
  <si>
    <t>02880-030</t>
  </si>
  <si>
    <t>02879-120</t>
  </si>
  <si>
    <t>08450-580</t>
  </si>
  <si>
    <t>02866-130</t>
  </si>
  <si>
    <t>08452-729</t>
  </si>
  <si>
    <t>02847-060</t>
  </si>
  <si>
    <t>08473-020</t>
  </si>
  <si>
    <t>02877-040</t>
  </si>
  <si>
    <t>08431-020</t>
  </si>
  <si>
    <t>02879-070</t>
  </si>
  <si>
    <t>08253-710</t>
  </si>
  <si>
    <t>08160-350</t>
  </si>
  <si>
    <t>02652-030</t>
  </si>
  <si>
    <t>02879-130</t>
  </si>
  <si>
    <t>08490-510</t>
  </si>
  <si>
    <t>08473-040</t>
  </si>
  <si>
    <t>08452-390</t>
  </si>
  <si>
    <t>08071-170</t>
  </si>
  <si>
    <t>02850-030</t>
  </si>
  <si>
    <t>02649-010</t>
  </si>
  <si>
    <t>02674-030</t>
  </si>
  <si>
    <t>08081-120</t>
  </si>
  <si>
    <t>05399-090</t>
  </si>
  <si>
    <t>08210-540</t>
  </si>
  <si>
    <t>02649-030</t>
  </si>
  <si>
    <t>08475-190</t>
  </si>
  <si>
    <t>08473-532</t>
  </si>
  <si>
    <t>02879-110</t>
  </si>
  <si>
    <t>08475-180</t>
  </si>
  <si>
    <t>02873-550</t>
  </si>
  <si>
    <t>02879-190</t>
  </si>
  <si>
    <t>02858-000</t>
  </si>
  <si>
    <t>02651-080</t>
  </si>
  <si>
    <t>08431-000</t>
  </si>
  <si>
    <t>08253-030</t>
  </si>
  <si>
    <t>03904-060</t>
  </si>
  <si>
    <t>02850-020</t>
  </si>
  <si>
    <t>08081-310</t>
  </si>
  <si>
    <t>08180-020</t>
  </si>
  <si>
    <t>08246-080</t>
  </si>
  <si>
    <t>08246-081</t>
  </si>
  <si>
    <t>02867-050</t>
  </si>
  <si>
    <t>08141-245</t>
  </si>
  <si>
    <t>08490-515</t>
  </si>
  <si>
    <t>08250-640</t>
  </si>
  <si>
    <t>08431-360</t>
  </si>
  <si>
    <t>02873-630</t>
  </si>
  <si>
    <t>08257-080</t>
  </si>
  <si>
    <t>08245-590</t>
  </si>
  <si>
    <t>08450-500</t>
  </si>
  <si>
    <t>08370-425</t>
  </si>
  <si>
    <t>08340-430</t>
  </si>
  <si>
    <t>02878-000</t>
  </si>
  <si>
    <t>02650-010</t>
  </si>
  <si>
    <t>08450-570</t>
  </si>
  <si>
    <t>08141-330</t>
  </si>
  <si>
    <t>08452-440</t>
  </si>
  <si>
    <t>02879-150</t>
  </si>
  <si>
    <t>05363-150</t>
  </si>
  <si>
    <t>02879-060</t>
  </si>
  <si>
    <t>08450-540</t>
  </si>
  <si>
    <t>08421-115</t>
  </si>
  <si>
    <t>08452-020</t>
  </si>
  <si>
    <t>08450-480</t>
  </si>
  <si>
    <t>02633-040</t>
  </si>
  <si>
    <t>08470-640</t>
  </si>
  <si>
    <t>04377-220</t>
  </si>
  <si>
    <t>08440-300</t>
  </si>
  <si>
    <t>05398-040</t>
  </si>
  <si>
    <t>08253-720</t>
  </si>
  <si>
    <t>08255-490</t>
  </si>
  <si>
    <t>02652-190</t>
  </si>
  <si>
    <t>08246-070</t>
  </si>
  <si>
    <t>08451-290</t>
  </si>
  <si>
    <t>08450-560</t>
  </si>
  <si>
    <t>08473-174</t>
  </si>
  <si>
    <t>02879-050</t>
  </si>
  <si>
    <t>08160-410</t>
  </si>
  <si>
    <t>08470-580</t>
  </si>
  <si>
    <t>08450-410</t>
  </si>
  <si>
    <t>08452-360</t>
  </si>
  <si>
    <t>08420-010</t>
  </si>
  <si>
    <t>02632-090</t>
  </si>
  <si>
    <t>02859-210</t>
  </si>
  <si>
    <t>08490-677</t>
  </si>
  <si>
    <t>08411-040</t>
  </si>
  <si>
    <t>08431-300</t>
  </si>
  <si>
    <t>08160-420</t>
  </si>
  <si>
    <t>02876-360</t>
  </si>
  <si>
    <t>08450-450</t>
  </si>
  <si>
    <t>02864-030</t>
  </si>
  <si>
    <t>08161-300</t>
  </si>
  <si>
    <t>08430-700</t>
  </si>
  <si>
    <t>08120-470</t>
  </si>
  <si>
    <t>02846-070</t>
  </si>
  <si>
    <t>02878-100</t>
  </si>
  <si>
    <t>02855-070</t>
  </si>
  <si>
    <t>08474-390</t>
  </si>
  <si>
    <t>02881-030</t>
  </si>
  <si>
    <t>08255-010</t>
  </si>
  <si>
    <t>08452-380</t>
  </si>
  <si>
    <t>08473-582</t>
  </si>
  <si>
    <t>08450-550</t>
  </si>
  <si>
    <t>08441-010</t>
  </si>
  <si>
    <t>08421-106</t>
  </si>
  <si>
    <t>08485-465</t>
  </si>
  <si>
    <t>08431-030</t>
  </si>
  <si>
    <t>08451-360</t>
  </si>
  <si>
    <t>08430-480</t>
  </si>
  <si>
    <t>08452-470</t>
  </si>
  <si>
    <t>08430-540</t>
  </si>
  <si>
    <t>08151-112</t>
  </si>
  <si>
    <t>08450-530</t>
  </si>
  <si>
    <t>08430-600</t>
  </si>
  <si>
    <t>02649-070</t>
  </si>
  <si>
    <t>08150-520</t>
  </si>
  <si>
    <t>02632-060</t>
  </si>
  <si>
    <t>02675-020</t>
  </si>
  <si>
    <t>05136-250</t>
  </si>
  <si>
    <t>08430-490</t>
  </si>
  <si>
    <t>05397-010</t>
  </si>
  <si>
    <t>08150-150</t>
  </si>
  <si>
    <t>08471-570</t>
  </si>
  <si>
    <t>02871-140</t>
  </si>
  <si>
    <t>08474-400</t>
  </si>
  <si>
    <t>08536-040</t>
  </si>
  <si>
    <t>02881-060</t>
  </si>
  <si>
    <t>08470-670</t>
  </si>
  <si>
    <t>08421-450</t>
  </si>
  <si>
    <t>08081-230</t>
  </si>
  <si>
    <t>02674-080</t>
  </si>
  <si>
    <t>02874-080</t>
  </si>
  <si>
    <t>02679-050</t>
  </si>
  <si>
    <t>02870-030</t>
  </si>
  <si>
    <t>08430-110</t>
  </si>
  <si>
    <t>08535-510</t>
  </si>
  <si>
    <t>08473-685</t>
  </si>
  <si>
    <t>08430-000</t>
  </si>
  <si>
    <t>02882-000</t>
  </si>
  <si>
    <t>02870-110</t>
  </si>
  <si>
    <t>08430-380</t>
  </si>
  <si>
    <t>02671-110</t>
  </si>
  <si>
    <t>08295-230</t>
  </si>
  <si>
    <t>08250-730</t>
  </si>
  <si>
    <t>02855-140</t>
  </si>
  <si>
    <t>08430-610</t>
  </si>
  <si>
    <t>08420-660</t>
  </si>
  <si>
    <t>08452-610</t>
  </si>
  <si>
    <t>08431-512</t>
  </si>
  <si>
    <t>08450-510</t>
  </si>
  <si>
    <t>08473-566</t>
  </si>
  <si>
    <t>08471-060</t>
  </si>
  <si>
    <t>08431-155</t>
  </si>
  <si>
    <t>08430-080</t>
  </si>
  <si>
    <t>08421-310</t>
  </si>
  <si>
    <t>05397-260</t>
  </si>
  <si>
    <t>08420-750</t>
  </si>
  <si>
    <t>08421-035</t>
  </si>
  <si>
    <t>02853-040</t>
  </si>
  <si>
    <t>08257-100</t>
  </si>
  <si>
    <t>08471-230</t>
  </si>
  <si>
    <t>08536-080</t>
  </si>
  <si>
    <t>02873-520</t>
  </si>
  <si>
    <t>08451-420</t>
  </si>
  <si>
    <t>05398-080</t>
  </si>
  <si>
    <t>08431-250</t>
  </si>
  <si>
    <t>08431-790</t>
  </si>
  <si>
    <t>05373-120</t>
  </si>
  <si>
    <t>05398-070</t>
  </si>
  <si>
    <t>08473-595</t>
  </si>
  <si>
    <t>02967-140</t>
  </si>
  <si>
    <t>02650-130</t>
  </si>
  <si>
    <t>08470-060</t>
  </si>
  <si>
    <t>08430-070</t>
  </si>
  <si>
    <t>02878-030</t>
  </si>
  <si>
    <t>08441-140</t>
  </si>
  <si>
    <t>08471-430</t>
  </si>
  <si>
    <t>08430-590</t>
  </si>
  <si>
    <t>04230-046</t>
  </si>
  <si>
    <t>08431-170</t>
  </si>
  <si>
    <t>02855-200</t>
  </si>
  <si>
    <t>02674-000</t>
  </si>
  <si>
    <t>02855-110</t>
  </si>
  <si>
    <t>08475-170</t>
  </si>
  <si>
    <t>08080-330</t>
  </si>
  <si>
    <t>02674-020</t>
  </si>
  <si>
    <t>02977-030</t>
  </si>
  <si>
    <t>02851-050</t>
  </si>
  <si>
    <t>02855-120</t>
  </si>
  <si>
    <t>08473-400</t>
  </si>
  <si>
    <t>02866-000</t>
  </si>
  <si>
    <t>02874-090</t>
  </si>
  <si>
    <t>08441-070</t>
  </si>
  <si>
    <t>08451-500</t>
  </si>
  <si>
    <t>02855-280</t>
  </si>
  <si>
    <t>08141-010</t>
  </si>
  <si>
    <t>08475-330</t>
  </si>
  <si>
    <t>08180-060</t>
  </si>
  <si>
    <t>08431-100</t>
  </si>
  <si>
    <t>08215-570</t>
  </si>
  <si>
    <t>05136-290</t>
  </si>
  <si>
    <t>08451-410</t>
  </si>
  <si>
    <t>08450-430</t>
  </si>
  <si>
    <t>00941-465</t>
  </si>
  <si>
    <t>08246-066</t>
  </si>
  <si>
    <t>02850-000</t>
  </si>
  <si>
    <t>08032-650</t>
  </si>
  <si>
    <t>02867-080</t>
  </si>
  <si>
    <t>08161-290</t>
  </si>
  <si>
    <t>02652-120</t>
  </si>
  <si>
    <t>02679-080</t>
  </si>
  <si>
    <t>08160-450</t>
  </si>
  <si>
    <t>08473-172</t>
  </si>
  <si>
    <t>08180-700</t>
  </si>
  <si>
    <t>05397-110</t>
  </si>
  <si>
    <t>08472-562</t>
  </si>
  <si>
    <t>02873-540</t>
  </si>
  <si>
    <t>08431-420</t>
  </si>
  <si>
    <t>02871-160</t>
  </si>
  <si>
    <t>08247-045</t>
  </si>
  <si>
    <t>08440-600</t>
  </si>
  <si>
    <t>08110-030</t>
  </si>
  <si>
    <t>08420-600</t>
  </si>
  <si>
    <t>08473-520</t>
  </si>
  <si>
    <t>08140-380</t>
  </si>
  <si>
    <t>05336-050</t>
  </si>
  <si>
    <t>08473-802</t>
  </si>
  <si>
    <t>08471-250</t>
  </si>
  <si>
    <t>03945-010</t>
  </si>
  <si>
    <t>08215-000</t>
  </si>
  <si>
    <t>08255-585</t>
  </si>
  <si>
    <t>08420-510</t>
  </si>
  <si>
    <t>02674-040</t>
  </si>
  <si>
    <t>08247-035</t>
  </si>
  <si>
    <t>08473-100</t>
  </si>
  <si>
    <t>08143-220</t>
  </si>
  <si>
    <t>02855-080</t>
  </si>
  <si>
    <t>08485-503</t>
  </si>
  <si>
    <t>08460-520</t>
  </si>
  <si>
    <t>08090-551</t>
  </si>
  <si>
    <t>02813-030</t>
  </si>
  <si>
    <t>08473-030</t>
  </si>
  <si>
    <t>08131-320</t>
  </si>
  <si>
    <t>02878-160</t>
  </si>
  <si>
    <t>08248-000</t>
  </si>
  <si>
    <t>04229-010</t>
  </si>
  <si>
    <t>08330-530</t>
  </si>
  <si>
    <t>08420-580</t>
  </si>
  <si>
    <t>02873-250</t>
  </si>
  <si>
    <t>02855-150</t>
  </si>
  <si>
    <t>05397-270</t>
  </si>
  <si>
    <t>08257-140</t>
  </si>
  <si>
    <t>08410-000</t>
  </si>
  <si>
    <t>08473-605</t>
  </si>
  <si>
    <t>08080-700</t>
  </si>
  <si>
    <t>08431-080</t>
  </si>
  <si>
    <t>08080-030</t>
  </si>
  <si>
    <t>08420-400</t>
  </si>
  <si>
    <t>08420-700</t>
  </si>
  <si>
    <t>08430-020</t>
  </si>
  <si>
    <t>08090-559</t>
  </si>
  <si>
    <t>08490-590</t>
  </si>
  <si>
    <t>02679-040</t>
  </si>
  <si>
    <t>02678-050</t>
  </si>
  <si>
    <t>02634-000</t>
  </si>
  <si>
    <t>02672-080</t>
  </si>
  <si>
    <t>08295-030</t>
  </si>
  <si>
    <t>02870-000</t>
  </si>
  <si>
    <t>02870-080</t>
  </si>
  <si>
    <t>05397-240</t>
  </si>
  <si>
    <t>08475-300</t>
  </si>
  <si>
    <t>02633-060</t>
  </si>
  <si>
    <t>02679-120</t>
  </si>
  <si>
    <t>02679-110</t>
  </si>
  <si>
    <t>02872-040</t>
  </si>
  <si>
    <t>08290-005</t>
  </si>
  <si>
    <t>08470-330</t>
  </si>
  <si>
    <t>02871-100</t>
  </si>
  <si>
    <t>08247-025</t>
  </si>
  <si>
    <t>02633-050</t>
  </si>
  <si>
    <t>02649-060</t>
  </si>
  <si>
    <t>02676-040</t>
  </si>
  <si>
    <t>05373-100</t>
  </si>
  <si>
    <t>02871-050</t>
  </si>
  <si>
    <t>08431-653</t>
  </si>
  <si>
    <t>02674-070</t>
  </si>
  <si>
    <t>08473-200</t>
  </si>
  <si>
    <t>08473-080</t>
  </si>
  <si>
    <t>08431-232</t>
  </si>
  <si>
    <t>02877-050</t>
  </si>
  <si>
    <t>02879-030</t>
  </si>
  <si>
    <t>05397-040</t>
  </si>
  <si>
    <t>08160-390</t>
  </si>
  <si>
    <t>08081-210</t>
  </si>
  <si>
    <t>08471-460</t>
  </si>
  <si>
    <t>05282-100</t>
  </si>
  <si>
    <t>08473-790</t>
  </si>
  <si>
    <t>02866-080</t>
  </si>
  <si>
    <t>08473-735</t>
  </si>
  <si>
    <t>08080-560</t>
  </si>
  <si>
    <t>02678-060</t>
  </si>
  <si>
    <t>08473-045</t>
  </si>
  <si>
    <t>08257-170</t>
  </si>
  <si>
    <t>08180-660</t>
  </si>
  <si>
    <t>08450-384</t>
  </si>
  <si>
    <t>08450-382</t>
  </si>
  <si>
    <t>08420-723</t>
  </si>
  <si>
    <t>08470-380</t>
  </si>
  <si>
    <t>08452-160</t>
  </si>
  <si>
    <t>08253-001</t>
  </si>
  <si>
    <t>02856-080</t>
  </si>
  <si>
    <t>08141-004</t>
  </si>
  <si>
    <t>08473-000</t>
  </si>
  <si>
    <t>08452-725</t>
  </si>
  <si>
    <t>08490-635</t>
  </si>
  <si>
    <t>08473-551</t>
  </si>
  <si>
    <t>08473-240</t>
  </si>
  <si>
    <t>02672-050</t>
  </si>
  <si>
    <t>02616-010</t>
  </si>
  <si>
    <t>08473-535</t>
  </si>
  <si>
    <t>08473-516</t>
  </si>
  <si>
    <t>08451-530</t>
  </si>
  <si>
    <t>08473-525</t>
  </si>
  <si>
    <t>02873-500</t>
  </si>
  <si>
    <t>08473-522</t>
  </si>
  <si>
    <t>08473-540</t>
  </si>
  <si>
    <t>08473-552</t>
  </si>
  <si>
    <t>02616-001</t>
  </si>
  <si>
    <t>08473-580</t>
  </si>
  <si>
    <t>08473-573</t>
  </si>
  <si>
    <t>08473-574</t>
  </si>
  <si>
    <t>08450-453</t>
  </si>
  <si>
    <t>08473-559</t>
  </si>
  <si>
    <t>08451-315</t>
  </si>
  <si>
    <t>08473-554</t>
  </si>
  <si>
    <t>08473-555</t>
  </si>
  <si>
    <t>08473-556</t>
  </si>
  <si>
    <t>08490-645</t>
  </si>
  <si>
    <t>08473-502</t>
  </si>
  <si>
    <t>08473-512</t>
  </si>
  <si>
    <t>08450-495</t>
  </si>
  <si>
    <t>02635-171</t>
  </si>
  <si>
    <t>02857-045</t>
  </si>
  <si>
    <t>02873-440</t>
  </si>
  <si>
    <t>08160-375</t>
  </si>
  <si>
    <t>BRASILÂNDIA</t>
  </si>
  <si>
    <t>JARDIM DO LAGO</t>
  </si>
  <si>
    <t>ITAIM PAULISTA</t>
  </si>
  <si>
    <t>IGUATEMI</t>
  </si>
  <si>
    <t>PARADA XV DE NOVEMBRO</t>
  </si>
  <si>
    <t>JARDIM UBIRAJARA (ZONA LESTE)</t>
  </si>
  <si>
    <t>JARDIM PRIMAVERA</t>
  </si>
  <si>
    <t>ITAQUERA</t>
  </si>
  <si>
    <t>VILA PENTEADO</t>
  </si>
  <si>
    <t>VILA SOUZA</t>
  </si>
  <si>
    <t>JARDIM CAROMBÉ</t>
  </si>
  <si>
    <t>JARDIM MARIA LÍDIA</t>
  </si>
  <si>
    <t>RIO PEQUENO</t>
  </si>
  <si>
    <t>JARDIM TIETÊ</t>
  </si>
  <si>
    <t>JARDIM VILA FORMOSA</t>
  </si>
  <si>
    <t>Jardim Sao Luis</t>
  </si>
  <si>
    <t>JARDIM DAMASCENO</t>
  </si>
  <si>
    <t>VILA RICA</t>
  </si>
  <si>
    <t>ITABERABA</t>
  </si>
  <si>
    <t>VILA CARMOSINA</t>
  </si>
  <si>
    <t>VILA PEDRA BRANCA</t>
  </si>
  <si>
    <t>JARDIM JARAGUÁ</t>
  </si>
  <si>
    <t>SÃO MATEUS</t>
  </si>
  <si>
    <t>JARDIM SAO CARLOS</t>
  </si>
  <si>
    <t>JAGUARÉ</t>
  </si>
  <si>
    <t>JARDIM SANTO ELIAS</t>
  </si>
  <si>
    <t>JOSÉ BONIFÁCIO</t>
  </si>
  <si>
    <t>JARDIM SÃO PEDRO</t>
  </si>
  <si>
    <t>CONJUNTO RESIDENCIAL JOSÉ BONIFÁCIO</t>
  </si>
  <si>
    <t>CIDADE SATÉLITE SANTA BÁRBARA</t>
  </si>
  <si>
    <t>CONJUNTO HABITACIONAL PADRE JOSÉ DE ANCHIETA</t>
  </si>
  <si>
    <t>SACOMA</t>
  </si>
  <si>
    <t>VILA LOURDES</t>
  </si>
  <si>
    <t>CONJUNTO HABITACIONAL SITIO CONCEIÇÃO</t>
  </si>
  <si>
    <t>FAVELA DO PALANQUE</t>
  </si>
  <si>
    <t>CONJUNTO PROMORAR ESTRADA DA PARADA</t>
  </si>
  <si>
    <t>PARQUE BELÉM</t>
  </si>
  <si>
    <t>JARDIM SORAIA</t>
  </si>
  <si>
    <t>JARDIM ONDINA</t>
  </si>
  <si>
    <t>JARDIM ELISIO</t>
  </si>
  <si>
    <t>JARDIM IMPERIAL</t>
  </si>
  <si>
    <t>JARDIM DOS FRANCOS</t>
  </si>
  <si>
    <t>JARDIM ELISA MARIA</t>
  </si>
  <si>
    <t>JARDIM VISTA ALEGRE</t>
  </si>
  <si>
    <t>VILA IOLANDA(LAJEADO)</t>
  </si>
  <si>
    <t>VILA CONTINENTAL</t>
  </si>
  <si>
    <t>VILA PROGRESSO (ZONA LESTE)</t>
  </si>
  <si>
    <t>VILA NANCY</t>
  </si>
  <si>
    <t>JARDIM PÉROLA I</t>
  </si>
  <si>
    <t>VILA ITAIM</t>
  </si>
  <si>
    <t>CHÁCARA SANTA ETELVINA</t>
  </si>
  <si>
    <t>JARDIM NOVA GUAIANAZES</t>
  </si>
  <si>
    <t>JARDIM BRASÍLIA (ZONA NORTE)</t>
  </si>
  <si>
    <t>JARDIM SANTA CRUZ</t>
  </si>
  <si>
    <t>CONJUNTO HABITACIONAL SANTA ETELVINA III</t>
  </si>
  <si>
    <t>JARDIM DOS IPÊS</t>
  </si>
  <si>
    <t>PARQUE TIETÊ</t>
  </si>
  <si>
    <t>JARDIM PÉROLA III</t>
  </si>
  <si>
    <t>JARDIM FONTALIS</t>
  </si>
  <si>
    <t>JARDIM CARUMBÉ</t>
  </si>
  <si>
    <t>JARDIM DO CAMPO</t>
  </si>
  <si>
    <t>JARDIM VITÓRIA</t>
  </si>
  <si>
    <t>CONJUNTO HABITACIONAL SANTA ETELVINA II</t>
  </si>
  <si>
    <t>JARDIM SÃO PAULO</t>
  </si>
  <si>
    <t>JARDIM SANTA CRUZ (ZONA NORTE)</t>
  </si>
  <si>
    <t>CHACARA TRES MENINAS</t>
  </si>
  <si>
    <t>VILA IOLANDA II</t>
  </si>
  <si>
    <t>VILA SÃO VICENTE</t>
  </si>
  <si>
    <t>NÚCLEO LAGEADO</t>
  </si>
  <si>
    <t>VILA ITABERABA</t>
  </si>
  <si>
    <t>JARDIM GIANETTI</t>
  </si>
  <si>
    <t>JARDIM DAS GRAÇAS</t>
  </si>
  <si>
    <t>JARDIM PARANÁ</t>
  </si>
  <si>
    <t>JARDIM MARACANÃ</t>
  </si>
  <si>
    <t>VILA PAULISTA I</t>
  </si>
  <si>
    <t>JARDIM ANTÁRTICA</t>
  </si>
  <si>
    <t>JARDIM PAULISTANO</t>
  </si>
  <si>
    <t>JARDIM SANTA ETELVINA</t>
  </si>
  <si>
    <t>JARDIM VERÔNIA</t>
  </si>
  <si>
    <t>JARDIM PAULISTANO (ZONA NORTE)</t>
  </si>
  <si>
    <t>VILA FRANCOS</t>
  </si>
  <si>
    <t>JARDIM LAPENA</t>
  </si>
  <si>
    <t>JARDIM SOARES</t>
  </si>
  <si>
    <t>JARDIM TANGO</t>
  </si>
  <si>
    <t>JARDIM LAURA</t>
  </si>
  <si>
    <t>JARDIM VILA CARRÃO</t>
  </si>
  <si>
    <t>JARDIM PÉROLA II</t>
  </si>
  <si>
    <t>JARDIM MIRIAM</t>
  </si>
  <si>
    <t>CHÁCARA DONA OLÍVIA</t>
  </si>
  <si>
    <t>JARDIM LOURDES</t>
  </si>
  <si>
    <t>VILA NOVA ALBA</t>
  </si>
  <si>
    <t>VILA COSMOPOLITA</t>
  </si>
  <si>
    <t>JABAQUARA</t>
  </si>
  <si>
    <t>VILA SANTA TERESINHA</t>
  </si>
  <si>
    <t>JARDIM VITÓRIA RÉGIA (ZONA NORTE)</t>
  </si>
  <si>
    <t>VILA PAULISTA II</t>
  </si>
  <si>
    <t>PARA XV DE NOVEMBRO</t>
  </si>
  <si>
    <t>JARDIM ÁUREA</t>
  </si>
  <si>
    <t>JARDIM NAZARETE</t>
  </si>
  <si>
    <t>JARDIM BRÍGIDA</t>
  </si>
  <si>
    <t>JARDIM CECY</t>
  </si>
  <si>
    <t>JARDIM CENTENÁRIO</t>
  </si>
  <si>
    <t>CONJUNTO HABITACIONAL FAZENDA DO CARMO</t>
  </si>
  <si>
    <t>JARDIM SANTA TEREZINHA (ZONA LESTE)</t>
  </si>
  <si>
    <t>JARDIM CAPIM-GUASSU</t>
  </si>
  <si>
    <t>JARDIM CENTENARIO</t>
  </si>
  <si>
    <t>VILA DIONISIA</t>
  </si>
  <si>
    <t>JARDIM SANTA TEREZINHA</t>
  </si>
  <si>
    <t>VILA TERESINHA</t>
  </si>
  <si>
    <t>JARDIM ESTER</t>
  </si>
  <si>
    <t>VILA MARINA</t>
  </si>
  <si>
    <t>JARDIN INDAIA</t>
  </si>
  <si>
    <t>RESIDENCIAL SOL NASCENTE</t>
  </si>
  <si>
    <t>VILA ZAT</t>
  </si>
  <si>
    <t>JARDIM GUARANI</t>
  </si>
  <si>
    <t>Parada XV de Novembro</t>
  </si>
  <si>
    <t>JARDIM ANTARTICA</t>
  </si>
  <si>
    <t>JARDIM SÃO JOÃO (GUAIANAZES)</t>
  </si>
  <si>
    <t>PARQUE INDUSTRIAL</t>
  </si>
  <si>
    <t>VILA SÃO JOSÉ (ITAIM PAULISTA)</t>
  </si>
  <si>
    <t>CIDADE POPULAR</t>
  </si>
  <si>
    <t>JARDIM PRINCESA</t>
  </si>
  <si>
    <t>JOSE BONIFACIO</t>
  </si>
  <si>
    <t>JARDIM ESMERALDA</t>
  </si>
  <si>
    <t>VILA NOVA JAGUARÉ</t>
  </si>
  <si>
    <t>08431-190</t>
  </si>
  <si>
    <t>05588-000</t>
  </si>
  <si>
    <t>05348-020</t>
  </si>
  <si>
    <t>RUA ANGELO BINI, 20</t>
  </si>
  <si>
    <t>RUA EUSÉBIO DE PAULA MARCONDES, 50</t>
  </si>
  <si>
    <t>RUA HÉLIO RODRIGUES FERREIRA, 136</t>
  </si>
  <si>
    <t>RUA JONAS EUDOQUE DOS SANTOS, 49</t>
  </si>
  <si>
    <t>RUA MANUEL XAVIER DOS PASSOS, 140</t>
  </si>
  <si>
    <t>RUA SÃO JERÔNIMO, 135</t>
  </si>
  <si>
    <t>RUA SÃO JERÔNIMO, 68</t>
  </si>
  <si>
    <t>RUA SERRA DOS PIRINEUS, 13</t>
  </si>
  <si>
    <t>AVENIDA ÁGUA VERMELHA, 1961</t>
  </si>
  <si>
    <t>AVENIDA CÓRREGO TIJUCO PRETO, 254</t>
  </si>
  <si>
    <t>AVENIDA ENGENHEIRO HEITOR ANTÔNIO EIRAS GARCIA, 1409</t>
  </si>
  <si>
    <t>AVENIDA ENGENHEIRO HEITOR ANTÔNIO EIRAS GARCIA, 4</t>
  </si>
  <si>
    <t>AVENIDA JOSÉ MARIA DA SILVA, 1600</t>
  </si>
  <si>
    <t>AVENIDA JOSÉ MARIA DA SILVA, 509</t>
  </si>
  <si>
    <t>AVENIDA JOSÉ MARTINS LISBOA, 2200</t>
  </si>
  <si>
    <t>AVENIDA MATEO BEI, 1015</t>
  </si>
  <si>
    <t>AVENIDA MIGUEL IGNÁCIO CURI, 66</t>
  </si>
  <si>
    <t>AVENIDA NAGIB FARAH MALUF, 1473</t>
  </si>
  <si>
    <t>AVENIDA OLIVEIRA FREIRE, 1204</t>
  </si>
  <si>
    <t>AVENIDA PROFESSOR OSVALDO DE OLIVEIRA, 451</t>
  </si>
  <si>
    <t>RUA AGRESTE POTIGUAR, 10</t>
  </si>
  <si>
    <t>Favelas e Comunidades</t>
  </si>
  <si>
    <t>AVENIDA FERNANDO FIGUEIREDO LINS,  2 PARTICULAR D</t>
  </si>
  <si>
    <t>RUA GENARO DE CARVALHO, 18  AT. 01</t>
  </si>
  <si>
    <t>RUA GENARO DE CARVALHO, 18  AT. 02</t>
  </si>
  <si>
    <t>RUA GENARO DE CARVALHO, 18  AT 03</t>
  </si>
  <si>
    <t>RUA GENARO DE CARVALHO, 18  AT 04</t>
  </si>
  <si>
    <t>RUA GENARO DE CARVALHO, 18  AT 05</t>
  </si>
  <si>
    <t>RUA GENARO DE CARVALHO, 18  AT 06</t>
  </si>
  <si>
    <t>RUA TABARANAS, 28                            (RUA PIAUI 28 )</t>
  </si>
  <si>
    <t>RUA UBAPITANGA, 3  ATUAL 420</t>
  </si>
  <si>
    <t xml:space="preserve">JARDIM ETELVINA </t>
  </si>
  <si>
    <t xml:space="preserve">VILA OLIMPIA </t>
  </si>
  <si>
    <t xml:space="preserve">LESTE </t>
  </si>
  <si>
    <t>TOTAL DE PONTOS DE ACESSO 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</si>
</sst>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6]mmm/yy"/>
    <numFmt numFmtId="165" formatCode="[$-416]d/m/yyyy"/>
    <numFmt numFmtId="166" formatCode="[$-416]hh:mm"/>
  </numFmts>
  <fonts count="42">
    <font>
      <sz val="11"/>
      <color rgb="FF000000"/>
      <name val="Calibri"/>
      <scheme val="minor"/>
    </font>
    <font>
      <sz val="11"/>
      <color theme="1"/>
      <name val="Calibri"/>
      <scheme val="minor"/>
    </font>
    <font>
      <sz val="12"/>
      <color rgb="FF000000"/>
      <name val="Gill Sans"/>
    </font>
    <font>
      <sz val="11"/>
      <color rgb="FF000000"/>
      <name val="Gill Sans"/>
    </font>
    <font>
      <sz val="12"/>
      <color theme="1"/>
      <name val="Gill Sans"/>
    </font>
    <font>
      <sz val="11"/>
      <color rgb="FF000000"/>
      <name val="Calibri"/>
    </font>
    <font>
      <sz val="12"/>
      <color rgb="FFFF0000"/>
      <name val="Gill Sans"/>
    </font>
    <font>
      <sz val="11"/>
      <name val="Calibri"/>
    </font>
    <font>
      <sz val="12"/>
      <color rgb="FFFFFFFF"/>
      <name val="Gill Sans"/>
    </font>
    <font>
      <u/>
      <sz val="12"/>
      <color rgb="FF0563C1"/>
      <name val="Gill Sans"/>
    </font>
    <font>
      <u/>
      <sz val="12"/>
      <color theme="1"/>
      <name val="Gill Sans"/>
    </font>
    <font>
      <i/>
      <sz val="12"/>
      <color theme="1"/>
      <name val="Gill Sans"/>
    </font>
    <font>
      <u/>
      <sz val="12"/>
      <color rgb="FF0000FF"/>
      <name val="Gill Sans"/>
    </font>
    <font>
      <u/>
      <sz val="11"/>
      <color rgb="FF0563C1"/>
      <name val="Calibri"/>
    </font>
    <font>
      <sz val="10"/>
      <color theme="1"/>
      <name val="Gill Sans"/>
    </font>
    <font>
      <sz val="11"/>
      <color theme="1"/>
      <name val="Gill Sans"/>
    </font>
    <font>
      <b/>
      <sz val="11"/>
      <color rgb="FF000000"/>
      <name val="Calibri"/>
    </font>
    <font>
      <sz val="10"/>
      <color rgb="FF000000"/>
      <name val="Arial"/>
    </font>
    <font>
      <b/>
      <sz val="11"/>
      <color rgb="FFFF0000"/>
      <name val="Calibri"/>
    </font>
    <font>
      <sz val="11"/>
      <color rgb="FFFF0000"/>
      <name val="Calibri"/>
    </font>
    <font>
      <sz val="10"/>
      <color rgb="FF000000"/>
      <name val="Times New Roman"/>
    </font>
    <font>
      <sz val="11"/>
      <color theme="1"/>
      <name val="Calibri"/>
    </font>
    <font>
      <b/>
      <sz val="8"/>
      <color rgb="FF000000"/>
      <name val="Calibri"/>
    </font>
    <font>
      <b/>
      <sz val="9"/>
      <color rgb="FF000000"/>
      <name val="Calibri"/>
    </font>
    <font>
      <b/>
      <sz val="11"/>
      <color rgb="FF7C7C7C"/>
      <name val="Gill Sans"/>
    </font>
    <font>
      <b/>
      <sz val="12"/>
      <color rgb="FFFFFFFF"/>
      <name val="Calibri"/>
    </font>
    <font>
      <b/>
      <sz val="12"/>
      <color rgb="FF000000"/>
      <name val="Calibri"/>
    </font>
    <font>
      <b/>
      <sz val="12"/>
      <color rgb="FFC0C0C0"/>
      <name val="Calibri"/>
    </font>
    <font>
      <sz val="10"/>
      <color rgb="FFFFFFFF"/>
      <name val="Arial"/>
    </font>
    <font>
      <sz val="11"/>
      <color rgb="FFFF6600"/>
      <name val="Calibri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scheme val="minor"/>
    </font>
    <font>
      <sz val="10"/>
      <color rgb="FF000000"/>
      <name val="Calibri"/>
      <scheme val="minor"/>
    </font>
    <font>
      <sz val="10"/>
      <name val="Arial"/>
      <family val="2"/>
    </font>
    <font>
      <sz val="11"/>
      <name val="Calibri"/>
      <family val="2"/>
      <scheme val="major"/>
    </font>
    <font>
      <b/>
      <sz val="18"/>
      <color rgb="FF000000"/>
      <name val="Calibri"/>
      <family val="2"/>
      <scheme val="minor"/>
    </font>
    <font>
      <b/>
      <sz val="11"/>
      <name val="Calibri"/>
      <family val="2"/>
    </font>
    <font>
      <sz val="11"/>
      <name val="Aptos Narrow"/>
      <family val="2"/>
    </font>
    <font>
      <b/>
      <sz val="11"/>
      <name val="Calibri"/>
      <family val="2"/>
      <scheme val="major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9D18E"/>
        <bgColor rgb="FFA9D18E"/>
      </patternFill>
    </fill>
    <fill>
      <patternFill patternType="solid">
        <fgColor rgb="FFFFE699"/>
        <bgColor rgb="FFFFE699"/>
      </patternFill>
    </fill>
    <fill>
      <patternFill patternType="solid">
        <fgColor rgb="FF000000"/>
        <bgColor rgb="FF000000"/>
      </patternFill>
    </fill>
    <fill>
      <patternFill patternType="solid">
        <fgColor rgb="FFFFF2CC"/>
        <bgColor rgb="FFFFF2CC"/>
      </patternFill>
    </fill>
    <fill>
      <patternFill patternType="solid">
        <fgColor rgb="FFDEEBF7"/>
        <bgColor rgb="FFDEEBF7"/>
      </patternFill>
    </fill>
    <fill>
      <patternFill patternType="solid">
        <fgColor rgb="FFC5D9F1"/>
        <bgColor rgb="FFC5D9F1"/>
      </patternFill>
    </fill>
    <fill>
      <patternFill patternType="solid">
        <fgColor rgb="FF538DD5"/>
        <bgColor rgb="FF538DD5"/>
      </patternFill>
    </fill>
    <fill>
      <patternFill patternType="solid">
        <fgColor rgb="FFBDD7EE"/>
        <bgColor rgb="FFBDD7EE"/>
      </patternFill>
    </fill>
    <fill>
      <patternFill patternType="solid">
        <fgColor rgb="FFD9D9D9"/>
        <bgColor rgb="FFD9D9D9"/>
      </patternFill>
    </fill>
    <fill>
      <patternFill patternType="solid">
        <fgColor rgb="FFFF0000"/>
        <bgColor rgb="FFFF0000"/>
      </patternFill>
    </fill>
    <fill>
      <patternFill patternType="solid">
        <fgColor rgb="FFF8CBAD"/>
        <bgColor rgb="FFF8CBAD"/>
      </patternFill>
    </fill>
    <fill>
      <patternFill patternType="solid">
        <fgColor rgb="FF3B3838"/>
        <bgColor rgb="FF3B3838"/>
      </patternFill>
    </fill>
    <fill>
      <patternFill patternType="solid">
        <fgColor rgb="FFF2F2F2"/>
        <bgColor rgb="FFF2F2F2"/>
      </patternFill>
    </fill>
    <fill>
      <patternFill patternType="solid">
        <fgColor rgb="FFA6A6A6"/>
        <bgColor rgb="FFA6A6A6"/>
      </patternFill>
    </fill>
    <fill>
      <patternFill patternType="solid">
        <fgColor rgb="FFD0CECE"/>
        <bgColor rgb="FFD0CECE"/>
      </patternFill>
    </fill>
    <fill>
      <patternFill patternType="solid">
        <fgColor rgb="FF5B9BD5"/>
        <bgColor rgb="FF5B9BD5"/>
      </patternFill>
    </fill>
    <fill>
      <patternFill patternType="solid">
        <fgColor rgb="FF0070C0"/>
        <bgColor rgb="FF0070C0"/>
      </patternFill>
    </fill>
    <fill>
      <patternFill patternType="solid">
        <fgColor rgb="FF333333"/>
        <bgColor rgb="FF333333"/>
      </patternFill>
    </fill>
    <fill>
      <patternFill patternType="solid">
        <fgColor rgb="FFFFFF00"/>
        <bgColor rgb="FFFFFF00"/>
      </patternFill>
    </fill>
    <fill>
      <patternFill patternType="solid">
        <fgColor rgb="FFB8CCE4"/>
        <bgColor rgb="FFB8CCE4"/>
      </patternFill>
    </fill>
    <fill>
      <patternFill patternType="solid">
        <fgColor rgb="FFFFFFFF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FF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FF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000000"/>
      </right>
      <top/>
      <bottom style="medium">
        <color rgb="FFFF0000"/>
      </bottom>
      <diagonal/>
    </border>
    <border>
      <left/>
      <right style="thin">
        <color rgb="FF000000"/>
      </right>
      <top/>
      <bottom style="medium">
        <color rgb="FFFF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FF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FF0000"/>
      </bottom>
      <diagonal/>
    </border>
    <border>
      <left/>
      <right/>
      <top style="thin">
        <color rgb="FF000000"/>
      </top>
      <bottom style="medium">
        <color rgb="FFFF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FF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7">
    <xf numFmtId="0" fontId="0" fillId="0" borderId="0"/>
    <xf numFmtId="0" fontId="34" fillId="0" borderId="2"/>
    <xf numFmtId="0" fontId="34" fillId="0" borderId="2"/>
    <xf numFmtId="0" fontId="34" fillId="0" borderId="2"/>
    <xf numFmtId="0" fontId="34" fillId="0" borderId="2"/>
    <xf numFmtId="0" fontId="34" fillId="0" borderId="2"/>
    <xf numFmtId="0" fontId="35" fillId="0" borderId="2"/>
  </cellStyleXfs>
  <cellXfs count="458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6" fillId="0" borderId="0" xfId="0" applyFont="1"/>
    <xf numFmtId="0" fontId="4" fillId="3" borderId="2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2" fillId="5" borderId="2" xfId="0" applyFont="1" applyFill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65" fontId="2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165" fontId="2" fillId="0" borderId="0" xfId="0" applyNumberFormat="1" applyFont="1" applyAlignment="1">
      <alignment horizontal="center" vertical="center" wrapText="1"/>
    </xf>
    <xf numFmtId="165" fontId="4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6" borderId="19" xfId="0" applyFont="1" applyFill="1" applyBorder="1" applyAlignment="1">
      <alignment horizontal="left" vertical="center"/>
    </xf>
    <xf numFmtId="0" fontId="3" fillId="6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vertical="center"/>
    </xf>
    <xf numFmtId="0" fontId="4" fillId="0" borderId="20" xfId="0" applyFont="1" applyBorder="1" applyAlignment="1">
      <alignment vertical="center"/>
    </xf>
    <xf numFmtId="0" fontId="3" fillId="6" borderId="2" xfId="0" applyFont="1" applyFill="1" applyBorder="1"/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/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7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20" xfId="0" applyFont="1" applyBorder="1" applyAlignment="1">
      <alignment horizontal="right" vertical="center"/>
    </xf>
    <xf numFmtId="0" fontId="4" fillId="0" borderId="20" xfId="0" applyFont="1" applyBorder="1" applyAlignment="1">
      <alignment horizontal="right" vertical="center" wrapText="1"/>
    </xf>
    <xf numFmtId="0" fontId="14" fillId="0" borderId="20" xfId="0" applyFont="1" applyBorder="1" applyAlignment="1">
      <alignment vertical="center"/>
    </xf>
    <xf numFmtId="0" fontId="4" fillId="0" borderId="20" xfId="0" applyFont="1" applyBorder="1" applyAlignment="1">
      <alignment vertical="center" wrapText="1"/>
    </xf>
    <xf numFmtId="0" fontId="4" fillId="0" borderId="21" xfId="0" applyFont="1" applyBorder="1" applyAlignment="1">
      <alignment vertical="center"/>
    </xf>
    <xf numFmtId="0" fontId="4" fillId="0" borderId="21" xfId="0" applyFont="1" applyBorder="1" applyAlignment="1">
      <alignment horizontal="right" vertical="center"/>
    </xf>
    <xf numFmtId="0" fontId="6" fillId="0" borderId="15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7" borderId="20" xfId="0" applyFont="1" applyFill="1" applyBorder="1" applyAlignment="1">
      <alignment vertical="center"/>
    </xf>
    <xf numFmtId="0" fontId="15" fillId="6" borderId="2" xfId="0" applyFont="1" applyFill="1" applyBorder="1"/>
    <xf numFmtId="0" fontId="2" fillId="0" borderId="20" xfId="0" applyFont="1" applyBorder="1" applyAlignment="1">
      <alignment vertical="center"/>
    </xf>
    <xf numFmtId="0" fontId="4" fillId="0" borderId="20" xfId="0" applyFont="1" applyBorder="1" applyAlignment="1">
      <alignment horizontal="left" vertical="center"/>
    </xf>
    <xf numFmtId="165" fontId="5" fillId="0" borderId="0" xfId="0" applyNumberFormat="1" applyFont="1"/>
    <xf numFmtId="165" fontId="2" fillId="0" borderId="0" xfId="0" applyNumberFormat="1" applyFont="1" applyAlignment="1">
      <alignment horizontal="right"/>
    </xf>
    <xf numFmtId="0" fontId="16" fillId="8" borderId="6" xfId="0" applyFont="1" applyFill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9" borderId="2" xfId="0" applyFont="1" applyFill="1" applyBorder="1" applyAlignment="1">
      <alignment horizontal="right" vertical="center" wrapText="1"/>
    </xf>
    <xf numFmtId="0" fontId="5" fillId="9" borderId="2" xfId="0" applyFont="1" applyFill="1" applyBorder="1" applyAlignment="1">
      <alignment horizontal="left" vertical="center"/>
    </xf>
    <xf numFmtId="0" fontId="5" fillId="9" borderId="2" xfId="0" applyFont="1" applyFill="1" applyBorder="1" applyAlignment="1">
      <alignment horizontal="right" vertical="center"/>
    </xf>
    <xf numFmtId="0" fontId="5" fillId="8" borderId="23" xfId="0" applyFont="1" applyFill="1" applyBorder="1" applyAlignment="1">
      <alignment vertical="center"/>
    </xf>
    <xf numFmtId="0" fontId="5" fillId="9" borderId="2" xfId="0" applyFont="1" applyFill="1" applyBorder="1" applyAlignment="1">
      <alignment vertical="center" wrapText="1"/>
    </xf>
    <xf numFmtId="0" fontId="16" fillId="9" borderId="2" xfId="0" applyFont="1" applyFill="1" applyBorder="1" applyAlignment="1">
      <alignment horizontal="right" vertical="center"/>
    </xf>
    <xf numFmtId="0" fontId="16" fillId="8" borderId="24" xfId="0" applyFont="1" applyFill="1" applyBorder="1" applyAlignment="1">
      <alignment horizontal="right" vertical="center"/>
    </xf>
    <xf numFmtId="0" fontId="16" fillId="8" borderId="24" xfId="0" applyFont="1" applyFill="1" applyBorder="1" applyAlignment="1">
      <alignment horizontal="left" vertical="center"/>
    </xf>
    <xf numFmtId="0" fontId="16" fillId="8" borderId="23" xfId="0" applyFont="1" applyFill="1" applyBorder="1" applyAlignment="1">
      <alignment horizontal="right" vertical="center"/>
    </xf>
    <xf numFmtId="0" fontId="5" fillId="0" borderId="25" xfId="0" applyFont="1" applyBorder="1" applyAlignment="1">
      <alignment horizontal="right" vertical="center"/>
    </xf>
    <xf numFmtId="0" fontId="5" fillId="8" borderId="6" xfId="0" applyFont="1" applyFill="1" applyBorder="1" applyAlignment="1">
      <alignment horizontal="right" vertical="center"/>
    </xf>
    <xf numFmtId="0" fontId="16" fillId="0" borderId="6" xfId="0" applyFont="1" applyBorder="1" applyAlignment="1">
      <alignment horizontal="left" vertical="center"/>
    </xf>
    <xf numFmtId="0" fontId="20" fillId="0" borderId="0" xfId="0" applyFont="1" applyAlignment="1">
      <alignment horizontal="left"/>
    </xf>
    <xf numFmtId="0" fontId="20" fillId="0" borderId="0" xfId="0" applyFont="1"/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11" borderId="1" xfId="0" applyFont="1" applyFill="1" applyBorder="1" applyAlignment="1">
      <alignment horizontal="center" vertical="center"/>
    </xf>
    <xf numFmtId="0" fontId="16" fillId="11" borderId="2" xfId="0" applyFont="1" applyFill="1" applyBorder="1" applyAlignment="1">
      <alignment horizontal="center" vertical="center"/>
    </xf>
    <xf numFmtId="0" fontId="21" fillId="0" borderId="0" xfId="0" applyFont="1"/>
    <xf numFmtId="0" fontId="5" fillId="0" borderId="0" xfId="0" applyFont="1" applyAlignment="1">
      <alignment horizontal="center" vertical="center"/>
    </xf>
    <xf numFmtId="0" fontId="16" fillId="11" borderId="31" xfId="0" applyFont="1" applyFill="1" applyBorder="1" applyAlignment="1">
      <alignment horizontal="center" vertical="center" wrapText="1"/>
    </xf>
    <xf numFmtId="0" fontId="16" fillId="11" borderId="32" xfId="0" applyFont="1" applyFill="1" applyBorder="1" applyAlignment="1">
      <alignment horizontal="center" vertical="center" wrapText="1"/>
    </xf>
    <xf numFmtId="0" fontId="16" fillId="5" borderId="33" xfId="0" applyFont="1" applyFill="1" applyBorder="1" applyAlignment="1">
      <alignment horizontal="center" vertical="center"/>
    </xf>
    <xf numFmtId="0" fontId="16" fillId="11" borderId="33" xfId="0" applyFont="1" applyFill="1" applyBorder="1" applyAlignment="1">
      <alignment horizontal="center" vertical="center"/>
    </xf>
    <xf numFmtId="0" fontId="16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 wrapText="1"/>
    </xf>
    <xf numFmtId="0" fontId="22" fillId="11" borderId="36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13" borderId="13" xfId="0" applyFont="1" applyFill="1" applyBorder="1" applyAlignment="1">
      <alignment horizontal="center" vertical="center" wrapText="1"/>
    </xf>
    <xf numFmtId="0" fontId="22" fillId="11" borderId="37" xfId="0" applyFont="1" applyFill="1" applyBorder="1" applyAlignment="1">
      <alignment horizontal="center" vertical="center" wrapText="1"/>
    </xf>
    <xf numFmtId="0" fontId="22" fillId="11" borderId="38" xfId="0" applyFont="1" applyFill="1" applyBorder="1" applyAlignment="1">
      <alignment horizontal="center" vertical="center" wrapText="1"/>
    </xf>
    <xf numFmtId="0" fontId="16" fillId="11" borderId="36" xfId="0" applyFont="1" applyFill="1" applyBorder="1" applyAlignment="1">
      <alignment horizontal="center" vertical="center"/>
    </xf>
    <xf numFmtId="0" fontId="16" fillId="11" borderId="12" xfId="0" applyFont="1" applyFill="1" applyBorder="1" applyAlignment="1">
      <alignment horizontal="center" vertical="center" wrapText="1"/>
    </xf>
    <xf numFmtId="0" fontId="16" fillId="11" borderId="13" xfId="0" applyFont="1" applyFill="1" applyBorder="1" applyAlignment="1">
      <alignment horizontal="center" vertical="center"/>
    </xf>
    <xf numFmtId="0" fontId="16" fillId="11" borderId="14" xfId="0" applyFont="1" applyFill="1" applyBorder="1" applyAlignment="1">
      <alignment horizontal="center" vertical="center"/>
    </xf>
    <xf numFmtId="0" fontId="16" fillId="11" borderId="6" xfId="0" applyFont="1" applyFill="1" applyBorder="1" applyAlignment="1">
      <alignment horizontal="center" vertical="center"/>
    </xf>
    <xf numFmtId="0" fontId="23" fillId="11" borderId="7" xfId="0" applyFont="1" applyFill="1" applyBorder="1" applyAlignment="1">
      <alignment horizontal="center" vertical="center" wrapText="1"/>
    </xf>
    <xf numFmtId="0" fontId="23" fillId="11" borderId="8" xfId="0" applyFont="1" applyFill="1" applyBorder="1" applyAlignment="1">
      <alignment horizontal="center" vertical="center" wrapText="1"/>
    </xf>
    <xf numFmtId="164" fontId="5" fillId="11" borderId="36" xfId="0" applyNumberFormat="1" applyFont="1" applyFill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11" borderId="12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13" borderId="13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11" borderId="11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11" borderId="13" xfId="0" applyFont="1" applyFill="1" applyBorder="1" applyAlignment="1">
      <alignment horizontal="center" vertical="center"/>
    </xf>
    <xf numFmtId="0" fontId="5" fillId="11" borderId="14" xfId="0" applyFont="1" applyFill="1" applyBorder="1" applyAlignment="1">
      <alignment horizontal="center" vertical="center"/>
    </xf>
    <xf numFmtId="0" fontId="5" fillId="15" borderId="10" xfId="0" applyFont="1" applyFill="1" applyBorder="1" applyAlignment="1">
      <alignment horizontal="center"/>
    </xf>
    <xf numFmtId="0" fontId="5" fillId="15" borderId="19" xfId="0" applyFont="1" applyFill="1" applyBorder="1" applyAlignment="1">
      <alignment horizontal="center"/>
    </xf>
    <xf numFmtId="0" fontId="5" fillId="0" borderId="36" xfId="0" applyFont="1" applyBorder="1" applyAlignment="1">
      <alignment horizontal="center"/>
    </xf>
    <xf numFmtId="164" fontId="5" fillId="11" borderId="11" xfId="0" applyNumberFormat="1" applyFont="1" applyFill="1" applyBorder="1" applyAlignment="1">
      <alignment horizontal="center" vertical="center"/>
    </xf>
    <xf numFmtId="0" fontId="5" fillId="14" borderId="13" xfId="0" applyFont="1" applyFill="1" applyBorder="1" applyAlignment="1">
      <alignment horizontal="center" vertical="center"/>
    </xf>
    <xf numFmtId="0" fontId="5" fillId="15" borderId="13" xfId="0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5" fillId="16" borderId="12" xfId="0" applyFont="1" applyFill="1" applyBorder="1" applyAlignment="1">
      <alignment horizontal="center" vertical="center"/>
    </xf>
    <xf numFmtId="0" fontId="5" fillId="16" borderId="13" xfId="0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14" borderId="12" xfId="0" applyFont="1" applyFill="1" applyBorder="1" applyAlignment="1">
      <alignment horizontal="center" vertical="center"/>
    </xf>
    <xf numFmtId="0" fontId="5" fillId="14" borderId="14" xfId="0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14" borderId="11" xfId="0" applyFont="1" applyFill="1" applyBorder="1" applyAlignment="1">
      <alignment horizontal="center" vertical="center"/>
    </xf>
    <xf numFmtId="0" fontId="5" fillId="14" borderId="2" xfId="0" applyFont="1" applyFill="1" applyBorder="1"/>
    <xf numFmtId="0" fontId="5" fillId="5" borderId="2" xfId="0" applyFont="1" applyFill="1" applyBorder="1"/>
    <xf numFmtId="0" fontId="5" fillId="14" borderId="11" xfId="0" applyFont="1" applyFill="1" applyBorder="1" applyAlignment="1">
      <alignment horizontal="center"/>
    </xf>
    <xf numFmtId="0" fontId="21" fillId="0" borderId="13" xfId="0" applyFont="1" applyBorder="1" applyAlignment="1">
      <alignment horizontal="center" vertical="center"/>
    </xf>
    <xf numFmtId="0" fontId="5" fillId="16" borderId="14" xfId="0" applyFont="1" applyFill="1" applyBorder="1" applyAlignment="1">
      <alignment horizontal="center" vertical="center"/>
    </xf>
    <xf numFmtId="164" fontId="5" fillId="11" borderId="44" xfId="0" applyNumberFormat="1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14" borderId="33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11" borderId="31" xfId="0" applyFont="1" applyFill="1" applyBorder="1" applyAlignment="1">
      <alignment horizontal="center" vertical="center"/>
    </xf>
    <xf numFmtId="0" fontId="5" fillId="11" borderId="33" xfId="0" applyFont="1" applyFill="1" applyBorder="1" applyAlignment="1">
      <alignment horizontal="center" vertical="center"/>
    </xf>
    <xf numFmtId="0" fontId="5" fillId="11" borderId="34" xfId="0" applyFont="1" applyFill="1" applyBorder="1" applyAlignment="1">
      <alignment horizontal="center" vertical="center"/>
    </xf>
    <xf numFmtId="0" fontId="5" fillId="11" borderId="46" xfId="0" applyFont="1" applyFill="1" applyBorder="1" applyAlignment="1">
      <alignment horizontal="center" vertical="center"/>
    </xf>
    <xf numFmtId="0" fontId="5" fillId="15" borderId="4" xfId="0" applyFont="1" applyFill="1" applyBorder="1" applyAlignment="1">
      <alignment horizontal="center"/>
    </xf>
    <xf numFmtId="0" fontId="5" fillId="15" borderId="5" xfId="0" applyFont="1" applyFill="1" applyBorder="1" applyAlignment="1">
      <alignment horizontal="center"/>
    </xf>
    <xf numFmtId="0" fontId="5" fillId="15" borderId="3" xfId="0" applyFont="1" applyFill="1" applyBorder="1" applyAlignment="1">
      <alignment horizontal="center"/>
    </xf>
    <xf numFmtId="0" fontId="5" fillId="13" borderId="24" xfId="0" applyFont="1" applyFill="1" applyBorder="1" applyAlignment="1">
      <alignment horizontal="center"/>
    </xf>
    <xf numFmtId="0" fontId="5" fillId="0" borderId="52" xfId="0" applyFont="1" applyBorder="1"/>
    <xf numFmtId="0" fontId="16" fillId="15" borderId="7" xfId="0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11" borderId="6" xfId="0" applyFont="1" applyFill="1" applyBorder="1" applyAlignment="1">
      <alignment horizontal="center" vertical="center" wrapText="1"/>
    </xf>
    <xf numFmtId="0" fontId="16" fillId="11" borderId="23" xfId="0" applyFont="1" applyFill="1" applyBorder="1" applyAlignment="1">
      <alignment horizontal="center" vertical="center" wrapText="1"/>
    </xf>
    <xf numFmtId="0" fontId="5" fillId="17" borderId="12" xfId="0" applyFont="1" applyFill="1" applyBorder="1" applyAlignment="1">
      <alignment horizontal="center" vertical="center"/>
    </xf>
    <xf numFmtId="0" fontId="5" fillId="17" borderId="14" xfId="0" applyFont="1" applyFill="1" applyBorder="1" applyAlignment="1">
      <alignment horizontal="center" vertical="center"/>
    </xf>
    <xf numFmtId="0" fontId="21" fillId="17" borderId="12" xfId="0" applyFont="1" applyFill="1" applyBorder="1" applyAlignment="1">
      <alignment horizontal="center" vertical="center"/>
    </xf>
    <xf numFmtId="0" fontId="21" fillId="17" borderId="13" xfId="0" applyFont="1" applyFill="1" applyBorder="1" applyAlignment="1">
      <alignment horizontal="center" vertical="center"/>
    </xf>
    <xf numFmtId="0" fontId="21" fillId="17" borderId="14" xfId="0" applyFont="1" applyFill="1" applyBorder="1" applyAlignment="1">
      <alignment horizontal="center" vertical="center"/>
    </xf>
    <xf numFmtId="0" fontId="5" fillId="17" borderId="11" xfId="0" applyFont="1" applyFill="1" applyBorder="1" applyAlignment="1">
      <alignment horizontal="center" vertical="center"/>
    </xf>
    <xf numFmtId="0" fontId="5" fillId="17" borderId="35" xfId="0" applyFont="1" applyFill="1" applyBorder="1" applyAlignment="1">
      <alignment horizontal="center"/>
    </xf>
    <xf numFmtId="0" fontId="5" fillId="17" borderId="53" xfId="0" applyFont="1" applyFill="1" applyBorder="1" applyAlignment="1">
      <alignment horizontal="center"/>
    </xf>
    <xf numFmtId="0" fontId="5" fillId="17" borderId="54" xfId="0" applyFont="1" applyFill="1" applyBorder="1" applyAlignment="1">
      <alignment horizontal="center"/>
    </xf>
    <xf numFmtId="0" fontId="5" fillId="17" borderId="36" xfId="0" applyFont="1" applyFill="1" applyBorder="1" applyAlignment="1">
      <alignment horizontal="center"/>
    </xf>
    <xf numFmtId="0" fontId="5" fillId="17" borderId="10" xfId="0" applyFont="1" applyFill="1" applyBorder="1" applyAlignment="1">
      <alignment horizontal="center"/>
    </xf>
    <xf numFmtId="0" fontId="5" fillId="17" borderId="11" xfId="0" applyFont="1" applyFill="1" applyBorder="1" applyAlignment="1">
      <alignment horizontal="center"/>
    </xf>
    <xf numFmtId="164" fontId="19" fillId="11" borderId="55" xfId="0" applyNumberFormat="1" applyFont="1" applyFill="1" applyBorder="1" applyAlignment="1">
      <alignment horizontal="center" vertical="center"/>
    </xf>
    <xf numFmtId="0" fontId="5" fillId="14" borderId="56" xfId="0" applyFont="1" applyFill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17" borderId="58" xfId="0" applyFont="1" applyFill="1" applyBorder="1" applyAlignment="1">
      <alignment horizontal="center" vertical="center"/>
    </xf>
    <xf numFmtId="0" fontId="5" fillId="17" borderId="57" xfId="0" applyFont="1" applyFill="1" applyBorder="1" applyAlignment="1">
      <alignment horizontal="center" vertical="center"/>
    </xf>
    <xf numFmtId="0" fontId="21" fillId="17" borderId="58" xfId="0" applyFont="1" applyFill="1" applyBorder="1" applyAlignment="1">
      <alignment horizontal="center" vertical="center"/>
    </xf>
    <xf numFmtId="0" fontId="21" fillId="17" borderId="56" xfId="0" applyFont="1" applyFill="1" applyBorder="1" applyAlignment="1">
      <alignment horizontal="center" vertical="center"/>
    </xf>
    <xf numFmtId="0" fontId="21" fillId="17" borderId="57" xfId="0" applyFont="1" applyFill="1" applyBorder="1" applyAlignment="1">
      <alignment horizontal="center" vertical="center"/>
    </xf>
    <xf numFmtId="0" fontId="5" fillId="17" borderId="55" xfId="0" applyFont="1" applyFill="1" applyBorder="1" applyAlignment="1">
      <alignment horizontal="center" vertical="center"/>
    </xf>
    <xf numFmtId="0" fontId="5" fillId="17" borderId="59" xfId="0" applyFont="1" applyFill="1" applyBorder="1" applyAlignment="1">
      <alignment horizontal="center"/>
    </xf>
    <xf numFmtId="0" fontId="5" fillId="17" borderId="60" xfId="0" applyFont="1" applyFill="1" applyBorder="1" applyAlignment="1">
      <alignment horizontal="center"/>
    </xf>
    <xf numFmtId="0" fontId="5" fillId="17" borderId="61" xfId="0" applyFont="1" applyFill="1" applyBorder="1" applyAlignment="1">
      <alignment horizontal="center"/>
    </xf>
    <xf numFmtId="0" fontId="5" fillId="17" borderId="55" xfId="0" applyFont="1" applyFill="1" applyBorder="1" applyAlignment="1">
      <alignment horizontal="center"/>
    </xf>
    <xf numFmtId="0" fontId="21" fillId="0" borderId="41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/>
    </xf>
    <xf numFmtId="0" fontId="21" fillId="0" borderId="14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21" fillId="5" borderId="2" xfId="0" applyFont="1" applyFill="1" applyBorder="1" applyAlignment="1">
      <alignment horizontal="center" vertical="center"/>
    </xf>
    <xf numFmtId="0" fontId="5" fillId="5" borderId="65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5" fillId="0" borderId="66" xfId="0" applyFont="1" applyBorder="1" applyAlignment="1">
      <alignment horizontal="center" vertical="center"/>
    </xf>
    <xf numFmtId="0" fontId="21" fillId="0" borderId="56" xfId="0" applyFont="1" applyBorder="1" applyAlignment="1">
      <alignment horizontal="center" vertical="center"/>
    </xf>
    <xf numFmtId="0" fontId="21" fillId="17" borderId="67" xfId="0" applyFont="1" applyFill="1" applyBorder="1" applyAlignment="1">
      <alignment horizontal="center" vertical="center"/>
    </xf>
    <xf numFmtId="0" fontId="21" fillId="0" borderId="57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15" borderId="61" xfId="0" applyFont="1" applyFill="1" applyBorder="1" applyAlignment="1">
      <alignment horizontal="center"/>
    </xf>
    <xf numFmtId="0" fontId="5" fillId="0" borderId="55" xfId="0" applyFont="1" applyBorder="1" applyAlignment="1">
      <alignment horizontal="center"/>
    </xf>
    <xf numFmtId="0" fontId="5" fillId="17" borderId="65" xfId="0" applyFont="1" applyFill="1" applyBorder="1" applyAlignment="1">
      <alignment horizontal="center" vertical="center"/>
    </xf>
    <xf numFmtId="0" fontId="5" fillId="17" borderId="71" xfId="0" applyFont="1" applyFill="1" applyBorder="1" applyAlignment="1">
      <alignment horizontal="center"/>
    </xf>
    <xf numFmtId="0" fontId="16" fillId="5" borderId="23" xfId="0" applyFont="1" applyFill="1" applyBorder="1" applyAlignment="1">
      <alignment vertical="center"/>
    </xf>
    <xf numFmtId="0" fontId="16" fillId="17" borderId="6" xfId="0" applyFont="1" applyFill="1" applyBorder="1" applyAlignment="1">
      <alignment horizontal="center" vertical="center"/>
    </xf>
    <xf numFmtId="0" fontId="18" fillId="17" borderId="13" xfId="0" applyFont="1" applyFill="1" applyBorder="1" applyAlignment="1">
      <alignment horizontal="center" vertical="center"/>
    </xf>
    <xf numFmtId="164" fontId="19" fillId="11" borderId="11" xfId="0" applyNumberFormat="1" applyFont="1" applyFill="1" applyBorder="1" applyAlignment="1">
      <alignment horizontal="center" vertical="center"/>
    </xf>
    <xf numFmtId="0" fontId="5" fillId="0" borderId="62" xfId="0" applyFont="1" applyBorder="1"/>
    <xf numFmtId="0" fontId="21" fillId="17" borderId="31" xfId="0" applyFont="1" applyFill="1" applyBorder="1" applyAlignment="1">
      <alignment horizontal="center" vertical="center"/>
    </xf>
    <xf numFmtId="0" fontId="21" fillId="17" borderId="33" xfId="0" applyFont="1" applyFill="1" applyBorder="1" applyAlignment="1">
      <alignment horizontal="center" vertical="center"/>
    </xf>
    <xf numFmtId="0" fontId="21" fillId="17" borderId="34" xfId="0" applyFont="1" applyFill="1" applyBorder="1" applyAlignment="1">
      <alignment horizontal="center" vertical="center"/>
    </xf>
    <xf numFmtId="0" fontId="5" fillId="17" borderId="31" xfId="0" applyFont="1" applyFill="1" applyBorder="1" applyAlignment="1">
      <alignment horizontal="center" vertical="center"/>
    </xf>
    <xf numFmtId="0" fontId="5" fillId="17" borderId="44" xfId="0" applyFont="1" applyFill="1" applyBorder="1" applyAlignment="1">
      <alignment horizontal="center" vertical="center"/>
    </xf>
    <xf numFmtId="0" fontId="5" fillId="17" borderId="24" xfId="0" applyFont="1" applyFill="1" applyBorder="1" applyAlignment="1">
      <alignment horizontal="center"/>
    </xf>
    <xf numFmtId="0" fontId="5" fillId="17" borderId="72" xfId="0" applyFont="1" applyFill="1" applyBorder="1" applyAlignment="1">
      <alignment horizontal="center"/>
    </xf>
    <xf numFmtId="0" fontId="5" fillId="17" borderId="73" xfId="0" applyFont="1" applyFill="1" applyBorder="1" applyAlignment="1">
      <alignment horizontal="center"/>
    </xf>
    <xf numFmtId="0" fontId="21" fillId="2" borderId="74" xfId="0" applyFont="1" applyFill="1" applyBorder="1" applyAlignment="1">
      <alignment horizontal="center" vertical="center"/>
    </xf>
    <xf numFmtId="0" fontId="5" fillId="14" borderId="75" xfId="0" applyFont="1" applyFill="1" applyBorder="1" applyAlignment="1">
      <alignment horizontal="center"/>
    </xf>
    <xf numFmtId="0" fontId="5" fillId="11" borderId="58" xfId="0" applyFont="1" applyFill="1" applyBorder="1" applyAlignment="1">
      <alignment horizontal="center" vertical="center"/>
    </xf>
    <xf numFmtId="0" fontId="18" fillId="17" borderId="58" xfId="0" applyFont="1" applyFill="1" applyBorder="1" applyAlignment="1">
      <alignment horizontal="center" vertical="center"/>
    </xf>
    <xf numFmtId="0" fontId="18" fillId="17" borderId="56" xfId="0" applyFont="1" applyFill="1" applyBorder="1" applyAlignment="1">
      <alignment horizontal="center" vertical="center"/>
    </xf>
    <xf numFmtId="0" fontId="5" fillId="11" borderId="55" xfId="0" applyFont="1" applyFill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15" borderId="59" xfId="0" applyFont="1" applyFill="1" applyBorder="1" applyAlignment="1">
      <alignment horizontal="center"/>
    </xf>
    <xf numFmtId="0" fontId="16" fillId="5" borderId="6" xfId="0" applyFont="1" applyFill="1" applyBorder="1" applyAlignment="1">
      <alignment horizontal="center" vertical="center"/>
    </xf>
    <xf numFmtId="165" fontId="5" fillId="0" borderId="0" xfId="0" applyNumberFormat="1" applyFont="1" applyAlignment="1">
      <alignment horizontal="left"/>
    </xf>
    <xf numFmtId="0" fontId="5" fillId="0" borderId="0" xfId="0" applyFont="1" applyAlignment="1">
      <alignment horizontal="right"/>
    </xf>
    <xf numFmtId="2" fontId="5" fillId="0" borderId="76" xfId="0" applyNumberFormat="1" applyFont="1" applyBorder="1" applyAlignment="1">
      <alignment horizontal="center"/>
    </xf>
    <xf numFmtId="0" fontId="5" fillId="0" borderId="25" xfId="0" applyFont="1" applyBorder="1"/>
    <xf numFmtId="2" fontId="5" fillId="0" borderId="77" xfId="0" applyNumberFormat="1" applyFont="1" applyBorder="1" applyAlignment="1">
      <alignment horizontal="center"/>
    </xf>
    <xf numFmtId="0" fontId="24" fillId="2" borderId="78" xfId="0" applyFont="1" applyFill="1" applyBorder="1" applyAlignment="1">
      <alignment horizontal="center" vertical="center"/>
    </xf>
    <xf numFmtId="0" fontId="24" fillId="2" borderId="78" xfId="0" applyFont="1" applyFill="1" applyBorder="1" applyAlignment="1">
      <alignment horizontal="center" vertical="center" wrapText="1"/>
    </xf>
    <xf numFmtId="49" fontId="25" fillId="18" borderId="2" xfId="0" applyNumberFormat="1" applyFont="1" applyFill="1" applyBorder="1" applyAlignment="1">
      <alignment horizontal="center" vertical="center"/>
    </xf>
    <xf numFmtId="0" fontId="25" fillId="19" borderId="79" xfId="0" applyFont="1" applyFill="1" applyBorder="1" applyAlignment="1">
      <alignment horizontal="center" vertical="center"/>
    </xf>
    <xf numFmtId="0" fontId="26" fillId="19" borderId="79" xfId="0" applyFont="1" applyFill="1" applyBorder="1" applyAlignment="1">
      <alignment horizontal="center" vertical="center"/>
    </xf>
    <xf numFmtId="165" fontId="25" fillId="19" borderId="79" xfId="0" applyNumberFormat="1" applyFont="1" applyFill="1" applyBorder="1" applyAlignment="1">
      <alignment horizontal="center" vertical="center"/>
    </xf>
    <xf numFmtId="0" fontId="27" fillId="20" borderId="13" xfId="0" applyFont="1" applyFill="1" applyBorder="1" applyAlignment="1">
      <alignment horizontal="center" vertical="center"/>
    </xf>
    <xf numFmtId="49" fontId="21" fillId="0" borderId="0" xfId="0" applyNumberFormat="1" applyFont="1" applyAlignment="1">
      <alignment horizontal="left" vertical="center"/>
    </xf>
    <xf numFmtId="0" fontId="21" fillId="0" borderId="79" xfId="0" applyFont="1" applyBorder="1" applyAlignment="1">
      <alignment horizontal="left" vertical="center"/>
    </xf>
    <xf numFmtId="0" fontId="21" fillId="0" borderId="79" xfId="0" applyFont="1" applyBorder="1" applyAlignment="1">
      <alignment horizontal="center"/>
    </xf>
    <xf numFmtId="165" fontId="21" fillId="0" borderId="79" xfId="0" applyNumberFormat="1" applyFont="1" applyBorder="1" applyAlignment="1">
      <alignment horizontal="center"/>
    </xf>
    <xf numFmtId="9" fontId="5" fillId="0" borderId="79" xfId="0" applyNumberFormat="1" applyFont="1" applyBorder="1"/>
    <xf numFmtId="9" fontId="28" fillId="0" borderId="80" xfId="0" applyNumberFormat="1" applyFont="1" applyBorder="1"/>
    <xf numFmtId="9" fontId="28" fillId="0" borderId="81" xfId="0" applyNumberFormat="1" applyFont="1" applyBorder="1"/>
    <xf numFmtId="9" fontId="28" fillId="0" borderId="82" xfId="0" applyNumberFormat="1" applyFont="1" applyBorder="1"/>
    <xf numFmtId="0" fontId="5" fillId="0" borderId="79" xfId="0" applyFont="1" applyBorder="1"/>
    <xf numFmtId="0" fontId="29" fillId="0" borderId="79" xfId="0" applyFont="1" applyBorder="1"/>
    <xf numFmtId="49" fontId="21" fillId="21" borderId="2" xfId="0" applyNumberFormat="1" applyFont="1" applyFill="1" applyBorder="1" applyAlignment="1">
      <alignment horizontal="left" vertical="center"/>
    </xf>
    <xf numFmtId="9" fontId="5" fillId="21" borderId="79" xfId="0" applyNumberFormat="1" applyFont="1" applyFill="1" applyBorder="1"/>
    <xf numFmtId="0" fontId="5" fillId="21" borderId="79" xfId="0" applyFont="1" applyFill="1" applyBorder="1"/>
    <xf numFmtId="0" fontId="21" fillId="0" borderId="79" xfId="0" applyFont="1" applyBorder="1" applyAlignment="1">
      <alignment horizontal="left"/>
    </xf>
    <xf numFmtId="166" fontId="5" fillId="0" borderId="79" xfId="0" applyNumberFormat="1" applyFont="1" applyBorder="1"/>
    <xf numFmtId="49" fontId="5" fillId="0" borderId="0" xfId="0" applyNumberFormat="1" applyFont="1"/>
    <xf numFmtId="165" fontId="21" fillId="0" borderId="79" xfId="0" applyNumberFormat="1" applyFont="1" applyBorder="1" applyAlignment="1">
      <alignment horizontal="left"/>
    </xf>
    <xf numFmtId="49" fontId="21" fillId="12" borderId="2" xfId="0" applyNumberFormat="1" applyFont="1" applyFill="1" applyBorder="1" applyAlignment="1">
      <alignment horizontal="left" vertical="center"/>
    </xf>
    <xf numFmtId="0" fontId="21" fillId="0" borderId="79" xfId="0" applyFont="1" applyBorder="1" applyAlignment="1">
      <alignment horizontal="left" wrapText="1"/>
    </xf>
    <xf numFmtId="0" fontId="21" fillId="0" borderId="79" xfId="0" applyFont="1" applyBorder="1"/>
    <xf numFmtId="0" fontId="21" fillId="21" borderId="79" xfId="0" applyFont="1" applyFill="1" applyBorder="1" applyAlignment="1">
      <alignment horizontal="left" vertical="center"/>
    </xf>
    <xf numFmtId="0" fontId="5" fillId="0" borderId="13" xfId="0" applyFont="1" applyBorder="1"/>
    <xf numFmtId="0" fontId="0" fillId="0" borderId="2" xfId="0" applyBorder="1"/>
    <xf numFmtId="0" fontId="5" fillId="0" borderId="2" xfId="0" applyFont="1" applyBorder="1"/>
    <xf numFmtId="0" fontId="3" fillId="6" borderId="62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5" fillId="8" borderId="9" xfId="0" applyFont="1" applyFill="1" applyBorder="1" applyAlignment="1">
      <alignment horizontal="right" vertical="center"/>
    </xf>
    <xf numFmtId="0" fontId="5" fillId="9" borderId="45" xfId="0" applyFont="1" applyFill="1" applyBorder="1" applyAlignment="1">
      <alignment horizontal="right" vertical="center" wrapText="1"/>
    </xf>
    <xf numFmtId="0" fontId="5" fillId="9" borderId="25" xfId="0" applyFont="1" applyFill="1" applyBorder="1" applyAlignment="1">
      <alignment horizontal="right" vertical="center"/>
    </xf>
    <xf numFmtId="0" fontId="16" fillId="0" borderId="23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5" fillId="0" borderId="49" xfId="0" applyFont="1" applyBorder="1" applyAlignment="1">
      <alignment horizontal="right" vertical="center"/>
    </xf>
    <xf numFmtId="0" fontId="16" fillId="0" borderId="51" xfId="0" applyFont="1" applyBorder="1" applyAlignment="1">
      <alignment horizontal="left" vertical="center"/>
    </xf>
    <xf numFmtId="0" fontId="5" fillId="0" borderId="23" xfId="0" applyFont="1" applyBorder="1" applyAlignment="1">
      <alignment horizontal="right" vertical="center"/>
    </xf>
    <xf numFmtId="0" fontId="13" fillId="0" borderId="51" xfId="0" applyFont="1" applyBorder="1" applyAlignment="1">
      <alignment horizontal="right" vertical="center"/>
    </xf>
    <xf numFmtId="0" fontId="5" fillId="0" borderId="51" xfId="0" applyFont="1" applyBorder="1" applyAlignment="1">
      <alignment horizontal="right" vertical="center"/>
    </xf>
    <xf numFmtId="0" fontId="5" fillId="8" borderId="30" xfId="0" applyFont="1" applyFill="1" applyBorder="1" applyAlignment="1">
      <alignment horizontal="right" vertical="center"/>
    </xf>
    <xf numFmtId="0" fontId="5" fillId="0" borderId="49" xfId="0" applyFont="1" applyBorder="1" applyAlignment="1">
      <alignment vertical="center" wrapText="1"/>
    </xf>
    <xf numFmtId="0" fontId="16" fillId="8" borderId="77" xfId="0" applyFont="1" applyFill="1" applyBorder="1" applyAlignment="1">
      <alignment horizontal="left" vertical="center"/>
    </xf>
    <xf numFmtId="0" fontId="18" fillId="9" borderId="49" xfId="0" applyFont="1" applyFill="1" applyBorder="1" applyAlignment="1">
      <alignment horizontal="right" vertical="center" wrapText="1"/>
    </xf>
    <xf numFmtId="0" fontId="18" fillId="0" borderId="51" xfId="0" applyFont="1" applyBorder="1" applyAlignment="1">
      <alignment horizontal="right" vertical="center" wrapText="1"/>
    </xf>
    <xf numFmtId="0" fontId="5" fillId="0" borderId="24" xfId="0" applyFont="1" applyBorder="1" applyAlignment="1">
      <alignment horizontal="left" vertical="center"/>
    </xf>
    <xf numFmtId="0" fontId="5" fillId="0" borderId="51" xfId="0" applyFont="1" applyBorder="1" applyAlignment="1">
      <alignment horizontal="right" vertical="center" wrapText="1"/>
    </xf>
    <xf numFmtId="0" fontId="5" fillId="0" borderId="51" xfId="0" applyFont="1" applyBorder="1" applyAlignment="1">
      <alignment horizontal="left" vertical="center"/>
    </xf>
    <xf numFmtId="0" fontId="19" fillId="0" borderId="51" xfId="0" applyFont="1" applyBorder="1" applyAlignment="1">
      <alignment horizontal="right" vertical="center" wrapText="1"/>
    </xf>
    <xf numFmtId="164" fontId="5" fillId="0" borderId="24" xfId="0" applyNumberFormat="1" applyFont="1" applyBorder="1" applyAlignment="1">
      <alignment horizontal="left" vertical="center"/>
    </xf>
    <xf numFmtId="164" fontId="5" fillId="0" borderId="45" xfId="0" applyNumberFormat="1" applyFont="1" applyBorder="1" applyAlignment="1">
      <alignment horizontal="left" vertical="center"/>
    </xf>
    <xf numFmtId="0" fontId="16" fillId="8" borderId="28" xfId="0" applyFont="1" applyFill="1" applyBorder="1" applyAlignment="1">
      <alignment horizontal="left" vertical="center"/>
    </xf>
    <xf numFmtId="0" fontId="19" fillId="10" borderId="51" xfId="0" applyFont="1" applyFill="1" applyBorder="1" applyAlignment="1">
      <alignment horizontal="right" vertical="center" wrapText="1"/>
    </xf>
    <xf numFmtId="0" fontId="16" fillId="0" borderId="45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center"/>
    </xf>
    <xf numFmtId="0" fontId="16" fillId="0" borderId="49" xfId="0" applyFont="1" applyBorder="1" applyAlignment="1">
      <alignment horizontal="center" vertical="center"/>
    </xf>
    <xf numFmtId="0" fontId="16" fillId="11" borderId="40" xfId="0" applyFont="1" applyFill="1" applyBorder="1" applyAlignment="1">
      <alignment horizontal="center" vertical="center"/>
    </xf>
    <xf numFmtId="0" fontId="16" fillId="11" borderId="42" xfId="0" applyFont="1" applyFill="1" applyBorder="1" applyAlignment="1">
      <alignment horizontal="center" vertical="center"/>
    </xf>
    <xf numFmtId="0" fontId="16" fillId="11" borderId="18" xfId="0" applyFont="1" applyFill="1" applyBorder="1" applyAlignment="1">
      <alignment horizontal="center" vertical="center" wrapText="1"/>
    </xf>
    <xf numFmtId="0" fontId="23" fillId="11" borderId="47" xfId="0" applyFont="1" applyFill="1" applyBorder="1" applyAlignment="1">
      <alignment horizontal="center" vertical="center" wrapText="1"/>
    </xf>
    <xf numFmtId="0" fontId="23" fillId="11" borderId="25" xfId="0" applyFont="1" applyFill="1" applyBorder="1" applyAlignment="1">
      <alignment horizontal="center" vertical="center" wrapText="1"/>
    </xf>
    <xf numFmtId="0" fontId="5" fillId="14" borderId="41" xfId="0" applyFont="1" applyFill="1" applyBorder="1" applyAlignment="1">
      <alignment horizontal="center" vertical="center"/>
    </xf>
    <xf numFmtId="0" fontId="5" fillId="11" borderId="63" xfId="0" applyFont="1" applyFill="1" applyBorder="1" applyAlignment="1">
      <alignment horizontal="center" vertical="center"/>
    </xf>
    <xf numFmtId="0" fontId="5" fillId="15" borderId="41" xfId="0" applyFont="1" applyFill="1" applyBorder="1" applyAlignment="1">
      <alignment horizontal="center"/>
    </xf>
    <xf numFmtId="0" fontId="5" fillId="11" borderId="64" xfId="0" applyFont="1" applyFill="1" applyBorder="1" applyAlignment="1">
      <alignment horizontal="center" vertical="center"/>
    </xf>
    <xf numFmtId="0" fontId="5" fillId="15" borderId="18" xfId="0" applyFont="1" applyFill="1" applyBorder="1" applyAlignment="1">
      <alignment horizontal="center"/>
    </xf>
    <xf numFmtId="0" fontId="5" fillId="15" borderId="17" xfId="0" applyFont="1" applyFill="1" applyBorder="1" applyAlignment="1">
      <alignment horizontal="center"/>
    </xf>
    <xf numFmtId="0" fontId="5" fillId="11" borderId="76" xfId="0" applyFont="1" applyFill="1" applyBorder="1"/>
    <xf numFmtId="0" fontId="5" fillId="5" borderId="40" xfId="0" applyFont="1" applyFill="1" applyBorder="1" applyAlignment="1">
      <alignment horizontal="center" vertical="center"/>
    </xf>
    <xf numFmtId="0" fontId="5" fillId="0" borderId="71" xfId="0" applyFont="1" applyBorder="1" applyAlignment="1">
      <alignment horizontal="center"/>
    </xf>
    <xf numFmtId="0" fontId="16" fillId="15" borderId="47" xfId="0" applyFont="1" applyFill="1" applyBorder="1" applyAlignment="1">
      <alignment horizontal="center" vertical="center"/>
    </xf>
    <xf numFmtId="0" fontId="16" fillId="11" borderId="9" xfId="0" applyFont="1" applyFill="1" applyBorder="1" applyAlignment="1">
      <alignment horizontal="center" vertical="center" wrapText="1"/>
    </xf>
    <xf numFmtId="0" fontId="5" fillId="17" borderId="40" xfId="0" applyFont="1" applyFill="1" applyBorder="1" applyAlignment="1">
      <alignment horizontal="center" vertical="center"/>
    </xf>
    <xf numFmtId="0" fontId="5" fillId="17" borderId="43" xfId="0" applyFont="1" applyFill="1" applyBorder="1" applyAlignment="1">
      <alignment horizontal="center"/>
    </xf>
    <xf numFmtId="0" fontId="5" fillId="17" borderId="62" xfId="0" applyFont="1" applyFill="1" applyBorder="1" applyAlignment="1">
      <alignment horizontal="center"/>
    </xf>
    <xf numFmtId="0" fontId="5" fillId="17" borderId="63" xfId="0" applyFont="1" applyFill="1" applyBorder="1" applyAlignment="1">
      <alignment horizontal="center"/>
    </xf>
    <xf numFmtId="0" fontId="5" fillId="17" borderId="40" xfId="0" applyFont="1" applyFill="1" applyBorder="1" applyAlignment="1">
      <alignment horizontal="center"/>
    </xf>
    <xf numFmtId="0" fontId="5" fillId="17" borderId="66" xfId="0" applyFont="1" applyFill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17" borderId="68" xfId="0" applyFont="1" applyFill="1" applyBorder="1" applyAlignment="1">
      <alignment horizontal="center"/>
    </xf>
    <xf numFmtId="0" fontId="5" fillId="0" borderId="59" xfId="0" applyFont="1" applyBorder="1"/>
    <xf numFmtId="0" fontId="5" fillId="17" borderId="66" xfId="0" applyFont="1" applyFill="1" applyBorder="1" applyAlignment="1">
      <alignment horizontal="center"/>
    </xf>
    <xf numFmtId="164" fontId="5" fillId="11" borderId="43" xfId="0" applyNumberFormat="1" applyFont="1" applyFill="1" applyBorder="1" applyAlignment="1">
      <alignment horizontal="center" vertical="center"/>
    </xf>
    <xf numFmtId="0" fontId="5" fillId="11" borderId="40" xfId="0" applyFont="1" applyFill="1" applyBorder="1" applyAlignment="1">
      <alignment horizontal="center" vertical="center"/>
    </xf>
    <xf numFmtId="0" fontId="21" fillId="17" borderId="40" xfId="0" applyFont="1" applyFill="1" applyBorder="1" applyAlignment="1">
      <alignment horizontal="center" vertical="center"/>
    </xf>
    <xf numFmtId="0" fontId="21" fillId="17" borderId="41" xfId="0" applyFont="1" applyFill="1" applyBorder="1" applyAlignment="1">
      <alignment horizontal="center" vertical="center"/>
    </xf>
    <xf numFmtId="0" fontId="5" fillId="11" borderId="43" xfId="0" applyFont="1" applyFill="1" applyBorder="1" applyAlignment="1">
      <alignment horizontal="center" vertical="center"/>
    </xf>
    <xf numFmtId="0" fontId="5" fillId="15" borderId="40" xfId="0" applyFont="1" applyFill="1" applyBorder="1" applyAlignment="1">
      <alignment horizontal="center"/>
    </xf>
    <xf numFmtId="0" fontId="5" fillId="0" borderId="65" xfId="0" applyFont="1" applyBorder="1" applyAlignment="1">
      <alignment horizontal="center" vertical="center"/>
    </xf>
    <xf numFmtId="0" fontId="21" fillId="5" borderId="40" xfId="0" applyFont="1" applyFill="1" applyBorder="1" applyAlignment="1">
      <alignment horizontal="center" vertical="center"/>
    </xf>
    <xf numFmtId="0" fontId="21" fillId="5" borderId="41" xfId="0" applyFont="1" applyFill="1" applyBorder="1" applyAlignment="1">
      <alignment horizontal="center" vertical="center"/>
    </xf>
    <xf numFmtId="0" fontId="21" fillId="5" borderId="25" xfId="0" applyFont="1" applyFill="1" applyBorder="1" applyAlignment="1">
      <alignment horizontal="center" vertical="center"/>
    </xf>
    <xf numFmtId="0" fontId="5" fillId="5" borderId="43" xfId="0" applyFont="1" applyFill="1" applyBorder="1" applyAlignment="1">
      <alignment horizontal="center" vertical="center"/>
    </xf>
    <xf numFmtId="0" fontId="5" fillId="5" borderId="64" xfId="0" applyFont="1" applyFill="1" applyBorder="1" applyAlignment="1">
      <alignment horizontal="center" vertical="center"/>
    </xf>
    <xf numFmtId="0" fontId="5" fillId="5" borderId="76" xfId="0" applyFont="1" applyFill="1" applyBorder="1"/>
    <xf numFmtId="0" fontId="5" fillId="5" borderId="40" xfId="0" applyFont="1" applyFill="1" applyBorder="1" applyAlignment="1">
      <alignment horizontal="center"/>
    </xf>
    <xf numFmtId="0" fontId="5" fillId="11" borderId="66" xfId="0" applyFont="1" applyFill="1" applyBorder="1" applyAlignment="1">
      <alignment horizontal="center" vertical="center"/>
    </xf>
    <xf numFmtId="0" fontId="21" fillId="17" borderId="66" xfId="0" applyFont="1" applyFill="1" applyBorder="1" applyAlignment="1">
      <alignment horizontal="center" vertical="center"/>
    </xf>
    <xf numFmtId="0" fontId="5" fillId="11" borderId="68" xfId="0" applyFont="1" applyFill="1" applyBorder="1" applyAlignment="1">
      <alignment horizontal="center" vertical="center"/>
    </xf>
    <xf numFmtId="0" fontId="5" fillId="15" borderId="66" xfId="0" applyFont="1" applyFill="1" applyBorder="1" applyAlignment="1">
      <alignment horizontal="center"/>
    </xf>
    <xf numFmtId="0" fontId="5" fillId="17" borderId="42" xfId="0" applyFont="1" applyFill="1" applyBorder="1" applyAlignment="1">
      <alignment horizontal="center" vertical="center"/>
    </xf>
    <xf numFmtId="0" fontId="21" fillId="17" borderId="42" xfId="0" applyFont="1" applyFill="1" applyBorder="1" applyAlignment="1">
      <alignment horizontal="center" vertical="center"/>
    </xf>
    <xf numFmtId="0" fontId="5" fillId="17" borderId="43" xfId="0" applyFont="1" applyFill="1" applyBorder="1" applyAlignment="1">
      <alignment horizontal="center" vertical="center"/>
    </xf>
    <xf numFmtId="0" fontId="5" fillId="17" borderId="62" xfId="0" applyFont="1" applyFill="1" applyBorder="1" applyAlignment="1">
      <alignment horizontal="center" vertical="center"/>
    </xf>
    <xf numFmtId="0" fontId="5" fillId="17" borderId="63" xfId="0" applyFont="1" applyFill="1" applyBorder="1" applyAlignment="1">
      <alignment horizontal="center" vertical="center"/>
    </xf>
    <xf numFmtId="0" fontId="5" fillId="17" borderId="64" xfId="0" applyFont="1" applyFill="1" applyBorder="1" applyAlignment="1">
      <alignment horizontal="center" vertical="center"/>
    </xf>
    <xf numFmtId="0" fontId="16" fillId="5" borderId="28" xfId="0" applyFont="1" applyFill="1" applyBorder="1" applyAlignment="1">
      <alignment vertical="center"/>
    </xf>
    <xf numFmtId="0" fontId="16" fillId="5" borderId="9" xfId="0" applyFont="1" applyFill="1" applyBorder="1" applyAlignment="1">
      <alignment vertical="center"/>
    </xf>
    <xf numFmtId="0" fontId="16" fillId="5" borderId="47" xfId="0" applyFont="1" applyFill="1" applyBorder="1" applyAlignment="1">
      <alignment vertical="center"/>
    </xf>
    <xf numFmtId="0" fontId="21" fillId="5" borderId="76" xfId="0" applyFont="1" applyFill="1" applyBorder="1" applyAlignment="1">
      <alignment horizontal="center" vertical="center"/>
    </xf>
    <xf numFmtId="0" fontId="5" fillId="5" borderId="25" xfId="0" applyFont="1" applyFill="1" applyBorder="1"/>
    <xf numFmtId="0" fontId="5" fillId="17" borderId="49" xfId="0" applyFont="1" applyFill="1" applyBorder="1" applyAlignment="1">
      <alignment horizontal="center"/>
    </xf>
    <xf numFmtId="0" fontId="5" fillId="17" borderId="51" xfId="0" applyFont="1" applyFill="1" applyBorder="1" applyAlignment="1">
      <alignment horizontal="center"/>
    </xf>
    <xf numFmtId="0" fontId="5" fillId="15" borderId="62" xfId="0" applyFont="1" applyFill="1" applyBorder="1" applyAlignment="1">
      <alignment horizontal="center"/>
    </xf>
    <xf numFmtId="0" fontId="5" fillId="14" borderId="76" xfId="0" applyFont="1" applyFill="1" applyBorder="1" applyAlignment="1">
      <alignment horizontal="center" vertical="center"/>
    </xf>
    <xf numFmtId="0" fontId="5" fillId="14" borderId="25" xfId="0" applyFont="1" applyFill="1" applyBorder="1" applyAlignment="1">
      <alignment horizontal="center" vertical="center"/>
    </xf>
    <xf numFmtId="0" fontId="16" fillId="5" borderId="48" xfId="0" applyFont="1" applyFill="1" applyBorder="1" applyAlignment="1">
      <alignment vertical="center"/>
    </xf>
    <xf numFmtId="0" fontId="5" fillId="0" borderId="51" xfId="0" applyFont="1" applyBorder="1"/>
    <xf numFmtId="0" fontId="25" fillId="19" borderId="80" xfId="0" applyFont="1" applyFill="1" applyBorder="1" applyAlignment="1">
      <alignment vertical="center"/>
    </xf>
    <xf numFmtId="0" fontId="25" fillId="19" borderId="81" xfId="0" applyFont="1" applyFill="1" applyBorder="1" applyAlignment="1">
      <alignment vertical="center"/>
    </xf>
    <xf numFmtId="0" fontId="25" fillId="19" borderId="82" xfId="0" applyFont="1" applyFill="1" applyBorder="1" applyAlignment="1">
      <alignment vertical="center"/>
    </xf>
    <xf numFmtId="9" fontId="28" fillId="21" borderId="80" xfId="0" applyNumberFormat="1" applyFont="1" applyFill="1" applyBorder="1"/>
    <xf numFmtId="9" fontId="28" fillId="21" borderId="81" xfId="0" applyNumberFormat="1" applyFont="1" applyFill="1" applyBorder="1"/>
    <xf numFmtId="9" fontId="28" fillId="21" borderId="82" xfId="0" applyNumberFormat="1" applyFont="1" applyFill="1" applyBorder="1"/>
    <xf numFmtId="0" fontId="0" fillId="0" borderId="13" xfId="0" applyBorder="1"/>
    <xf numFmtId="0" fontId="16" fillId="22" borderId="13" xfId="0" applyFont="1" applyFill="1" applyBorder="1"/>
    <xf numFmtId="0" fontId="0" fillId="0" borderId="5" xfId="0" applyBorder="1"/>
    <xf numFmtId="0" fontId="0" fillId="0" borderId="41" xfId="0" applyBorder="1"/>
    <xf numFmtId="0" fontId="1" fillId="0" borderId="13" xfId="0" applyFont="1" applyBorder="1"/>
    <xf numFmtId="0" fontId="1" fillId="0" borderId="5" xfId="0" applyFont="1" applyBorder="1"/>
    <xf numFmtId="0" fontId="0" fillId="0" borderId="83" xfId="0" applyBorder="1"/>
    <xf numFmtId="0" fontId="1" fillId="0" borderId="83" xfId="0" applyFont="1" applyBorder="1"/>
    <xf numFmtId="0" fontId="0" fillId="0" borderId="18" xfId="0" applyBorder="1"/>
    <xf numFmtId="0" fontId="31" fillId="0" borderId="18" xfId="0" applyFont="1" applyBorder="1"/>
    <xf numFmtId="0" fontId="1" fillId="0" borderId="18" xfId="0" applyFont="1" applyBorder="1"/>
    <xf numFmtId="0" fontId="31" fillId="0" borderId="13" xfId="0" applyFont="1" applyBorder="1"/>
    <xf numFmtId="0" fontId="30" fillId="0" borderId="83" xfId="0" applyFont="1" applyBorder="1" applyAlignment="1">
      <alignment horizontal="left" wrapText="1"/>
    </xf>
    <xf numFmtId="0" fontId="1" fillId="0" borderId="10" xfId="0" applyFont="1" applyBorder="1"/>
    <xf numFmtId="0" fontId="0" fillId="0" borderId="10" xfId="0" applyBorder="1"/>
    <xf numFmtId="0" fontId="0" fillId="0" borderId="4" xfId="0" applyBorder="1"/>
    <xf numFmtId="0" fontId="32" fillId="0" borderId="83" xfId="0" applyFont="1" applyBorder="1"/>
    <xf numFmtId="0" fontId="0" fillId="0" borderId="84" xfId="0" applyBorder="1"/>
    <xf numFmtId="0" fontId="5" fillId="0" borderId="18" xfId="0" applyFont="1" applyBorder="1"/>
    <xf numFmtId="0" fontId="1" fillId="0" borderId="4" xfId="0" applyFont="1" applyBorder="1"/>
    <xf numFmtId="0" fontId="1" fillId="0" borderId="87" xfId="0" applyFont="1" applyBorder="1"/>
    <xf numFmtId="0" fontId="33" fillId="0" borderId="88" xfId="0" applyFont="1" applyBorder="1" applyAlignment="1">
      <alignment wrapText="1"/>
    </xf>
    <xf numFmtId="0" fontId="1" fillId="0" borderId="89" xfId="0" applyFont="1" applyBorder="1"/>
    <xf numFmtId="0" fontId="33" fillId="0" borderId="90" xfId="0" applyFont="1" applyBorder="1" applyAlignment="1">
      <alignment wrapText="1"/>
    </xf>
    <xf numFmtId="0" fontId="36" fillId="0" borderId="83" xfId="0" applyFont="1" applyBorder="1" applyAlignment="1">
      <alignment wrapText="1"/>
    </xf>
    <xf numFmtId="0" fontId="36" fillId="0" borderId="83" xfId="0" applyFont="1" applyBorder="1"/>
    <xf numFmtId="0" fontId="36" fillId="25" borderId="83" xfId="0" applyFont="1" applyFill="1" applyBorder="1" applyAlignment="1">
      <alignment wrapText="1"/>
    </xf>
    <xf numFmtId="0" fontId="37" fillId="0" borderId="83" xfId="0" applyFont="1" applyBorder="1" applyAlignment="1">
      <alignment horizontal="center" wrapText="1"/>
    </xf>
    <xf numFmtId="0" fontId="30" fillId="23" borderId="83" xfId="0" applyFont="1" applyFill="1" applyBorder="1" applyAlignment="1">
      <alignment horizontal="left" wrapText="1"/>
    </xf>
    <xf numFmtId="0" fontId="16" fillId="22" borderId="65" xfId="0" applyFont="1" applyFill="1" applyBorder="1"/>
    <xf numFmtId="49" fontId="32" fillId="0" borderId="83" xfId="0" applyNumberFormat="1" applyFont="1" applyBorder="1" applyAlignment="1"/>
    <xf numFmtId="49" fontId="32" fillId="2" borderId="83" xfId="0" applyNumberFormat="1" applyFont="1" applyFill="1" applyBorder="1" applyAlignment="1">
      <alignment horizontal="left"/>
    </xf>
    <xf numFmtId="0" fontId="39" fillId="22" borderId="13" xfId="0" applyFont="1" applyFill="1" applyBorder="1"/>
    <xf numFmtId="0" fontId="30" fillId="0" borderId="13" xfId="0" applyFont="1" applyBorder="1"/>
    <xf numFmtId="0" fontId="32" fillId="0" borderId="13" xfId="0" applyFont="1" applyBorder="1"/>
    <xf numFmtId="0" fontId="36" fillId="0" borderId="13" xfId="0" applyFont="1" applyBorder="1" applyAlignment="1">
      <alignment wrapText="1"/>
    </xf>
    <xf numFmtId="0" fontId="30" fillId="0" borderId="5" xfId="0" applyFont="1" applyBorder="1"/>
    <xf numFmtId="0" fontId="30" fillId="0" borderId="84" xfId="0" applyFont="1" applyBorder="1"/>
    <xf numFmtId="0" fontId="30" fillId="0" borderId="83" xfId="0" applyFont="1" applyBorder="1"/>
    <xf numFmtId="0" fontId="30" fillId="0" borderId="41" xfId="0" applyFont="1" applyBorder="1" applyAlignment="1">
      <alignment horizontal="left" wrapText="1"/>
    </xf>
    <xf numFmtId="0" fontId="30" fillId="0" borderId="13" xfId="0" applyFont="1" applyBorder="1" applyAlignment="1">
      <alignment horizontal="left" wrapText="1"/>
    </xf>
    <xf numFmtId="0" fontId="30" fillId="23" borderId="13" xfId="0" applyFont="1" applyFill="1" applyBorder="1" applyAlignment="1">
      <alignment horizontal="left" wrapText="1"/>
    </xf>
    <xf numFmtId="0" fontId="40" fillId="0" borderId="83" xfId="0" applyFont="1" applyBorder="1"/>
    <xf numFmtId="0" fontId="36" fillId="0" borderId="84" xfId="0" applyFont="1" applyBorder="1" applyAlignment="1">
      <alignment wrapText="1"/>
    </xf>
    <xf numFmtId="49" fontId="36" fillId="0" borderId="83" xfId="0" applyNumberFormat="1" applyFont="1" applyBorder="1" applyAlignment="1">
      <alignment horizontal="left"/>
    </xf>
    <xf numFmtId="0" fontId="36" fillId="0" borderId="90" xfId="0" applyFont="1" applyBorder="1" applyAlignment="1">
      <alignment wrapText="1"/>
    </xf>
    <xf numFmtId="0" fontId="36" fillId="0" borderId="88" xfId="0" applyFont="1" applyBorder="1" applyAlignment="1">
      <alignment wrapText="1"/>
    </xf>
    <xf numFmtId="0" fontId="30" fillId="23" borderId="83" xfId="0" applyFont="1" applyFill="1" applyBorder="1" applyAlignment="1">
      <alignment wrapText="1"/>
    </xf>
    <xf numFmtId="0" fontId="41" fillId="22" borderId="17" xfId="0" applyFont="1" applyFill="1" applyBorder="1" applyAlignment="1">
      <alignment horizontal="center"/>
    </xf>
    <xf numFmtId="0" fontId="37" fillId="0" borderId="17" xfId="0" applyFont="1" applyBorder="1" applyAlignment="1">
      <alignment horizontal="center"/>
    </xf>
    <xf numFmtId="0" fontId="37" fillId="26" borderId="17" xfId="0" applyFont="1" applyFill="1" applyBorder="1" applyAlignment="1">
      <alignment horizontal="center"/>
    </xf>
    <xf numFmtId="0" fontId="37" fillId="0" borderId="3" xfId="0" applyFont="1" applyBorder="1" applyAlignment="1">
      <alignment horizontal="center"/>
    </xf>
    <xf numFmtId="0" fontId="37" fillId="0" borderId="84" xfId="0" applyFont="1" applyBorder="1" applyAlignment="1">
      <alignment horizontal="center"/>
    </xf>
    <xf numFmtId="0" fontId="37" fillId="0" borderId="83" xfId="0" applyFont="1" applyBorder="1" applyAlignment="1">
      <alignment horizontal="center"/>
    </xf>
    <xf numFmtId="0" fontId="37" fillId="26" borderId="83" xfId="0" applyFont="1" applyFill="1" applyBorder="1" applyAlignment="1">
      <alignment horizontal="center"/>
    </xf>
    <xf numFmtId="0" fontId="37" fillId="23" borderId="83" xfId="0" applyFont="1" applyFill="1" applyBorder="1" applyAlignment="1">
      <alignment horizontal="center"/>
    </xf>
    <xf numFmtId="0" fontId="37" fillId="23" borderId="19" xfId="0" applyFont="1" applyFill="1" applyBorder="1" applyAlignment="1">
      <alignment horizontal="center"/>
    </xf>
    <xf numFmtId="0" fontId="37" fillId="23" borderId="17" xfId="0" applyFont="1" applyFill="1" applyBorder="1" applyAlignment="1">
      <alignment horizontal="center"/>
    </xf>
    <xf numFmtId="0" fontId="37" fillId="0" borderId="83" xfId="0" applyFont="1" applyFill="1" applyBorder="1" applyAlignment="1">
      <alignment horizontal="center"/>
    </xf>
    <xf numFmtId="49" fontId="32" fillId="0" borderId="83" xfId="0" applyNumberFormat="1" applyFont="1" applyBorder="1" applyAlignment="1">
      <alignment horizontal="center"/>
    </xf>
    <xf numFmtId="0" fontId="37" fillId="0" borderId="90" xfId="0" applyFont="1" applyBorder="1" applyAlignment="1">
      <alignment horizontal="center" wrapText="1"/>
    </xf>
    <xf numFmtId="0" fontId="37" fillId="0" borderId="88" xfId="0" applyFont="1" applyBorder="1" applyAlignment="1">
      <alignment horizontal="center" wrapText="1"/>
    </xf>
    <xf numFmtId="0" fontId="39" fillId="22" borderId="83" xfId="0" applyFont="1" applyFill="1" applyBorder="1" applyAlignment="1"/>
    <xf numFmtId="0" fontId="30" fillId="0" borderId="83" xfId="0" applyFont="1" applyBorder="1" applyAlignment="1"/>
    <xf numFmtId="0" fontId="32" fillId="0" borderId="83" xfId="0" applyFont="1" applyBorder="1" applyAlignment="1"/>
    <xf numFmtId="0" fontId="32" fillId="0" borderId="84" xfId="0" applyFont="1" applyBorder="1" applyAlignment="1"/>
    <xf numFmtId="0" fontId="3" fillId="6" borderId="17" xfId="0" applyFont="1" applyFill="1" applyBorder="1" applyAlignment="1">
      <alignment horizontal="center" vertical="center"/>
    </xf>
    <xf numFmtId="0" fontId="7" fillId="0" borderId="65" xfId="0" applyFont="1" applyBorder="1" applyAlignment="1"/>
    <xf numFmtId="0" fontId="7" fillId="0" borderId="18" xfId="0" applyFont="1" applyBorder="1" applyAlignment="1"/>
    <xf numFmtId="0" fontId="16" fillId="12" borderId="26" xfId="0" applyFont="1" applyFill="1" applyBorder="1" applyAlignment="1">
      <alignment horizontal="center" vertical="center"/>
    </xf>
    <xf numFmtId="0" fontId="7" fillId="0" borderId="54" xfId="0" applyFont="1" applyBorder="1" applyAlignment="1"/>
    <xf numFmtId="0" fontId="7" fillId="0" borderId="27" xfId="0" applyFont="1" applyBorder="1" applyAlignment="1"/>
    <xf numFmtId="0" fontId="16" fillId="11" borderId="45" xfId="0" applyFont="1" applyFill="1" applyBorder="1" applyAlignment="1">
      <alignment horizontal="center" vertical="center" textRotation="90"/>
    </xf>
    <xf numFmtId="0" fontId="7" fillId="0" borderId="45" xfId="0" applyFont="1" applyBorder="1" applyAlignment="1"/>
    <xf numFmtId="0" fontId="7" fillId="0" borderId="43" xfId="0" applyFont="1" applyBorder="1" applyAlignment="1"/>
    <xf numFmtId="0" fontId="16" fillId="11" borderId="39" xfId="0" applyFont="1" applyFill="1" applyBorder="1" applyAlignment="1">
      <alignment horizontal="center" vertical="center"/>
    </xf>
    <xf numFmtId="0" fontId="7" fillId="0" borderId="29" xfId="0" applyFont="1" applyBorder="1" applyAlignment="1"/>
    <xf numFmtId="0" fontId="7" fillId="0" borderId="30" xfId="0" applyFont="1" applyBorder="1" applyAlignment="1"/>
    <xf numFmtId="0" fontId="16" fillId="11" borderId="71" xfId="0" applyFont="1" applyFill="1" applyBorder="1" applyAlignment="1">
      <alignment horizontal="center" vertical="center" textRotation="90"/>
    </xf>
    <xf numFmtId="0" fontId="16" fillId="11" borderId="28" xfId="0" applyFont="1" applyFill="1" applyBorder="1" applyAlignment="1">
      <alignment horizontal="center" vertical="center"/>
    </xf>
    <xf numFmtId="0" fontId="7" fillId="0" borderId="23" xfId="0" applyFont="1" applyBorder="1" applyAlignment="1"/>
    <xf numFmtId="0" fontId="16" fillId="0" borderId="49" xfId="0" applyFont="1" applyBorder="1" applyAlignment="1">
      <alignment horizontal="center" vertical="center"/>
    </xf>
    <xf numFmtId="0" fontId="7" fillId="0" borderId="49" xfId="0" applyFont="1" applyBorder="1" applyAlignment="1"/>
    <xf numFmtId="0" fontId="16" fillId="11" borderId="39" xfId="0" applyFont="1" applyFill="1" applyBorder="1" applyAlignment="1">
      <alignment horizontal="center" vertical="center" textRotation="90"/>
    </xf>
    <xf numFmtId="0" fontId="7" fillId="0" borderId="76" xfId="0" applyFont="1" applyBorder="1" applyAlignment="1"/>
    <xf numFmtId="0" fontId="16" fillId="11" borderId="76" xfId="0" applyFont="1" applyFill="1" applyBorder="1" applyAlignment="1">
      <alignment horizontal="center" vertical="center" textRotation="90"/>
    </xf>
    <xf numFmtId="0" fontId="7" fillId="0" borderId="77" xfId="0" applyFont="1" applyBorder="1" applyAlignment="1"/>
    <xf numFmtId="0" fontId="7" fillId="0" borderId="9" xfId="0" applyFont="1" applyBorder="1" applyAlignment="1"/>
    <xf numFmtId="0" fontId="7" fillId="0" borderId="47" xfId="0" applyFont="1" applyBorder="1" applyAlignment="1"/>
    <xf numFmtId="0" fontId="16" fillId="11" borderId="48" xfId="0" applyFont="1" applyFill="1" applyBorder="1" applyAlignment="1">
      <alignment horizontal="center" vertical="center"/>
    </xf>
    <xf numFmtId="0" fontId="16" fillId="11" borderId="77" xfId="0" applyFont="1" applyFill="1" applyBorder="1" applyAlignment="1">
      <alignment horizontal="center" vertical="center"/>
    </xf>
    <xf numFmtId="0" fontId="7" fillId="0" borderId="73" xfId="0" applyFont="1" applyBorder="1" applyAlignment="1"/>
    <xf numFmtId="0" fontId="16" fillId="11" borderId="50" xfId="0" applyFont="1" applyFill="1" applyBorder="1" applyAlignment="1">
      <alignment horizontal="center" vertical="center"/>
    </xf>
    <xf numFmtId="0" fontId="7" fillId="0" borderId="51" xfId="0" applyFont="1" applyBorder="1" applyAlignment="1"/>
    <xf numFmtId="0" fontId="16" fillId="11" borderId="26" xfId="0" applyFont="1" applyFill="1" applyBorder="1" applyAlignment="1">
      <alignment horizontal="center" vertical="center"/>
    </xf>
    <xf numFmtId="0" fontId="16" fillId="17" borderId="39" xfId="0" applyFont="1" applyFill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38" fillId="24" borderId="85" xfId="0" applyFont="1" applyFill="1" applyBorder="1" applyAlignment="1">
      <alignment horizontal="center"/>
    </xf>
    <xf numFmtId="0" fontId="38" fillId="24" borderId="86" xfId="0" applyFont="1" applyFill="1" applyBorder="1" applyAlignment="1">
      <alignment horizontal="center"/>
    </xf>
    <xf numFmtId="0" fontId="38" fillId="24" borderId="87" xfId="0" applyFont="1" applyFill="1" applyBorder="1" applyAlignment="1">
      <alignment horizontal="center"/>
    </xf>
  </cellXfs>
  <cellStyles count="7">
    <cellStyle name="Normal" xfId="0" builtinId="0"/>
    <cellStyle name="Normal 2" xfId="2"/>
    <cellStyle name="Normal 3" xfId="3"/>
    <cellStyle name="Normal 4" xfId="1"/>
    <cellStyle name="Normal 5" xfId="4"/>
    <cellStyle name="Normal 6" xfId="5"/>
    <cellStyle name="Normal 7" xfId="6"/>
  </cellStyles>
  <dxfs count="7">
    <dxf>
      <fill>
        <patternFill patternType="solid">
          <fgColor rgb="FFB7E1CD"/>
          <bgColor rgb="FFB7E1CD"/>
        </patternFill>
      </fill>
    </dxf>
    <dxf>
      <font>
        <color rgb="FF0070C0"/>
      </font>
      <fill>
        <patternFill patternType="solid">
          <fgColor rgb="FF0070C0"/>
          <bgColor rgb="FF0070C0"/>
        </patternFill>
      </fill>
    </dxf>
    <dxf>
      <font>
        <color rgb="FF0070C0"/>
      </font>
      <fill>
        <patternFill patternType="solid">
          <fgColor rgb="FF0070C0"/>
          <bgColor rgb="FF0070C0"/>
        </patternFill>
      </fill>
    </dxf>
    <dxf>
      <font>
        <color rgb="FF0070C0"/>
      </font>
      <fill>
        <patternFill patternType="solid">
          <fgColor rgb="FF0070C0"/>
          <bgColor rgb="FF0070C0"/>
        </patternFill>
      </fill>
    </dxf>
    <dxf>
      <font>
        <color rgb="FF0070C0"/>
      </font>
      <fill>
        <patternFill patternType="solid">
          <fgColor rgb="FF0070C0"/>
          <bgColor rgb="FF0070C0"/>
        </patternFill>
      </fill>
    </dxf>
    <dxf>
      <font>
        <color rgb="FF0070C0"/>
      </font>
      <fill>
        <patternFill patternType="solid">
          <fgColor rgb="FF0070C0"/>
          <bgColor rgb="FF0070C0"/>
        </patternFill>
      </fill>
    </dxf>
    <dxf>
      <font>
        <color rgb="FF0070C0"/>
      </font>
      <fill>
        <patternFill patternType="solid">
          <fgColor rgb="FF0070C0"/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595959"/>
                </a:solidFill>
                <a:latin typeface="Calibri"/>
              </a:defRPr>
            </a:pPr>
            <a:r>
              <a:rPr sz="1400" b="0" i="0">
                <a:solidFill>
                  <a:srgbClr val="595959"/>
                </a:solidFill>
                <a:latin typeface="Calibri"/>
              </a:rPr>
              <a:t>Praças ativadas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mpd="sng">
              <a:solidFill>
                <a:srgbClr val="5B9BD5">
                  <a:alpha val="100000"/>
                </a:srgbClr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5B9BD5">
                  <a:alpha val="100000"/>
                </a:srgbClr>
              </a:solidFill>
              <a:ln cmpd="sng">
                <a:solidFill>
                  <a:srgbClr val="5B9BD5">
                    <a:alpha val="100000"/>
                  </a:srgbClr>
                </a:solidFill>
              </a:ln>
            </c:spPr>
          </c:marker>
          <c:cat>
            <c:numRef>
              <c:f>Projeções!$B$29:$B$115</c:f>
              <c:numCache>
                <c:formatCode>[$-416]d/m/yyyy</c:formatCode>
                <c:ptCount val="87"/>
                <c:pt idx="0">
                  <c:v>43556</c:v>
                </c:pt>
                <c:pt idx="1">
                  <c:v>43557</c:v>
                </c:pt>
                <c:pt idx="2">
                  <c:v>43558</c:v>
                </c:pt>
                <c:pt idx="3">
                  <c:v>43559</c:v>
                </c:pt>
                <c:pt idx="4">
                  <c:v>43560</c:v>
                </c:pt>
                <c:pt idx="5">
                  <c:v>43561</c:v>
                </c:pt>
                <c:pt idx="6">
                  <c:v>43562</c:v>
                </c:pt>
                <c:pt idx="7">
                  <c:v>43563</c:v>
                </c:pt>
                <c:pt idx="8">
                  <c:v>43564</c:v>
                </c:pt>
                <c:pt idx="9">
                  <c:v>43565</c:v>
                </c:pt>
                <c:pt idx="10">
                  <c:v>43566</c:v>
                </c:pt>
                <c:pt idx="11">
                  <c:v>43567</c:v>
                </c:pt>
                <c:pt idx="12">
                  <c:v>43568</c:v>
                </c:pt>
                <c:pt idx="13">
                  <c:v>43569</c:v>
                </c:pt>
                <c:pt idx="14">
                  <c:v>43570</c:v>
                </c:pt>
                <c:pt idx="15">
                  <c:v>43571</c:v>
                </c:pt>
                <c:pt idx="16">
                  <c:v>43572</c:v>
                </c:pt>
                <c:pt idx="17">
                  <c:v>43573</c:v>
                </c:pt>
                <c:pt idx="18">
                  <c:v>43574</c:v>
                </c:pt>
                <c:pt idx="19">
                  <c:v>43575</c:v>
                </c:pt>
                <c:pt idx="20">
                  <c:v>43576</c:v>
                </c:pt>
                <c:pt idx="21">
                  <c:v>43577</c:v>
                </c:pt>
                <c:pt idx="22">
                  <c:v>43578</c:v>
                </c:pt>
                <c:pt idx="23">
                  <c:v>43579</c:v>
                </c:pt>
                <c:pt idx="24">
                  <c:v>43580</c:v>
                </c:pt>
                <c:pt idx="25">
                  <c:v>43581</c:v>
                </c:pt>
                <c:pt idx="26">
                  <c:v>43582</c:v>
                </c:pt>
                <c:pt idx="27">
                  <c:v>43583</c:v>
                </c:pt>
                <c:pt idx="28">
                  <c:v>43584</c:v>
                </c:pt>
                <c:pt idx="29">
                  <c:v>43585</c:v>
                </c:pt>
                <c:pt idx="30">
                  <c:v>43586</c:v>
                </c:pt>
                <c:pt idx="31">
                  <c:v>43587</c:v>
                </c:pt>
                <c:pt idx="32">
                  <c:v>43588</c:v>
                </c:pt>
                <c:pt idx="33">
                  <c:v>43589</c:v>
                </c:pt>
                <c:pt idx="34">
                  <c:v>43590</c:v>
                </c:pt>
                <c:pt idx="35">
                  <c:v>43591</c:v>
                </c:pt>
                <c:pt idx="36">
                  <c:v>43592</c:v>
                </c:pt>
                <c:pt idx="37">
                  <c:v>43593</c:v>
                </c:pt>
                <c:pt idx="38">
                  <c:v>43594</c:v>
                </c:pt>
                <c:pt idx="39">
                  <c:v>43595</c:v>
                </c:pt>
                <c:pt idx="40">
                  <c:v>43596</c:v>
                </c:pt>
                <c:pt idx="41">
                  <c:v>43597</c:v>
                </c:pt>
                <c:pt idx="42">
                  <c:v>43598</c:v>
                </c:pt>
                <c:pt idx="43">
                  <c:v>43599</c:v>
                </c:pt>
                <c:pt idx="44">
                  <c:v>43600</c:v>
                </c:pt>
                <c:pt idx="45">
                  <c:v>43601</c:v>
                </c:pt>
                <c:pt idx="46">
                  <c:v>43602</c:v>
                </c:pt>
                <c:pt idx="47">
                  <c:v>43603</c:v>
                </c:pt>
                <c:pt idx="48">
                  <c:v>43604</c:v>
                </c:pt>
                <c:pt idx="49">
                  <c:v>43605</c:v>
                </c:pt>
                <c:pt idx="50">
                  <c:v>43606</c:v>
                </c:pt>
                <c:pt idx="51">
                  <c:v>43607</c:v>
                </c:pt>
                <c:pt idx="52">
                  <c:v>43608</c:v>
                </c:pt>
                <c:pt idx="53">
                  <c:v>43609</c:v>
                </c:pt>
                <c:pt idx="54">
                  <c:v>43610</c:v>
                </c:pt>
                <c:pt idx="55">
                  <c:v>43611</c:v>
                </c:pt>
                <c:pt idx="56">
                  <c:v>43612</c:v>
                </c:pt>
                <c:pt idx="57">
                  <c:v>43613</c:v>
                </c:pt>
                <c:pt idx="58">
                  <c:v>43614</c:v>
                </c:pt>
                <c:pt idx="59">
                  <c:v>43615</c:v>
                </c:pt>
                <c:pt idx="60">
                  <c:v>43616</c:v>
                </c:pt>
                <c:pt idx="61">
                  <c:v>43617</c:v>
                </c:pt>
                <c:pt idx="62">
                  <c:v>43618</c:v>
                </c:pt>
                <c:pt idx="63">
                  <c:v>43619</c:v>
                </c:pt>
                <c:pt idx="64">
                  <c:v>43620</c:v>
                </c:pt>
                <c:pt idx="65">
                  <c:v>43621</c:v>
                </c:pt>
                <c:pt idx="66">
                  <c:v>43622</c:v>
                </c:pt>
                <c:pt idx="67">
                  <c:v>43623</c:v>
                </c:pt>
                <c:pt idx="68">
                  <c:v>43624</c:v>
                </c:pt>
                <c:pt idx="69">
                  <c:v>43625</c:v>
                </c:pt>
                <c:pt idx="70">
                  <c:v>43626</c:v>
                </c:pt>
                <c:pt idx="71">
                  <c:v>43627</c:v>
                </c:pt>
                <c:pt idx="72">
                  <c:v>43628</c:v>
                </c:pt>
                <c:pt idx="73">
                  <c:v>43629</c:v>
                </c:pt>
                <c:pt idx="74">
                  <c:v>43630</c:v>
                </c:pt>
                <c:pt idx="75">
                  <c:v>43631</c:v>
                </c:pt>
                <c:pt idx="76">
                  <c:v>43632</c:v>
                </c:pt>
                <c:pt idx="77">
                  <c:v>43633</c:v>
                </c:pt>
                <c:pt idx="78">
                  <c:v>43634</c:v>
                </c:pt>
                <c:pt idx="79">
                  <c:v>43635</c:v>
                </c:pt>
                <c:pt idx="80">
                  <c:v>43636</c:v>
                </c:pt>
                <c:pt idx="81">
                  <c:v>43637</c:v>
                </c:pt>
                <c:pt idx="82">
                  <c:v>43638</c:v>
                </c:pt>
                <c:pt idx="83">
                  <c:v>43639</c:v>
                </c:pt>
                <c:pt idx="84">
                  <c:v>43640</c:v>
                </c:pt>
                <c:pt idx="85">
                  <c:v>43641</c:v>
                </c:pt>
                <c:pt idx="86">
                  <c:v>43642</c:v>
                </c:pt>
              </c:numCache>
            </c:numRef>
          </c:cat>
          <c:val>
            <c:numRef>
              <c:f>Projeções!$C$29:$C$115</c:f>
              <c:numCache>
                <c:formatCode>General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8B-4A0D-844A-E3A0685A6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093696"/>
        <c:axId val="169210944"/>
      </c:lineChart>
      <c:dateAx>
        <c:axId val="296093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[$-416]d/m/yyyy" sourceLinked="0"/>
        <c:majorTickMark val="out"/>
        <c:minorTickMark val="out"/>
        <c:tickLblPos val="nextTo"/>
        <c:txPr>
          <a:bodyPr/>
          <a:lstStyle/>
          <a:p>
            <a:pPr lvl="0">
              <a:defRPr sz="900" b="0" i="0">
                <a:solidFill>
                  <a:srgbClr val="595959"/>
                </a:solidFill>
                <a:latin typeface="Calibri"/>
              </a:defRPr>
            </a:pPr>
            <a:endParaRPr lang="pt-BR"/>
          </a:p>
        </c:txPr>
        <c:crossAx val="169210944"/>
        <c:crosses val="autoZero"/>
        <c:auto val="1"/>
        <c:lblOffset val="100"/>
        <c:baseTimeUnit val="days"/>
      </c:dateAx>
      <c:valAx>
        <c:axId val="16921094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595959"/>
                </a:solidFill>
                <a:latin typeface="Calibri"/>
              </a:defRPr>
            </a:pPr>
            <a:endParaRPr lang="pt-BR"/>
          </a:p>
        </c:txPr>
        <c:crossAx val="296093696"/>
        <c:crosses val="autoZero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595959"/>
                </a:solidFill>
                <a:latin typeface="Calibri"/>
              </a:defRPr>
            </a:pPr>
            <a:r>
              <a:rPr sz="1400" b="0" i="0">
                <a:solidFill>
                  <a:srgbClr val="595959"/>
                </a:solidFill>
                <a:latin typeface="Calibri"/>
              </a:rPr>
              <a:t>Praças Ativadas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spPr>
            <a:ln w="19050" cmpd="sng">
              <a:solidFill>
                <a:srgbClr val="C00000">
                  <a:alpha val="100000"/>
                </a:srgbClr>
              </a:solidFill>
              <a:prstDash val="solid"/>
            </a:ln>
          </c:spPr>
          <c:marker>
            <c:symbol val="none"/>
          </c:marker>
          <c:cat>
            <c:numRef>
              <c:f>Projeções!$B$12:$B$137</c:f>
              <c:numCache>
                <c:formatCode>[$-416]d/m/yyyy</c:formatCode>
                <c:ptCount val="126"/>
                <c:pt idx="0">
                  <c:v>43539</c:v>
                </c:pt>
                <c:pt idx="1">
                  <c:v>43540</c:v>
                </c:pt>
                <c:pt idx="2">
                  <c:v>43541</c:v>
                </c:pt>
                <c:pt idx="3">
                  <c:v>43542</c:v>
                </c:pt>
                <c:pt idx="4">
                  <c:v>43543</c:v>
                </c:pt>
                <c:pt idx="5">
                  <c:v>43544</c:v>
                </c:pt>
                <c:pt idx="6">
                  <c:v>43545</c:v>
                </c:pt>
                <c:pt idx="7">
                  <c:v>43546</c:v>
                </c:pt>
                <c:pt idx="8">
                  <c:v>43547</c:v>
                </c:pt>
                <c:pt idx="9">
                  <c:v>43548</c:v>
                </c:pt>
                <c:pt idx="10">
                  <c:v>43549</c:v>
                </c:pt>
                <c:pt idx="11">
                  <c:v>43550</c:v>
                </c:pt>
                <c:pt idx="12">
                  <c:v>43551</c:v>
                </c:pt>
                <c:pt idx="13">
                  <c:v>43552</c:v>
                </c:pt>
                <c:pt idx="14">
                  <c:v>43553</c:v>
                </c:pt>
                <c:pt idx="15">
                  <c:v>43554</c:v>
                </c:pt>
                <c:pt idx="16">
                  <c:v>43555</c:v>
                </c:pt>
                <c:pt idx="17">
                  <c:v>43556</c:v>
                </c:pt>
                <c:pt idx="18">
                  <c:v>43557</c:v>
                </c:pt>
                <c:pt idx="19">
                  <c:v>43558</c:v>
                </c:pt>
                <c:pt idx="20">
                  <c:v>43559</c:v>
                </c:pt>
                <c:pt idx="21">
                  <c:v>43560</c:v>
                </c:pt>
                <c:pt idx="22">
                  <c:v>43561</c:v>
                </c:pt>
                <c:pt idx="23">
                  <c:v>43562</c:v>
                </c:pt>
                <c:pt idx="24">
                  <c:v>43563</c:v>
                </c:pt>
                <c:pt idx="25">
                  <c:v>43564</c:v>
                </c:pt>
                <c:pt idx="26">
                  <c:v>43565</c:v>
                </c:pt>
                <c:pt idx="27">
                  <c:v>43566</c:v>
                </c:pt>
                <c:pt idx="28">
                  <c:v>43567</c:v>
                </c:pt>
                <c:pt idx="29">
                  <c:v>43568</c:v>
                </c:pt>
                <c:pt idx="30">
                  <c:v>43569</c:v>
                </c:pt>
                <c:pt idx="31">
                  <c:v>43570</c:v>
                </c:pt>
                <c:pt idx="32">
                  <c:v>43571</c:v>
                </c:pt>
                <c:pt idx="33">
                  <c:v>43572</c:v>
                </c:pt>
                <c:pt idx="34">
                  <c:v>43573</c:v>
                </c:pt>
                <c:pt idx="35">
                  <c:v>43574</c:v>
                </c:pt>
                <c:pt idx="36">
                  <c:v>43575</c:v>
                </c:pt>
                <c:pt idx="37">
                  <c:v>43576</c:v>
                </c:pt>
                <c:pt idx="38">
                  <c:v>43577</c:v>
                </c:pt>
                <c:pt idx="39">
                  <c:v>43578</c:v>
                </c:pt>
                <c:pt idx="40">
                  <c:v>43579</c:v>
                </c:pt>
                <c:pt idx="41">
                  <c:v>43580</c:v>
                </c:pt>
                <c:pt idx="42">
                  <c:v>43581</c:v>
                </c:pt>
                <c:pt idx="43">
                  <c:v>43582</c:v>
                </c:pt>
                <c:pt idx="44">
                  <c:v>43583</c:v>
                </c:pt>
                <c:pt idx="45">
                  <c:v>43584</c:v>
                </c:pt>
                <c:pt idx="46">
                  <c:v>43585</c:v>
                </c:pt>
                <c:pt idx="47">
                  <c:v>43586</c:v>
                </c:pt>
                <c:pt idx="48">
                  <c:v>43587</c:v>
                </c:pt>
                <c:pt idx="49">
                  <c:v>43588</c:v>
                </c:pt>
                <c:pt idx="50">
                  <c:v>43589</c:v>
                </c:pt>
                <c:pt idx="51">
                  <c:v>43590</c:v>
                </c:pt>
                <c:pt idx="52">
                  <c:v>43591</c:v>
                </c:pt>
                <c:pt idx="53">
                  <c:v>43592</c:v>
                </c:pt>
                <c:pt idx="54">
                  <c:v>43593</c:v>
                </c:pt>
                <c:pt idx="55">
                  <c:v>43594</c:v>
                </c:pt>
                <c:pt idx="56">
                  <c:v>43595</c:v>
                </c:pt>
                <c:pt idx="57">
                  <c:v>43596</c:v>
                </c:pt>
                <c:pt idx="58">
                  <c:v>43597</c:v>
                </c:pt>
                <c:pt idx="59">
                  <c:v>43598</c:v>
                </c:pt>
                <c:pt idx="60">
                  <c:v>43599</c:v>
                </c:pt>
                <c:pt idx="61">
                  <c:v>43600</c:v>
                </c:pt>
                <c:pt idx="62">
                  <c:v>43601</c:v>
                </c:pt>
                <c:pt idx="63">
                  <c:v>43602</c:v>
                </c:pt>
                <c:pt idx="64">
                  <c:v>43603</c:v>
                </c:pt>
                <c:pt idx="65">
                  <c:v>43604</c:v>
                </c:pt>
                <c:pt idx="66">
                  <c:v>43605</c:v>
                </c:pt>
                <c:pt idx="67">
                  <c:v>43606</c:v>
                </c:pt>
                <c:pt idx="68">
                  <c:v>43607</c:v>
                </c:pt>
                <c:pt idx="69">
                  <c:v>43608</c:v>
                </c:pt>
                <c:pt idx="70">
                  <c:v>43609</c:v>
                </c:pt>
                <c:pt idx="71">
                  <c:v>43610</c:v>
                </c:pt>
                <c:pt idx="72">
                  <c:v>43611</c:v>
                </c:pt>
                <c:pt idx="73">
                  <c:v>43612</c:v>
                </c:pt>
                <c:pt idx="74">
                  <c:v>43613</c:v>
                </c:pt>
                <c:pt idx="75">
                  <c:v>43614</c:v>
                </c:pt>
                <c:pt idx="76">
                  <c:v>43615</c:v>
                </c:pt>
                <c:pt idx="77">
                  <c:v>43616</c:v>
                </c:pt>
                <c:pt idx="78">
                  <c:v>43617</c:v>
                </c:pt>
                <c:pt idx="79">
                  <c:v>43618</c:v>
                </c:pt>
                <c:pt idx="80">
                  <c:v>43619</c:v>
                </c:pt>
                <c:pt idx="81">
                  <c:v>43620</c:v>
                </c:pt>
                <c:pt idx="82">
                  <c:v>43621</c:v>
                </c:pt>
                <c:pt idx="83">
                  <c:v>43622</c:v>
                </c:pt>
                <c:pt idx="84">
                  <c:v>43623</c:v>
                </c:pt>
                <c:pt idx="85">
                  <c:v>43624</c:v>
                </c:pt>
                <c:pt idx="86">
                  <c:v>43625</c:v>
                </c:pt>
                <c:pt idx="87">
                  <c:v>43626</c:v>
                </c:pt>
                <c:pt idx="88">
                  <c:v>43627</c:v>
                </c:pt>
                <c:pt idx="89">
                  <c:v>43628</c:v>
                </c:pt>
                <c:pt idx="90">
                  <c:v>43629</c:v>
                </c:pt>
                <c:pt idx="91">
                  <c:v>43630</c:v>
                </c:pt>
                <c:pt idx="92">
                  <c:v>43631</c:v>
                </c:pt>
                <c:pt idx="93">
                  <c:v>43632</c:v>
                </c:pt>
                <c:pt idx="94">
                  <c:v>43633</c:v>
                </c:pt>
                <c:pt idx="95">
                  <c:v>43634</c:v>
                </c:pt>
                <c:pt idx="96">
                  <c:v>43635</c:v>
                </c:pt>
                <c:pt idx="97">
                  <c:v>43636</c:v>
                </c:pt>
                <c:pt idx="98">
                  <c:v>43637</c:v>
                </c:pt>
                <c:pt idx="99">
                  <c:v>43638</c:v>
                </c:pt>
                <c:pt idx="100">
                  <c:v>43639</c:v>
                </c:pt>
                <c:pt idx="101">
                  <c:v>43640</c:v>
                </c:pt>
                <c:pt idx="102">
                  <c:v>43641</c:v>
                </c:pt>
                <c:pt idx="103">
                  <c:v>43642</c:v>
                </c:pt>
                <c:pt idx="104">
                  <c:v>43643</c:v>
                </c:pt>
                <c:pt idx="105">
                  <c:v>43644</c:v>
                </c:pt>
                <c:pt idx="106">
                  <c:v>43645</c:v>
                </c:pt>
                <c:pt idx="107">
                  <c:v>43646</c:v>
                </c:pt>
                <c:pt idx="108">
                  <c:v>43647</c:v>
                </c:pt>
                <c:pt idx="109">
                  <c:v>43648</c:v>
                </c:pt>
                <c:pt idx="110">
                  <c:v>43649</c:v>
                </c:pt>
                <c:pt idx="111">
                  <c:v>43650</c:v>
                </c:pt>
                <c:pt idx="112">
                  <c:v>43651</c:v>
                </c:pt>
                <c:pt idx="113">
                  <c:v>43652</c:v>
                </c:pt>
                <c:pt idx="114">
                  <c:v>43653</c:v>
                </c:pt>
                <c:pt idx="115">
                  <c:v>43654</c:v>
                </c:pt>
                <c:pt idx="116">
                  <c:v>43655</c:v>
                </c:pt>
                <c:pt idx="117">
                  <c:v>43656</c:v>
                </c:pt>
                <c:pt idx="118">
                  <c:v>43657</c:v>
                </c:pt>
                <c:pt idx="119">
                  <c:v>43658</c:v>
                </c:pt>
                <c:pt idx="120">
                  <c:v>43659</c:v>
                </c:pt>
                <c:pt idx="121">
                  <c:v>43660</c:v>
                </c:pt>
                <c:pt idx="122">
                  <c:v>43661</c:v>
                </c:pt>
                <c:pt idx="123">
                  <c:v>43662</c:v>
                </c:pt>
                <c:pt idx="124">
                  <c:v>43663</c:v>
                </c:pt>
                <c:pt idx="125">
                  <c:v>43664</c:v>
                </c:pt>
              </c:numCache>
            </c:numRef>
          </c:cat>
          <c:val>
            <c:numRef>
              <c:f>Projeções!$D$12:$D$137</c:f>
              <c:numCache>
                <c:formatCode>General</c:formatCode>
                <c:ptCount val="1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F58-445E-8EC6-D836F1A140A6}"/>
            </c:ext>
          </c:extLst>
        </c:ser>
        <c:ser>
          <c:idx val="1"/>
          <c:order val="1"/>
          <c:spPr>
            <a:ln cmpd="sng">
              <a:solidFill>
                <a:srgbClr val="5B9BD5"/>
              </a:solidFill>
            </a:ln>
          </c:spPr>
          <c:marker>
            <c:symbol val="circle"/>
            <c:size val="5"/>
            <c:spPr>
              <a:solidFill>
                <a:srgbClr val="5B9BD5"/>
              </a:solidFill>
              <a:ln cmpd="sng">
                <a:solidFill>
                  <a:srgbClr val="5B9BD5"/>
                </a:solidFill>
              </a:ln>
            </c:spPr>
          </c:marker>
          <c:cat>
            <c:numRef>
              <c:f>Projeções!$B$12:$B$137</c:f>
              <c:numCache>
                <c:formatCode>[$-416]d/m/yyyy</c:formatCode>
                <c:ptCount val="126"/>
                <c:pt idx="0">
                  <c:v>43539</c:v>
                </c:pt>
                <c:pt idx="1">
                  <c:v>43540</c:v>
                </c:pt>
                <c:pt idx="2">
                  <c:v>43541</c:v>
                </c:pt>
                <c:pt idx="3">
                  <c:v>43542</c:v>
                </c:pt>
                <c:pt idx="4">
                  <c:v>43543</c:v>
                </c:pt>
                <c:pt idx="5">
                  <c:v>43544</c:v>
                </c:pt>
                <c:pt idx="6">
                  <c:v>43545</c:v>
                </c:pt>
                <c:pt idx="7">
                  <c:v>43546</c:v>
                </c:pt>
                <c:pt idx="8">
                  <c:v>43547</c:v>
                </c:pt>
                <c:pt idx="9">
                  <c:v>43548</c:v>
                </c:pt>
                <c:pt idx="10">
                  <c:v>43549</c:v>
                </c:pt>
                <c:pt idx="11">
                  <c:v>43550</c:v>
                </c:pt>
                <c:pt idx="12">
                  <c:v>43551</c:v>
                </c:pt>
                <c:pt idx="13">
                  <c:v>43552</c:v>
                </c:pt>
                <c:pt idx="14">
                  <c:v>43553</c:v>
                </c:pt>
                <c:pt idx="15">
                  <c:v>43554</c:v>
                </c:pt>
                <c:pt idx="16">
                  <c:v>43555</c:v>
                </c:pt>
                <c:pt idx="17">
                  <c:v>43556</c:v>
                </c:pt>
                <c:pt idx="18">
                  <c:v>43557</c:v>
                </c:pt>
                <c:pt idx="19">
                  <c:v>43558</c:v>
                </c:pt>
                <c:pt idx="20">
                  <c:v>43559</c:v>
                </c:pt>
                <c:pt idx="21">
                  <c:v>43560</c:v>
                </c:pt>
                <c:pt idx="22">
                  <c:v>43561</c:v>
                </c:pt>
                <c:pt idx="23">
                  <c:v>43562</c:v>
                </c:pt>
                <c:pt idx="24">
                  <c:v>43563</c:v>
                </c:pt>
                <c:pt idx="25">
                  <c:v>43564</c:v>
                </c:pt>
                <c:pt idx="26">
                  <c:v>43565</c:v>
                </c:pt>
                <c:pt idx="27">
                  <c:v>43566</c:v>
                </c:pt>
                <c:pt idx="28">
                  <c:v>43567</c:v>
                </c:pt>
                <c:pt idx="29">
                  <c:v>43568</c:v>
                </c:pt>
                <c:pt idx="30">
                  <c:v>43569</c:v>
                </c:pt>
                <c:pt idx="31">
                  <c:v>43570</c:v>
                </c:pt>
                <c:pt idx="32">
                  <c:v>43571</c:v>
                </c:pt>
                <c:pt idx="33">
                  <c:v>43572</c:v>
                </c:pt>
                <c:pt idx="34">
                  <c:v>43573</c:v>
                </c:pt>
                <c:pt idx="35">
                  <c:v>43574</c:v>
                </c:pt>
                <c:pt idx="36">
                  <c:v>43575</c:v>
                </c:pt>
                <c:pt idx="37">
                  <c:v>43576</c:v>
                </c:pt>
                <c:pt idx="38">
                  <c:v>43577</c:v>
                </c:pt>
                <c:pt idx="39">
                  <c:v>43578</c:v>
                </c:pt>
                <c:pt idx="40">
                  <c:v>43579</c:v>
                </c:pt>
                <c:pt idx="41">
                  <c:v>43580</c:v>
                </c:pt>
                <c:pt idx="42">
                  <c:v>43581</c:v>
                </c:pt>
                <c:pt idx="43">
                  <c:v>43582</c:v>
                </c:pt>
                <c:pt idx="44">
                  <c:v>43583</c:v>
                </c:pt>
                <c:pt idx="45">
                  <c:v>43584</c:v>
                </c:pt>
                <c:pt idx="46">
                  <c:v>43585</c:v>
                </c:pt>
                <c:pt idx="47">
                  <c:v>43586</c:v>
                </c:pt>
                <c:pt idx="48">
                  <c:v>43587</c:v>
                </c:pt>
                <c:pt idx="49">
                  <c:v>43588</c:v>
                </c:pt>
                <c:pt idx="50">
                  <c:v>43589</c:v>
                </c:pt>
                <c:pt idx="51">
                  <c:v>43590</c:v>
                </c:pt>
                <c:pt idx="52">
                  <c:v>43591</c:v>
                </c:pt>
                <c:pt idx="53">
                  <c:v>43592</c:v>
                </c:pt>
                <c:pt idx="54">
                  <c:v>43593</c:v>
                </c:pt>
                <c:pt idx="55">
                  <c:v>43594</c:v>
                </c:pt>
                <c:pt idx="56">
                  <c:v>43595</c:v>
                </c:pt>
                <c:pt idx="57">
                  <c:v>43596</c:v>
                </c:pt>
                <c:pt idx="58">
                  <c:v>43597</c:v>
                </c:pt>
                <c:pt idx="59">
                  <c:v>43598</c:v>
                </c:pt>
                <c:pt idx="60">
                  <c:v>43599</c:v>
                </c:pt>
                <c:pt idx="61">
                  <c:v>43600</c:v>
                </c:pt>
                <c:pt idx="62">
                  <c:v>43601</c:v>
                </c:pt>
                <c:pt idx="63">
                  <c:v>43602</c:v>
                </c:pt>
                <c:pt idx="64">
                  <c:v>43603</c:v>
                </c:pt>
                <c:pt idx="65">
                  <c:v>43604</c:v>
                </c:pt>
                <c:pt idx="66">
                  <c:v>43605</c:v>
                </c:pt>
                <c:pt idx="67">
                  <c:v>43606</c:v>
                </c:pt>
                <c:pt idx="68">
                  <c:v>43607</c:v>
                </c:pt>
                <c:pt idx="69">
                  <c:v>43608</c:v>
                </c:pt>
                <c:pt idx="70">
                  <c:v>43609</c:v>
                </c:pt>
                <c:pt idx="71">
                  <c:v>43610</c:v>
                </c:pt>
                <c:pt idx="72">
                  <c:v>43611</c:v>
                </c:pt>
                <c:pt idx="73">
                  <c:v>43612</c:v>
                </c:pt>
                <c:pt idx="74">
                  <c:v>43613</c:v>
                </c:pt>
                <c:pt idx="75">
                  <c:v>43614</c:v>
                </c:pt>
                <c:pt idx="76">
                  <c:v>43615</c:v>
                </c:pt>
                <c:pt idx="77">
                  <c:v>43616</c:v>
                </c:pt>
                <c:pt idx="78">
                  <c:v>43617</c:v>
                </c:pt>
                <c:pt idx="79">
                  <c:v>43618</c:v>
                </c:pt>
                <c:pt idx="80">
                  <c:v>43619</c:v>
                </c:pt>
                <c:pt idx="81">
                  <c:v>43620</c:v>
                </c:pt>
                <c:pt idx="82">
                  <c:v>43621</c:v>
                </c:pt>
                <c:pt idx="83">
                  <c:v>43622</c:v>
                </c:pt>
                <c:pt idx="84">
                  <c:v>43623</c:v>
                </c:pt>
                <c:pt idx="85">
                  <c:v>43624</c:v>
                </c:pt>
                <c:pt idx="86">
                  <c:v>43625</c:v>
                </c:pt>
                <c:pt idx="87">
                  <c:v>43626</c:v>
                </c:pt>
                <c:pt idx="88">
                  <c:v>43627</c:v>
                </c:pt>
                <c:pt idx="89">
                  <c:v>43628</c:v>
                </c:pt>
                <c:pt idx="90">
                  <c:v>43629</c:v>
                </c:pt>
                <c:pt idx="91">
                  <c:v>43630</c:v>
                </c:pt>
                <c:pt idx="92">
                  <c:v>43631</c:v>
                </c:pt>
                <c:pt idx="93">
                  <c:v>43632</c:v>
                </c:pt>
                <c:pt idx="94">
                  <c:v>43633</c:v>
                </c:pt>
                <c:pt idx="95">
                  <c:v>43634</c:v>
                </c:pt>
                <c:pt idx="96">
                  <c:v>43635</c:v>
                </c:pt>
                <c:pt idx="97">
                  <c:v>43636</c:v>
                </c:pt>
                <c:pt idx="98">
                  <c:v>43637</c:v>
                </c:pt>
                <c:pt idx="99">
                  <c:v>43638</c:v>
                </c:pt>
                <c:pt idx="100">
                  <c:v>43639</c:v>
                </c:pt>
                <c:pt idx="101">
                  <c:v>43640</c:v>
                </c:pt>
                <c:pt idx="102">
                  <c:v>43641</c:v>
                </c:pt>
                <c:pt idx="103">
                  <c:v>43642</c:v>
                </c:pt>
                <c:pt idx="104">
                  <c:v>43643</c:v>
                </c:pt>
                <c:pt idx="105">
                  <c:v>43644</c:v>
                </c:pt>
                <c:pt idx="106">
                  <c:v>43645</c:v>
                </c:pt>
                <c:pt idx="107">
                  <c:v>43646</c:v>
                </c:pt>
                <c:pt idx="108">
                  <c:v>43647</c:v>
                </c:pt>
                <c:pt idx="109">
                  <c:v>43648</c:v>
                </c:pt>
                <c:pt idx="110">
                  <c:v>43649</c:v>
                </c:pt>
                <c:pt idx="111">
                  <c:v>43650</c:v>
                </c:pt>
                <c:pt idx="112">
                  <c:v>43651</c:v>
                </c:pt>
                <c:pt idx="113">
                  <c:v>43652</c:v>
                </c:pt>
                <c:pt idx="114">
                  <c:v>43653</c:v>
                </c:pt>
                <c:pt idx="115">
                  <c:v>43654</c:v>
                </c:pt>
                <c:pt idx="116">
                  <c:v>43655</c:v>
                </c:pt>
                <c:pt idx="117">
                  <c:v>43656</c:v>
                </c:pt>
                <c:pt idx="118">
                  <c:v>43657</c:v>
                </c:pt>
                <c:pt idx="119">
                  <c:v>43658</c:v>
                </c:pt>
                <c:pt idx="120">
                  <c:v>43659</c:v>
                </c:pt>
                <c:pt idx="121">
                  <c:v>43660</c:v>
                </c:pt>
                <c:pt idx="122">
                  <c:v>43661</c:v>
                </c:pt>
                <c:pt idx="123">
                  <c:v>43662</c:v>
                </c:pt>
                <c:pt idx="124">
                  <c:v>43663</c:v>
                </c:pt>
                <c:pt idx="125">
                  <c:v>43664</c:v>
                </c:pt>
              </c:numCache>
            </c:numRef>
          </c:cat>
          <c:val>
            <c:numRef>
              <c:f>Projeções!$C$12:$C$137</c:f>
              <c:numCache>
                <c:formatCode>General</c:formatCode>
                <c:ptCount val="1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F58-445E-8EC6-D836F1A14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095232"/>
        <c:axId val="169212672"/>
      </c:lineChart>
      <c:dateAx>
        <c:axId val="296095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[$-416]d/m/yyyy" sourceLinked="0"/>
        <c:majorTickMark val="out"/>
        <c:minorTickMark val="out"/>
        <c:tickLblPos val="nextTo"/>
        <c:txPr>
          <a:bodyPr rot="-5400000"/>
          <a:lstStyle/>
          <a:p>
            <a:pPr lvl="0">
              <a:defRPr sz="900" b="0" i="0">
                <a:solidFill>
                  <a:srgbClr val="595959"/>
                </a:solidFill>
                <a:latin typeface="Calibri"/>
              </a:defRPr>
            </a:pPr>
            <a:endParaRPr lang="pt-BR"/>
          </a:p>
        </c:txPr>
        <c:crossAx val="169212672"/>
        <c:crosses val="autoZero"/>
        <c:auto val="1"/>
        <c:lblOffset val="100"/>
        <c:baseTimeUnit val="days"/>
      </c:dateAx>
      <c:valAx>
        <c:axId val="16921267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C00000"/>
                </a:solidFill>
                <a:latin typeface="Calibri"/>
              </a:defRPr>
            </a:pPr>
            <a:endParaRPr lang="pt-BR"/>
          </a:p>
        </c:txPr>
        <c:crossAx val="296095232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595959"/>
              </a:solidFill>
              <a:latin typeface="Calibri"/>
            </a:defRPr>
          </a:pPr>
          <a:endParaRPr lang="pt-BR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595959"/>
                </a:solidFill>
                <a:latin typeface="Calibri"/>
              </a:defRPr>
            </a:pPr>
            <a:r>
              <a:rPr sz="1400" b="0" i="0">
                <a:solidFill>
                  <a:srgbClr val="595959"/>
                </a:solidFill>
                <a:latin typeface="Calibri"/>
              </a:rPr>
              <a:t>Chart Title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v>Previsão real/pessimista</c:v>
          </c:tx>
          <c:spPr>
            <a:ln w="19050" cmpd="sng">
              <a:solidFill>
                <a:srgbClr val="ED7D31">
                  <a:alpha val="100000"/>
                </a:srgbClr>
              </a:solidFill>
              <a:prstDash val="solid"/>
            </a:ln>
          </c:spPr>
          <c:marker>
            <c:symbol val="none"/>
          </c:marker>
          <c:cat>
            <c:numRef>
              <c:f>Projeções!$B$115:$B$832</c:f>
              <c:numCache>
                <c:formatCode>[$-416]d/m/yyyy</c:formatCode>
                <c:ptCount val="718"/>
                <c:pt idx="0">
                  <c:v>43642</c:v>
                </c:pt>
                <c:pt idx="1">
                  <c:v>43643</c:v>
                </c:pt>
                <c:pt idx="2">
                  <c:v>43644</c:v>
                </c:pt>
                <c:pt idx="3">
                  <c:v>43645</c:v>
                </c:pt>
                <c:pt idx="4">
                  <c:v>43646</c:v>
                </c:pt>
                <c:pt idx="5">
                  <c:v>43647</c:v>
                </c:pt>
                <c:pt idx="6">
                  <c:v>43648</c:v>
                </c:pt>
                <c:pt idx="7">
                  <c:v>43649</c:v>
                </c:pt>
                <c:pt idx="8">
                  <c:v>43650</c:v>
                </c:pt>
                <c:pt idx="9">
                  <c:v>43651</c:v>
                </c:pt>
                <c:pt idx="10">
                  <c:v>43652</c:v>
                </c:pt>
                <c:pt idx="11">
                  <c:v>43653</c:v>
                </c:pt>
                <c:pt idx="12">
                  <c:v>43654</c:v>
                </c:pt>
                <c:pt idx="13">
                  <c:v>43655</c:v>
                </c:pt>
                <c:pt idx="14">
                  <c:v>43656</c:v>
                </c:pt>
                <c:pt idx="15">
                  <c:v>43657</c:v>
                </c:pt>
                <c:pt idx="16">
                  <c:v>43658</c:v>
                </c:pt>
                <c:pt idx="17">
                  <c:v>43659</c:v>
                </c:pt>
                <c:pt idx="18">
                  <c:v>43660</c:v>
                </c:pt>
                <c:pt idx="19">
                  <c:v>43661</c:v>
                </c:pt>
                <c:pt idx="20">
                  <c:v>43662</c:v>
                </c:pt>
                <c:pt idx="21">
                  <c:v>43663</c:v>
                </c:pt>
                <c:pt idx="22">
                  <c:v>43664</c:v>
                </c:pt>
                <c:pt idx="23">
                  <c:v>43665</c:v>
                </c:pt>
                <c:pt idx="24">
                  <c:v>43666</c:v>
                </c:pt>
                <c:pt idx="25">
                  <c:v>43667</c:v>
                </c:pt>
                <c:pt idx="26">
                  <c:v>43668</c:v>
                </c:pt>
                <c:pt idx="27">
                  <c:v>43669</c:v>
                </c:pt>
                <c:pt idx="28">
                  <c:v>43670</c:v>
                </c:pt>
                <c:pt idx="29">
                  <c:v>43671</c:v>
                </c:pt>
                <c:pt idx="30">
                  <c:v>43672</c:v>
                </c:pt>
                <c:pt idx="31">
                  <c:v>43673</c:v>
                </c:pt>
                <c:pt idx="32">
                  <c:v>43674</c:v>
                </c:pt>
                <c:pt idx="33">
                  <c:v>43675</c:v>
                </c:pt>
                <c:pt idx="34">
                  <c:v>43676</c:v>
                </c:pt>
                <c:pt idx="35">
                  <c:v>43677</c:v>
                </c:pt>
                <c:pt idx="36">
                  <c:v>43678</c:v>
                </c:pt>
                <c:pt idx="37">
                  <c:v>43679</c:v>
                </c:pt>
                <c:pt idx="38">
                  <c:v>43680</c:v>
                </c:pt>
                <c:pt idx="39">
                  <c:v>43681</c:v>
                </c:pt>
                <c:pt idx="40">
                  <c:v>43682</c:v>
                </c:pt>
                <c:pt idx="41">
                  <c:v>43683</c:v>
                </c:pt>
                <c:pt idx="42">
                  <c:v>43684</c:v>
                </c:pt>
                <c:pt idx="43">
                  <c:v>43685</c:v>
                </c:pt>
                <c:pt idx="44">
                  <c:v>43686</c:v>
                </c:pt>
                <c:pt idx="45">
                  <c:v>43687</c:v>
                </c:pt>
                <c:pt idx="46">
                  <c:v>43688</c:v>
                </c:pt>
                <c:pt idx="47">
                  <c:v>43689</c:v>
                </c:pt>
                <c:pt idx="48">
                  <c:v>43690</c:v>
                </c:pt>
                <c:pt idx="49">
                  <c:v>43691</c:v>
                </c:pt>
                <c:pt idx="50">
                  <c:v>43692</c:v>
                </c:pt>
                <c:pt idx="51">
                  <c:v>43693</c:v>
                </c:pt>
                <c:pt idx="52">
                  <c:v>43694</c:v>
                </c:pt>
                <c:pt idx="53">
                  <c:v>43695</c:v>
                </c:pt>
                <c:pt idx="54">
                  <c:v>43696</c:v>
                </c:pt>
                <c:pt idx="55">
                  <c:v>43697</c:v>
                </c:pt>
                <c:pt idx="56">
                  <c:v>43698</c:v>
                </c:pt>
                <c:pt idx="57">
                  <c:v>43699</c:v>
                </c:pt>
                <c:pt idx="58">
                  <c:v>43700</c:v>
                </c:pt>
                <c:pt idx="59">
                  <c:v>43701</c:v>
                </c:pt>
                <c:pt idx="60">
                  <c:v>43702</c:v>
                </c:pt>
                <c:pt idx="61">
                  <c:v>43703</c:v>
                </c:pt>
                <c:pt idx="62">
                  <c:v>43704</c:v>
                </c:pt>
                <c:pt idx="63">
                  <c:v>43705</c:v>
                </c:pt>
                <c:pt idx="64">
                  <c:v>43706</c:v>
                </c:pt>
                <c:pt idx="65">
                  <c:v>43707</c:v>
                </c:pt>
                <c:pt idx="66">
                  <c:v>43708</c:v>
                </c:pt>
                <c:pt idx="67">
                  <c:v>43709</c:v>
                </c:pt>
                <c:pt idx="68">
                  <c:v>43710</c:v>
                </c:pt>
                <c:pt idx="69">
                  <c:v>43711</c:v>
                </c:pt>
                <c:pt idx="70">
                  <c:v>43712</c:v>
                </c:pt>
                <c:pt idx="71">
                  <c:v>43713</c:v>
                </c:pt>
                <c:pt idx="72">
                  <c:v>43714</c:v>
                </c:pt>
                <c:pt idx="73">
                  <c:v>43715</c:v>
                </c:pt>
                <c:pt idx="74">
                  <c:v>43716</c:v>
                </c:pt>
                <c:pt idx="75">
                  <c:v>43717</c:v>
                </c:pt>
                <c:pt idx="76">
                  <c:v>43718</c:v>
                </c:pt>
                <c:pt idx="77">
                  <c:v>43719</c:v>
                </c:pt>
                <c:pt idx="78">
                  <c:v>43720</c:v>
                </c:pt>
                <c:pt idx="79">
                  <c:v>43721</c:v>
                </c:pt>
                <c:pt idx="80">
                  <c:v>43722</c:v>
                </c:pt>
                <c:pt idx="81">
                  <c:v>43723</c:v>
                </c:pt>
                <c:pt idx="82">
                  <c:v>43724</c:v>
                </c:pt>
                <c:pt idx="83">
                  <c:v>43725</c:v>
                </c:pt>
                <c:pt idx="84">
                  <c:v>43726</c:v>
                </c:pt>
                <c:pt idx="85">
                  <c:v>43727</c:v>
                </c:pt>
                <c:pt idx="86">
                  <c:v>43728</c:v>
                </c:pt>
                <c:pt idx="87">
                  <c:v>43729</c:v>
                </c:pt>
                <c:pt idx="88">
                  <c:v>43730</c:v>
                </c:pt>
                <c:pt idx="89">
                  <c:v>43731</c:v>
                </c:pt>
                <c:pt idx="90">
                  <c:v>43732</c:v>
                </c:pt>
                <c:pt idx="91">
                  <c:v>43733</c:v>
                </c:pt>
                <c:pt idx="92">
                  <c:v>43734</c:v>
                </c:pt>
                <c:pt idx="93">
                  <c:v>43735</c:v>
                </c:pt>
                <c:pt idx="94">
                  <c:v>43736</c:v>
                </c:pt>
                <c:pt idx="95">
                  <c:v>43737</c:v>
                </c:pt>
                <c:pt idx="96">
                  <c:v>43738</c:v>
                </c:pt>
                <c:pt idx="97">
                  <c:v>43739</c:v>
                </c:pt>
                <c:pt idx="98">
                  <c:v>43740</c:v>
                </c:pt>
                <c:pt idx="99">
                  <c:v>43741</c:v>
                </c:pt>
                <c:pt idx="100">
                  <c:v>43742</c:v>
                </c:pt>
                <c:pt idx="101">
                  <c:v>43743</c:v>
                </c:pt>
                <c:pt idx="102">
                  <c:v>43744</c:v>
                </c:pt>
                <c:pt idx="103">
                  <c:v>43745</c:v>
                </c:pt>
                <c:pt idx="104">
                  <c:v>43746</c:v>
                </c:pt>
                <c:pt idx="105">
                  <c:v>43747</c:v>
                </c:pt>
                <c:pt idx="106">
                  <c:v>43748</c:v>
                </c:pt>
                <c:pt idx="107">
                  <c:v>43749</c:v>
                </c:pt>
                <c:pt idx="108">
                  <c:v>43750</c:v>
                </c:pt>
                <c:pt idx="109">
                  <c:v>43751</c:v>
                </c:pt>
                <c:pt idx="110">
                  <c:v>43752</c:v>
                </c:pt>
                <c:pt idx="111">
                  <c:v>43753</c:v>
                </c:pt>
                <c:pt idx="112">
                  <c:v>43754</c:v>
                </c:pt>
                <c:pt idx="113">
                  <c:v>43755</c:v>
                </c:pt>
                <c:pt idx="114">
                  <c:v>43756</c:v>
                </c:pt>
                <c:pt idx="115">
                  <c:v>43757</c:v>
                </c:pt>
                <c:pt idx="116">
                  <c:v>43758</c:v>
                </c:pt>
                <c:pt idx="117">
                  <c:v>43759</c:v>
                </c:pt>
                <c:pt idx="118">
                  <c:v>43760</c:v>
                </c:pt>
                <c:pt idx="119">
                  <c:v>43761</c:v>
                </c:pt>
                <c:pt idx="120">
                  <c:v>43762</c:v>
                </c:pt>
                <c:pt idx="121">
                  <c:v>43763</c:v>
                </c:pt>
                <c:pt idx="122">
                  <c:v>43764</c:v>
                </c:pt>
                <c:pt idx="123">
                  <c:v>43765</c:v>
                </c:pt>
                <c:pt idx="124">
                  <c:v>43766</c:v>
                </c:pt>
                <c:pt idx="125">
                  <c:v>43767</c:v>
                </c:pt>
                <c:pt idx="126">
                  <c:v>43768</c:v>
                </c:pt>
                <c:pt idx="127">
                  <c:v>43769</c:v>
                </c:pt>
                <c:pt idx="128">
                  <c:v>43770</c:v>
                </c:pt>
                <c:pt idx="129">
                  <c:v>43771</c:v>
                </c:pt>
                <c:pt idx="130">
                  <c:v>43772</c:v>
                </c:pt>
                <c:pt idx="131">
                  <c:v>43773</c:v>
                </c:pt>
                <c:pt idx="132">
                  <c:v>43774</c:v>
                </c:pt>
                <c:pt idx="133">
                  <c:v>43775</c:v>
                </c:pt>
                <c:pt idx="134">
                  <c:v>43776</c:v>
                </c:pt>
                <c:pt idx="135">
                  <c:v>43777</c:v>
                </c:pt>
                <c:pt idx="136">
                  <c:v>43778</c:v>
                </c:pt>
                <c:pt idx="137">
                  <c:v>43779</c:v>
                </c:pt>
                <c:pt idx="138">
                  <c:v>43780</c:v>
                </c:pt>
                <c:pt idx="139">
                  <c:v>43781</c:v>
                </c:pt>
                <c:pt idx="140">
                  <c:v>43782</c:v>
                </c:pt>
                <c:pt idx="141">
                  <c:v>43783</c:v>
                </c:pt>
                <c:pt idx="142">
                  <c:v>43784</c:v>
                </c:pt>
                <c:pt idx="143">
                  <c:v>43785</c:v>
                </c:pt>
                <c:pt idx="144">
                  <c:v>43786</c:v>
                </c:pt>
                <c:pt idx="145">
                  <c:v>43787</c:v>
                </c:pt>
                <c:pt idx="146">
                  <c:v>43788</c:v>
                </c:pt>
                <c:pt idx="147">
                  <c:v>43789</c:v>
                </c:pt>
                <c:pt idx="148">
                  <c:v>43790</c:v>
                </c:pt>
                <c:pt idx="149">
                  <c:v>43791</c:v>
                </c:pt>
                <c:pt idx="150">
                  <c:v>43792</c:v>
                </c:pt>
                <c:pt idx="151">
                  <c:v>43793</c:v>
                </c:pt>
                <c:pt idx="152">
                  <c:v>43794</c:v>
                </c:pt>
                <c:pt idx="153">
                  <c:v>43795</c:v>
                </c:pt>
                <c:pt idx="154">
                  <c:v>43796</c:v>
                </c:pt>
                <c:pt idx="155">
                  <c:v>43797</c:v>
                </c:pt>
                <c:pt idx="156">
                  <c:v>43798</c:v>
                </c:pt>
                <c:pt idx="157">
                  <c:v>43799</c:v>
                </c:pt>
                <c:pt idx="158">
                  <c:v>43800</c:v>
                </c:pt>
                <c:pt idx="159">
                  <c:v>43801</c:v>
                </c:pt>
                <c:pt idx="160">
                  <c:v>43802</c:v>
                </c:pt>
                <c:pt idx="161">
                  <c:v>43803</c:v>
                </c:pt>
                <c:pt idx="162">
                  <c:v>43804</c:v>
                </c:pt>
                <c:pt idx="163">
                  <c:v>43805</c:v>
                </c:pt>
                <c:pt idx="164">
                  <c:v>43806</c:v>
                </c:pt>
                <c:pt idx="165">
                  <c:v>43807</c:v>
                </c:pt>
                <c:pt idx="166">
                  <c:v>43808</c:v>
                </c:pt>
                <c:pt idx="167">
                  <c:v>43809</c:v>
                </c:pt>
                <c:pt idx="168">
                  <c:v>43810</c:v>
                </c:pt>
                <c:pt idx="169">
                  <c:v>43811</c:v>
                </c:pt>
                <c:pt idx="170">
                  <c:v>43812</c:v>
                </c:pt>
                <c:pt idx="171">
                  <c:v>43813</c:v>
                </c:pt>
                <c:pt idx="172">
                  <c:v>43814</c:v>
                </c:pt>
                <c:pt idx="173">
                  <c:v>43815</c:v>
                </c:pt>
                <c:pt idx="174">
                  <c:v>43816</c:v>
                </c:pt>
                <c:pt idx="175">
                  <c:v>43817</c:v>
                </c:pt>
                <c:pt idx="176">
                  <c:v>43818</c:v>
                </c:pt>
                <c:pt idx="177">
                  <c:v>43819</c:v>
                </c:pt>
                <c:pt idx="178">
                  <c:v>43820</c:v>
                </c:pt>
                <c:pt idx="179">
                  <c:v>43821</c:v>
                </c:pt>
                <c:pt idx="180">
                  <c:v>43822</c:v>
                </c:pt>
                <c:pt idx="181">
                  <c:v>43823</c:v>
                </c:pt>
                <c:pt idx="182">
                  <c:v>43824</c:v>
                </c:pt>
                <c:pt idx="183">
                  <c:v>43825</c:v>
                </c:pt>
                <c:pt idx="184">
                  <c:v>43826</c:v>
                </c:pt>
                <c:pt idx="185">
                  <c:v>43827</c:v>
                </c:pt>
                <c:pt idx="186">
                  <c:v>43828</c:v>
                </c:pt>
                <c:pt idx="187">
                  <c:v>43829</c:v>
                </c:pt>
                <c:pt idx="188">
                  <c:v>43830</c:v>
                </c:pt>
                <c:pt idx="189">
                  <c:v>43831</c:v>
                </c:pt>
                <c:pt idx="190">
                  <c:v>43832</c:v>
                </c:pt>
                <c:pt idx="191">
                  <c:v>43833</c:v>
                </c:pt>
                <c:pt idx="192">
                  <c:v>43834</c:v>
                </c:pt>
                <c:pt idx="193">
                  <c:v>43835</c:v>
                </c:pt>
                <c:pt idx="194">
                  <c:v>43836</c:v>
                </c:pt>
                <c:pt idx="195">
                  <c:v>43837</c:v>
                </c:pt>
                <c:pt idx="196">
                  <c:v>43838</c:v>
                </c:pt>
                <c:pt idx="197">
                  <c:v>43839</c:v>
                </c:pt>
                <c:pt idx="198">
                  <c:v>43840</c:v>
                </c:pt>
                <c:pt idx="199">
                  <c:v>43841</c:v>
                </c:pt>
                <c:pt idx="200">
                  <c:v>43842</c:v>
                </c:pt>
                <c:pt idx="201">
                  <c:v>43843</c:v>
                </c:pt>
                <c:pt idx="202">
                  <c:v>43844</c:v>
                </c:pt>
                <c:pt idx="203">
                  <c:v>43845</c:v>
                </c:pt>
                <c:pt idx="204">
                  <c:v>43846</c:v>
                </c:pt>
                <c:pt idx="205">
                  <c:v>43847</c:v>
                </c:pt>
                <c:pt idx="206">
                  <c:v>43848</c:v>
                </c:pt>
                <c:pt idx="207">
                  <c:v>43849</c:v>
                </c:pt>
                <c:pt idx="208">
                  <c:v>43850</c:v>
                </c:pt>
                <c:pt idx="209">
                  <c:v>43851</c:v>
                </c:pt>
                <c:pt idx="210">
                  <c:v>43852</c:v>
                </c:pt>
                <c:pt idx="211">
                  <c:v>43853</c:v>
                </c:pt>
                <c:pt idx="212">
                  <c:v>43854</c:v>
                </c:pt>
                <c:pt idx="213">
                  <c:v>43855</c:v>
                </c:pt>
                <c:pt idx="214">
                  <c:v>43856</c:v>
                </c:pt>
                <c:pt idx="215">
                  <c:v>43857</c:v>
                </c:pt>
                <c:pt idx="216">
                  <c:v>43858</c:v>
                </c:pt>
                <c:pt idx="217">
                  <c:v>43859</c:v>
                </c:pt>
                <c:pt idx="218">
                  <c:v>43860</c:v>
                </c:pt>
                <c:pt idx="219">
                  <c:v>43861</c:v>
                </c:pt>
                <c:pt idx="220">
                  <c:v>43862</c:v>
                </c:pt>
                <c:pt idx="221">
                  <c:v>43863</c:v>
                </c:pt>
                <c:pt idx="222">
                  <c:v>43864</c:v>
                </c:pt>
                <c:pt idx="223">
                  <c:v>43865</c:v>
                </c:pt>
                <c:pt idx="224">
                  <c:v>43866</c:v>
                </c:pt>
                <c:pt idx="225">
                  <c:v>43867</c:v>
                </c:pt>
                <c:pt idx="226">
                  <c:v>43868</c:v>
                </c:pt>
                <c:pt idx="227">
                  <c:v>43869</c:v>
                </c:pt>
                <c:pt idx="228">
                  <c:v>43870</c:v>
                </c:pt>
                <c:pt idx="229">
                  <c:v>43871</c:v>
                </c:pt>
                <c:pt idx="230">
                  <c:v>43872</c:v>
                </c:pt>
                <c:pt idx="231">
                  <c:v>43873</c:v>
                </c:pt>
                <c:pt idx="232">
                  <c:v>43874</c:v>
                </c:pt>
                <c:pt idx="233">
                  <c:v>43875</c:v>
                </c:pt>
                <c:pt idx="234">
                  <c:v>43876</c:v>
                </c:pt>
                <c:pt idx="235">
                  <c:v>43877</c:v>
                </c:pt>
                <c:pt idx="236">
                  <c:v>43878</c:v>
                </c:pt>
                <c:pt idx="237">
                  <c:v>43879</c:v>
                </c:pt>
                <c:pt idx="238">
                  <c:v>43880</c:v>
                </c:pt>
                <c:pt idx="239">
                  <c:v>43881</c:v>
                </c:pt>
                <c:pt idx="240">
                  <c:v>43882</c:v>
                </c:pt>
                <c:pt idx="241">
                  <c:v>43883</c:v>
                </c:pt>
                <c:pt idx="242">
                  <c:v>43884</c:v>
                </c:pt>
                <c:pt idx="243">
                  <c:v>43885</c:v>
                </c:pt>
                <c:pt idx="244">
                  <c:v>43886</c:v>
                </c:pt>
                <c:pt idx="245">
                  <c:v>43887</c:v>
                </c:pt>
                <c:pt idx="246">
                  <c:v>43888</c:v>
                </c:pt>
                <c:pt idx="247">
                  <c:v>43889</c:v>
                </c:pt>
                <c:pt idx="248">
                  <c:v>43890</c:v>
                </c:pt>
                <c:pt idx="249">
                  <c:v>43891</c:v>
                </c:pt>
                <c:pt idx="250">
                  <c:v>43892</c:v>
                </c:pt>
                <c:pt idx="251">
                  <c:v>43893</c:v>
                </c:pt>
                <c:pt idx="252">
                  <c:v>43894</c:v>
                </c:pt>
                <c:pt idx="253">
                  <c:v>43895</c:v>
                </c:pt>
                <c:pt idx="254">
                  <c:v>43896</c:v>
                </c:pt>
                <c:pt idx="255">
                  <c:v>43897</c:v>
                </c:pt>
                <c:pt idx="256">
                  <c:v>43898</c:v>
                </c:pt>
                <c:pt idx="257">
                  <c:v>43899</c:v>
                </c:pt>
                <c:pt idx="258">
                  <c:v>43900</c:v>
                </c:pt>
                <c:pt idx="259">
                  <c:v>43901</c:v>
                </c:pt>
                <c:pt idx="260">
                  <c:v>43902</c:v>
                </c:pt>
                <c:pt idx="261">
                  <c:v>43903</c:v>
                </c:pt>
                <c:pt idx="262">
                  <c:v>43904</c:v>
                </c:pt>
                <c:pt idx="263">
                  <c:v>43905</c:v>
                </c:pt>
                <c:pt idx="264">
                  <c:v>43906</c:v>
                </c:pt>
                <c:pt idx="265">
                  <c:v>43907</c:v>
                </c:pt>
                <c:pt idx="266">
                  <c:v>43908</c:v>
                </c:pt>
                <c:pt idx="267">
                  <c:v>43909</c:v>
                </c:pt>
                <c:pt idx="268">
                  <c:v>43910</c:v>
                </c:pt>
                <c:pt idx="269">
                  <c:v>43911</c:v>
                </c:pt>
                <c:pt idx="270">
                  <c:v>43912</c:v>
                </c:pt>
                <c:pt idx="271">
                  <c:v>43913</c:v>
                </c:pt>
                <c:pt idx="272">
                  <c:v>43914</c:v>
                </c:pt>
                <c:pt idx="273">
                  <c:v>43915</c:v>
                </c:pt>
                <c:pt idx="274">
                  <c:v>43916</c:v>
                </c:pt>
                <c:pt idx="275">
                  <c:v>43917</c:v>
                </c:pt>
                <c:pt idx="276">
                  <c:v>43918</c:v>
                </c:pt>
                <c:pt idx="277">
                  <c:v>43919</c:v>
                </c:pt>
                <c:pt idx="278">
                  <c:v>43920</c:v>
                </c:pt>
                <c:pt idx="279">
                  <c:v>43921</c:v>
                </c:pt>
                <c:pt idx="280">
                  <c:v>43922</c:v>
                </c:pt>
                <c:pt idx="281">
                  <c:v>43923</c:v>
                </c:pt>
                <c:pt idx="282">
                  <c:v>43924</c:v>
                </c:pt>
                <c:pt idx="283">
                  <c:v>43925</c:v>
                </c:pt>
                <c:pt idx="284">
                  <c:v>43926</c:v>
                </c:pt>
                <c:pt idx="285">
                  <c:v>43927</c:v>
                </c:pt>
                <c:pt idx="286">
                  <c:v>43928</c:v>
                </c:pt>
                <c:pt idx="287">
                  <c:v>43929</c:v>
                </c:pt>
                <c:pt idx="288">
                  <c:v>43930</c:v>
                </c:pt>
                <c:pt idx="289">
                  <c:v>43931</c:v>
                </c:pt>
                <c:pt idx="290">
                  <c:v>43932</c:v>
                </c:pt>
                <c:pt idx="291">
                  <c:v>43933</c:v>
                </c:pt>
                <c:pt idx="292">
                  <c:v>43934</c:v>
                </c:pt>
                <c:pt idx="293">
                  <c:v>43935</c:v>
                </c:pt>
                <c:pt idx="294">
                  <c:v>43936</c:v>
                </c:pt>
                <c:pt idx="295">
                  <c:v>43937</c:v>
                </c:pt>
                <c:pt idx="296">
                  <c:v>43938</c:v>
                </c:pt>
                <c:pt idx="297">
                  <c:v>43939</c:v>
                </c:pt>
                <c:pt idx="298">
                  <c:v>43940</c:v>
                </c:pt>
                <c:pt idx="299">
                  <c:v>43941</c:v>
                </c:pt>
                <c:pt idx="300">
                  <c:v>43942</c:v>
                </c:pt>
                <c:pt idx="301">
                  <c:v>43943</c:v>
                </c:pt>
                <c:pt idx="302">
                  <c:v>43944</c:v>
                </c:pt>
                <c:pt idx="303">
                  <c:v>43945</c:v>
                </c:pt>
                <c:pt idx="304">
                  <c:v>43946</c:v>
                </c:pt>
                <c:pt idx="305">
                  <c:v>43947</c:v>
                </c:pt>
                <c:pt idx="306">
                  <c:v>43948</c:v>
                </c:pt>
                <c:pt idx="307">
                  <c:v>43949</c:v>
                </c:pt>
                <c:pt idx="308">
                  <c:v>43950</c:v>
                </c:pt>
                <c:pt idx="309">
                  <c:v>43951</c:v>
                </c:pt>
                <c:pt idx="310">
                  <c:v>43952</c:v>
                </c:pt>
                <c:pt idx="311">
                  <c:v>43953</c:v>
                </c:pt>
                <c:pt idx="312">
                  <c:v>43954</c:v>
                </c:pt>
                <c:pt idx="313">
                  <c:v>43955</c:v>
                </c:pt>
                <c:pt idx="314">
                  <c:v>43956</c:v>
                </c:pt>
                <c:pt idx="315">
                  <c:v>43957</c:v>
                </c:pt>
                <c:pt idx="316">
                  <c:v>43958</c:v>
                </c:pt>
                <c:pt idx="317">
                  <c:v>43959</c:v>
                </c:pt>
                <c:pt idx="318">
                  <c:v>43960</c:v>
                </c:pt>
                <c:pt idx="319">
                  <c:v>43961</c:v>
                </c:pt>
                <c:pt idx="320">
                  <c:v>43962</c:v>
                </c:pt>
                <c:pt idx="321">
                  <c:v>43963</c:v>
                </c:pt>
                <c:pt idx="322">
                  <c:v>43964</c:v>
                </c:pt>
                <c:pt idx="323">
                  <c:v>43965</c:v>
                </c:pt>
                <c:pt idx="324">
                  <c:v>43966</c:v>
                </c:pt>
                <c:pt idx="325">
                  <c:v>43967</c:v>
                </c:pt>
                <c:pt idx="326">
                  <c:v>43968</c:v>
                </c:pt>
                <c:pt idx="327">
                  <c:v>43969</c:v>
                </c:pt>
                <c:pt idx="328">
                  <c:v>43970</c:v>
                </c:pt>
                <c:pt idx="329">
                  <c:v>43971</c:v>
                </c:pt>
                <c:pt idx="330">
                  <c:v>43972</c:v>
                </c:pt>
                <c:pt idx="331">
                  <c:v>43973</c:v>
                </c:pt>
                <c:pt idx="332">
                  <c:v>43974</c:v>
                </c:pt>
                <c:pt idx="333">
                  <c:v>43975</c:v>
                </c:pt>
                <c:pt idx="334">
                  <c:v>43976</c:v>
                </c:pt>
                <c:pt idx="335">
                  <c:v>43977</c:v>
                </c:pt>
                <c:pt idx="336">
                  <c:v>43978</c:v>
                </c:pt>
                <c:pt idx="337">
                  <c:v>43979</c:v>
                </c:pt>
                <c:pt idx="338">
                  <c:v>43980</c:v>
                </c:pt>
                <c:pt idx="339">
                  <c:v>43981</c:v>
                </c:pt>
                <c:pt idx="340">
                  <c:v>43982</c:v>
                </c:pt>
                <c:pt idx="341">
                  <c:v>43983</c:v>
                </c:pt>
                <c:pt idx="342">
                  <c:v>43984</c:v>
                </c:pt>
                <c:pt idx="343">
                  <c:v>43985</c:v>
                </c:pt>
                <c:pt idx="344">
                  <c:v>43986</c:v>
                </c:pt>
                <c:pt idx="345">
                  <c:v>43987</c:v>
                </c:pt>
                <c:pt idx="346">
                  <c:v>43988</c:v>
                </c:pt>
                <c:pt idx="347">
                  <c:v>43989</c:v>
                </c:pt>
                <c:pt idx="348">
                  <c:v>43990</c:v>
                </c:pt>
                <c:pt idx="349">
                  <c:v>43991</c:v>
                </c:pt>
                <c:pt idx="350">
                  <c:v>43992</c:v>
                </c:pt>
                <c:pt idx="351">
                  <c:v>43993</c:v>
                </c:pt>
                <c:pt idx="352">
                  <c:v>43994</c:v>
                </c:pt>
                <c:pt idx="353">
                  <c:v>43995</c:v>
                </c:pt>
                <c:pt idx="354">
                  <c:v>43996</c:v>
                </c:pt>
                <c:pt idx="355">
                  <c:v>43997</c:v>
                </c:pt>
                <c:pt idx="356">
                  <c:v>43998</c:v>
                </c:pt>
                <c:pt idx="357">
                  <c:v>43999</c:v>
                </c:pt>
                <c:pt idx="358">
                  <c:v>44000</c:v>
                </c:pt>
                <c:pt idx="359">
                  <c:v>44001</c:v>
                </c:pt>
                <c:pt idx="360">
                  <c:v>44002</c:v>
                </c:pt>
                <c:pt idx="361">
                  <c:v>44003</c:v>
                </c:pt>
                <c:pt idx="362">
                  <c:v>44004</c:v>
                </c:pt>
                <c:pt idx="363">
                  <c:v>44005</c:v>
                </c:pt>
                <c:pt idx="364">
                  <c:v>44006</c:v>
                </c:pt>
                <c:pt idx="365">
                  <c:v>44007</c:v>
                </c:pt>
                <c:pt idx="366">
                  <c:v>44008</c:v>
                </c:pt>
                <c:pt idx="367">
                  <c:v>44009</c:v>
                </c:pt>
                <c:pt idx="368">
                  <c:v>44010</c:v>
                </c:pt>
                <c:pt idx="369">
                  <c:v>44011</c:v>
                </c:pt>
                <c:pt idx="370">
                  <c:v>44012</c:v>
                </c:pt>
                <c:pt idx="371">
                  <c:v>44013</c:v>
                </c:pt>
                <c:pt idx="372">
                  <c:v>44014</c:v>
                </c:pt>
                <c:pt idx="373">
                  <c:v>44015</c:v>
                </c:pt>
                <c:pt idx="374">
                  <c:v>44016</c:v>
                </c:pt>
                <c:pt idx="375">
                  <c:v>44017</c:v>
                </c:pt>
                <c:pt idx="376">
                  <c:v>44018</c:v>
                </c:pt>
                <c:pt idx="377">
                  <c:v>44019</c:v>
                </c:pt>
                <c:pt idx="378">
                  <c:v>44020</c:v>
                </c:pt>
                <c:pt idx="379">
                  <c:v>44021</c:v>
                </c:pt>
                <c:pt idx="380">
                  <c:v>44022</c:v>
                </c:pt>
                <c:pt idx="381">
                  <c:v>44023</c:v>
                </c:pt>
                <c:pt idx="382">
                  <c:v>44024</c:v>
                </c:pt>
                <c:pt idx="383">
                  <c:v>44025</c:v>
                </c:pt>
                <c:pt idx="384">
                  <c:v>44026</c:v>
                </c:pt>
                <c:pt idx="385">
                  <c:v>44027</c:v>
                </c:pt>
                <c:pt idx="386">
                  <c:v>44028</c:v>
                </c:pt>
                <c:pt idx="387">
                  <c:v>44029</c:v>
                </c:pt>
                <c:pt idx="388">
                  <c:v>44030</c:v>
                </c:pt>
                <c:pt idx="389">
                  <c:v>44031</c:v>
                </c:pt>
                <c:pt idx="390">
                  <c:v>44032</c:v>
                </c:pt>
                <c:pt idx="391">
                  <c:v>44033</c:v>
                </c:pt>
                <c:pt idx="392">
                  <c:v>44034</c:v>
                </c:pt>
                <c:pt idx="393">
                  <c:v>44035</c:v>
                </c:pt>
                <c:pt idx="394">
                  <c:v>44036</c:v>
                </c:pt>
                <c:pt idx="395">
                  <c:v>44037</c:v>
                </c:pt>
                <c:pt idx="396">
                  <c:v>44038</c:v>
                </c:pt>
                <c:pt idx="397">
                  <c:v>44039</c:v>
                </c:pt>
                <c:pt idx="398">
                  <c:v>44040</c:v>
                </c:pt>
                <c:pt idx="399">
                  <c:v>44041</c:v>
                </c:pt>
                <c:pt idx="400">
                  <c:v>44042</c:v>
                </c:pt>
                <c:pt idx="401">
                  <c:v>44043</c:v>
                </c:pt>
                <c:pt idx="402">
                  <c:v>44044</c:v>
                </c:pt>
                <c:pt idx="403">
                  <c:v>44045</c:v>
                </c:pt>
                <c:pt idx="404">
                  <c:v>44046</c:v>
                </c:pt>
                <c:pt idx="405">
                  <c:v>44047</c:v>
                </c:pt>
                <c:pt idx="406">
                  <c:v>44048</c:v>
                </c:pt>
                <c:pt idx="407">
                  <c:v>44049</c:v>
                </c:pt>
                <c:pt idx="408">
                  <c:v>44050</c:v>
                </c:pt>
                <c:pt idx="409">
                  <c:v>44051</c:v>
                </c:pt>
                <c:pt idx="410">
                  <c:v>44052</c:v>
                </c:pt>
                <c:pt idx="411">
                  <c:v>44053</c:v>
                </c:pt>
                <c:pt idx="412">
                  <c:v>44054</c:v>
                </c:pt>
                <c:pt idx="413">
                  <c:v>44055</c:v>
                </c:pt>
                <c:pt idx="414">
                  <c:v>44056</c:v>
                </c:pt>
                <c:pt idx="415">
                  <c:v>44057</c:v>
                </c:pt>
                <c:pt idx="416">
                  <c:v>44058</c:v>
                </c:pt>
                <c:pt idx="417">
                  <c:v>44059</c:v>
                </c:pt>
                <c:pt idx="418">
                  <c:v>44060</c:v>
                </c:pt>
                <c:pt idx="419">
                  <c:v>44061</c:v>
                </c:pt>
                <c:pt idx="420">
                  <c:v>44062</c:v>
                </c:pt>
                <c:pt idx="421">
                  <c:v>44063</c:v>
                </c:pt>
                <c:pt idx="422">
                  <c:v>44064</c:v>
                </c:pt>
                <c:pt idx="423">
                  <c:v>44065</c:v>
                </c:pt>
                <c:pt idx="424">
                  <c:v>44066</c:v>
                </c:pt>
                <c:pt idx="425">
                  <c:v>44067</c:v>
                </c:pt>
                <c:pt idx="426">
                  <c:v>44068</c:v>
                </c:pt>
                <c:pt idx="427">
                  <c:v>44069</c:v>
                </c:pt>
                <c:pt idx="428">
                  <c:v>44070</c:v>
                </c:pt>
                <c:pt idx="429">
                  <c:v>44071</c:v>
                </c:pt>
                <c:pt idx="430">
                  <c:v>44072</c:v>
                </c:pt>
                <c:pt idx="431">
                  <c:v>44073</c:v>
                </c:pt>
                <c:pt idx="432">
                  <c:v>44074</c:v>
                </c:pt>
                <c:pt idx="433">
                  <c:v>44075</c:v>
                </c:pt>
                <c:pt idx="434">
                  <c:v>44076</c:v>
                </c:pt>
                <c:pt idx="435">
                  <c:v>44077</c:v>
                </c:pt>
                <c:pt idx="436">
                  <c:v>44078</c:v>
                </c:pt>
                <c:pt idx="437">
                  <c:v>44079</c:v>
                </c:pt>
                <c:pt idx="438">
                  <c:v>44080</c:v>
                </c:pt>
                <c:pt idx="439">
                  <c:v>44081</c:v>
                </c:pt>
                <c:pt idx="440">
                  <c:v>44082</c:v>
                </c:pt>
                <c:pt idx="441">
                  <c:v>44083</c:v>
                </c:pt>
                <c:pt idx="442">
                  <c:v>44084</c:v>
                </c:pt>
                <c:pt idx="443">
                  <c:v>44085</c:v>
                </c:pt>
                <c:pt idx="444">
                  <c:v>44086</c:v>
                </c:pt>
                <c:pt idx="445">
                  <c:v>44087</c:v>
                </c:pt>
                <c:pt idx="446">
                  <c:v>44088</c:v>
                </c:pt>
                <c:pt idx="447">
                  <c:v>44089</c:v>
                </c:pt>
                <c:pt idx="448">
                  <c:v>44090</c:v>
                </c:pt>
                <c:pt idx="449">
                  <c:v>44091</c:v>
                </c:pt>
                <c:pt idx="450">
                  <c:v>44092</c:v>
                </c:pt>
                <c:pt idx="451">
                  <c:v>44093</c:v>
                </c:pt>
                <c:pt idx="452">
                  <c:v>44094</c:v>
                </c:pt>
                <c:pt idx="453">
                  <c:v>44095</c:v>
                </c:pt>
                <c:pt idx="454">
                  <c:v>44096</c:v>
                </c:pt>
                <c:pt idx="455">
                  <c:v>44097</c:v>
                </c:pt>
                <c:pt idx="456">
                  <c:v>44098</c:v>
                </c:pt>
                <c:pt idx="457">
                  <c:v>44099</c:v>
                </c:pt>
                <c:pt idx="458">
                  <c:v>44100</c:v>
                </c:pt>
                <c:pt idx="459">
                  <c:v>44101</c:v>
                </c:pt>
                <c:pt idx="460">
                  <c:v>44102</c:v>
                </c:pt>
                <c:pt idx="461">
                  <c:v>44103</c:v>
                </c:pt>
                <c:pt idx="462">
                  <c:v>44104</c:v>
                </c:pt>
                <c:pt idx="463">
                  <c:v>44105</c:v>
                </c:pt>
                <c:pt idx="464">
                  <c:v>44106</c:v>
                </c:pt>
                <c:pt idx="465">
                  <c:v>44107</c:v>
                </c:pt>
                <c:pt idx="466">
                  <c:v>44108</c:v>
                </c:pt>
                <c:pt idx="467">
                  <c:v>44109</c:v>
                </c:pt>
                <c:pt idx="468">
                  <c:v>44110</c:v>
                </c:pt>
                <c:pt idx="469">
                  <c:v>44111</c:v>
                </c:pt>
                <c:pt idx="470">
                  <c:v>44112</c:v>
                </c:pt>
                <c:pt idx="471">
                  <c:v>44113</c:v>
                </c:pt>
                <c:pt idx="472">
                  <c:v>44114</c:v>
                </c:pt>
                <c:pt idx="473">
                  <c:v>44115</c:v>
                </c:pt>
                <c:pt idx="474">
                  <c:v>44116</c:v>
                </c:pt>
                <c:pt idx="475">
                  <c:v>44117</c:v>
                </c:pt>
                <c:pt idx="476">
                  <c:v>44118</c:v>
                </c:pt>
                <c:pt idx="477">
                  <c:v>44119</c:v>
                </c:pt>
                <c:pt idx="478">
                  <c:v>44120</c:v>
                </c:pt>
                <c:pt idx="479">
                  <c:v>44121</c:v>
                </c:pt>
                <c:pt idx="480">
                  <c:v>44122</c:v>
                </c:pt>
                <c:pt idx="481">
                  <c:v>44123</c:v>
                </c:pt>
                <c:pt idx="482">
                  <c:v>44124</c:v>
                </c:pt>
                <c:pt idx="483">
                  <c:v>44125</c:v>
                </c:pt>
                <c:pt idx="484">
                  <c:v>44126</c:v>
                </c:pt>
                <c:pt idx="485">
                  <c:v>44127</c:v>
                </c:pt>
                <c:pt idx="486">
                  <c:v>44128</c:v>
                </c:pt>
                <c:pt idx="487">
                  <c:v>44129</c:v>
                </c:pt>
                <c:pt idx="488">
                  <c:v>44130</c:v>
                </c:pt>
                <c:pt idx="489">
                  <c:v>44131</c:v>
                </c:pt>
                <c:pt idx="490">
                  <c:v>44132</c:v>
                </c:pt>
                <c:pt idx="491">
                  <c:v>44133</c:v>
                </c:pt>
                <c:pt idx="492">
                  <c:v>44134</c:v>
                </c:pt>
                <c:pt idx="493">
                  <c:v>44135</c:v>
                </c:pt>
                <c:pt idx="494">
                  <c:v>44136</c:v>
                </c:pt>
                <c:pt idx="495">
                  <c:v>44137</c:v>
                </c:pt>
                <c:pt idx="496">
                  <c:v>44138</c:v>
                </c:pt>
                <c:pt idx="497">
                  <c:v>44139</c:v>
                </c:pt>
                <c:pt idx="498">
                  <c:v>44140</c:v>
                </c:pt>
                <c:pt idx="499">
                  <c:v>44141</c:v>
                </c:pt>
                <c:pt idx="500">
                  <c:v>44142</c:v>
                </c:pt>
                <c:pt idx="501">
                  <c:v>44143</c:v>
                </c:pt>
                <c:pt idx="502">
                  <c:v>44144</c:v>
                </c:pt>
                <c:pt idx="503">
                  <c:v>44145</c:v>
                </c:pt>
                <c:pt idx="504">
                  <c:v>44146</c:v>
                </c:pt>
                <c:pt idx="505">
                  <c:v>44147</c:v>
                </c:pt>
                <c:pt idx="506">
                  <c:v>44148</c:v>
                </c:pt>
                <c:pt idx="507">
                  <c:v>44149</c:v>
                </c:pt>
                <c:pt idx="508">
                  <c:v>44150</c:v>
                </c:pt>
                <c:pt idx="509">
                  <c:v>44151</c:v>
                </c:pt>
                <c:pt idx="510">
                  <c:v>44152</c:v>
                </c:pt>
                <c:pt idx="511">
                  <c:v>44153</c:v>
                </c:pt>
                <c:pt idx="512">
                  <c:v>44154</c:v>
                </c:pt>
                <c:pt idx="513">
                  <c:v>44155</c:v>
                </c:pt>
                <c:pt idx="514">
                  <c:v>44156</c:v>
                </c:pt>
                <c:pt idx="515">
                  <c:v>44157</c:v>
                </c:pt>
                <c:pt idx="516">
                  <c:v>44158</c:v>
                </c:pt>
                <c:pt idx="517">
                  <c:v>44159</c:v>
                </c:pt>
                <c:pt idx="518">
                  <c:v>44160</c:v>
                </c:pt>
                <c:pt idx="519">
                  <c:v>44161</c:v>
                </c:pt>
                <c:pt idx="520">
                  <c:v>44162</c:v>
                </c:pt>
                <c:pt idx="521">
                  <c:v>44163</c:v>
                </c:pt>
                <c:pt idx="522">
                  <c:v>44164</c:v>
                </c:pt>
                <c:pt idx="523">
                  <c:v>44165</c:v>
                </c:pt>
                <c:pt idx="524">
                  <c:v>44166</c:v>
                </c:pt>
                <c:pt idx="525">
                  <c:v>44167</c:v>
                </c:pt>
                <c:pt idx="526">
                  <c:v>44168</c:v>
                </c:pt>
                <c:pt idx="527">
                  <c:v>44169</c:v>
                </c:pt>
                <c:pt idx="528">
                  <c:v>44170</c:v>
                </c:pt>
                <c:pt idx="529">
                  <c:v>44171</c:v>
                </c:pt>
                <c:pt idx="530">
                  <c:v>44172</c:v>
                </c:pt>
                <c:pt idx="531">
                  <c:v>44173</c:v>
                </c:pt>
                <c:pt idx="532">
                  <c:v>44174</c:v>
                </c:pt>
                <c:pt idx="533">
                  <c:v>44175</c:v>
                </c:pt>
                <c:pt idx="534">
                  <c:v>44176</c:v>
                </c:pt>
                <c:pt idx="535">
                  <c:v>44177</c:v>
                </c:pt>
                <c:pt idx="536">
                  <c:v>44178</c:v>
                </c:pt>
                <c:pt idx="537">
                  <c:v>44179</c:v>
                </c:pt>
                <c:pt idx="538">
                  <c:v>44180</c:v>
                </c:pt>
                <c:pt idx="539">
                  <c:v>44181</c:v>
                </c:pt>
                <c:pt idx="540">
                  <c:v>44182</c:v>
                </c:pt>
                <c:pt idx="541">
                  <c:v>44183</c:v>
                </c:pt>
                <c:pt idx="542">
                  <c:v>44184</c:v>
                </c:pt>
                <c:pt idx="543">
                  <c:v>44185</c:v>
                </c:pt>
                <c:pt idx="544">
                  <c:v>44186</c:v>
                </c:pt>
                <c:pt idx="545">
                  <c:v>44187</c:v>
                </c:pt>
                <c:pt idx="546">
                  <c:v>44188</c:v>
                </c:pt>
                <c:pt idx="547">
                  <c:v>44189</c:v>
                </c:pt>
                <c:pt idx="548">
                  <c:v>44190</c:v>
                </c:pt>
                <c:pt idx="549">
                  <c:v>44191</c:v>
                </c:pt>
                <c:pt idx="550">
                  <c:v>44192</c:v>
                </c:pt>
                <c:pt idx="551">
                  <c:v>44193</c:v>
                </c:pt>
                <c:pt idx="552">
                  <c:v>44194</c:v>
                </c:pt>
                <c:pt idx="553">
                  <c:v>44195</c:v>
                </c:pt>
                <c:pt idx="554">
                  <c:v>44196</c:v>
                </c:pt>
                <c:pt idx="555">
                  <c:v>44197</c:v>
                </c:pt>
                <c:pt idx="556">
                  <c:v>44198</c:v>
                </c:pt>
                <c:pt idx="557">
                  <c:v>44199</c:v>
                </c:pt>
                <c:pt idx="558">
                  <c:v>44200</c:v>
                </c:pt>
                <c:pt idx="559">
                  <c:v>44201</c:v>
                </c:pt>
                <c:pt idx="560">
                  <c:v>44202</c:v>
                </c:pt>
                <c:pt idx="561">
                  <c:v>44203</c:v>
                </c:pt>
                <c:pt idx="562">
                  <c:v>44204</c:v>
                </c:pt>
                <c:pt idx="563">
                  <c:v>44205</c:v>
                </c:pt>
                <c:pt idx="564">
                  <c:v>44206</c:v>
                </c:pt>
                <c:pt idx="565">
                  <c:v>44207</c:v>
                </c:pt>
                <c:pt idx="566">
                  <c:v>44208</c:v>
                </c:pt>
                <c:pt idx="567">
                  <c:v>44209</c:v>
                </c:pt>
                <c:pt idx="568">
                  <c:v>44210</c:v>
                </c:pt>
                <c:pt idx="569">
                  <c:v>44211</c:v>
                </c:pt>
                <c:pt idx="570">
                  <c:v>44212</c:v>
                </c:pt>
                <c:pt idx="571">
                  <c:v>44213</c:v>
                </c:pt>
                <c:pt idx="572">
                  <c:v>44214</c:v>
                </c:pt>
                <c:pt idx="573">
                  <c:v>44215</c:v>
                </c:pt>
                <c:pt idx="574">
                  <c:v>44216</c:v>
                </c:pt>
                <c:pt idx="575">
                  <c:v>44217</c:v>
                </c:pt>
                <c:pt idx="576">
                  <c:v>44218</c:v>
                </c:pt>
                <c:pt idx="577">
                  <c:v>44219</c:v>
                </c:pt>
                <c:pt idx="578">
                  <c:v>44220</c:v>
                </c:pt>
                <c:pt idx="579">
                  <c:v>44221</c:v>
                </c:pt>
                <c:pt idx="580">
                  <c:v>44222</c:v>
                </c:pt>
                <c:pt idx="581">
                  <c:v>44223</c:v>
                </c:pt>
                <c:pt idx="582">
                  <c:v>44224</c:v>
                </c:pt>
                <c:pt idx="583">
                  <c:v>44225</c:v>
                </c:pt>
                <c:pt idx="584">
                  <c:v>44226</c:v>
                </c:pt>
                <c:pt idx="585">
                  <c:v>44227</c:v>
                </c:pt>
                <c:pt idx="586">
                  <c:v>44228</c:v>
                </c:pt>
                <c:pt idx="587">
                  <c:v>44229</c:v>
                </c:pt>
                <c:pt idx="588">
                  <c:v>44230</c:v>
                </c:pt>
                <c:pt idx="589">
                  <c:v>44231</c:v>
                </c:pt>
                <c:pt idx="590">
                  <c:v>44232</c:v>
                </c:pt>
                <c:pt idx="591">
                  <c:v>44233</c:v>
                </c:pt>
                <c:pt idx="592">
                  <c:v>44234</c:v>
                </c:pt>
                <c:pt idx="593">
                  <c:v>44235</c:v>
                </c:pt>
                <c:pt idx="594">
                  <c:v>44236</c:v>
                </c:pt>
                <c:pt idx="595">
                  <c:v>44237</c:v>
                </c:pt>
                <c:pt idx="596">
                  <c:v>44238</c:v>
                </c:pt>
                <c:pt idx="597">
                  <c:v>44239</c:v>
                </c:pt>
                <c:pt idx="598">
                  <c:v>44240</c:v>
                </c:pt>
                <c:pt idx="599">
                  <c:v>44241</c:v>
                </c:pt>
                <c:pt idx="600">
                  <c:v>44242</c:v>
                </c:pt>
                <c:pt idx="601">
                  <c:v>44243</c:v>
                </c:pt>
                <c:pt idx="602">
                  <c:v>44244</c:v>
                </c:pt>
                <c:pt idx="603">
                  <c:v>44245</c:v>
                </c:pt>
                <c:pt idx="604">
                  <c:v>44246</c:v>
                </c:pt>
                <c:pt idx="605">
                  <c:v>44247</c:v>
                </c:pt>
                <c:pt idx="606">
                  <c:v>44248</c:v>
                </c:pt>
                <c:pt idx="607">
                  <c:v>44249</c:v>
                </c:pt>
                <c:pt idx="608">
                  <c:v>44250</c:v>
                </c:pt>
                <c:pt idx="609">
                  <c:v>44251</c:v>
                </c:pt>
                <c:pt idx="610">
                  <c:v>44252</c:v>
                </c:pt>
                <c:pt idx="611">
                  <c:v>44253</c:v>
                </c:pt>
                <c:pt idx="612">
                  <c:v>44254</c:v>
                </c:pt>
                <c:pt idx="613">
                  <c:v>44255</c:v>
                </c:pt>
                <c:pt idx="614">
                  <c:v>44256</c:v>
                </c:pt>
                <c:pt idx="615">
                  <c:v>44257</c:v>
                </c:pt>
                <c:pt idx="616">
                  <c:v>44258</c:v>
                </c:pt>
                <c:pt idx="617">
                  <c:v>44259</c:v>
                </c:pt>
                <c:pt idx="618">
                  <c:v>44260</c:v>
                </c:pt>
                <c:pt idx="619">
                  <c:v>44261</c:v>
                </c:pt>
                <c:pt idx="620">
                  <c:v>44262</c:v>
                </c:pt>
                <c:pt idx="621">
                  <c:v>44263</c:v>
                </c:pt>
                <c:pt idx="622">
                  <c:v>44264</c:v>
                </c:pt>
                <c:pt idx="623">
                  <c:v>44265</c:v>
                </c:pt>
                <c:pt idx="624">
                  <c:v>44266</c:v>
                </c:pt>
                <c:pt idx="625">
                  <c:v>44267</c:v>
                </c:pt>
                <c:pt idx="626">
                  <c:v>44268</c:v>
                </c:pt>
                <c:pt idx="627">
                  <c:v>44269</c:v>
                </c:pt>
                <c:pt idx="628">
                  <c:v>44270</c:v>
                </c:pt>
                <c:pt idx="629">
                  <c:v>44271</c:v>
                </c:pt>
                <c:pt idx="630">
                  <c:v>44272</c:v>
                </c:pt>
                <c:pt idx="631">
                  <c:v>44273</c:v>
                </c:pt>
                <c:pt idx="632">
                  <c:v>44274</c:v>
                </c:pt>
                <c:pt idx="633">
                  <c:v>44275</c:v>
                </c:pt>
                <c:pt idx="634">
                  <c:v>44276</c:v>
                </c:pt>
                <c:pt idx="635">
                  <c:v>44277</c:v>
                </c:pt>
                <c:pt idx="636">
                  <c:v>44278</c:v>
                </c:pt>
                <c:pt idx="637">
                  <c:v>44279</c:v>
                </c:pt>
                <c:pt idx="638">
                  <c:v>44280</c:v>
                </c:pt>
                <c:pt idx="639">
                  <c:v>44281</c:v>
                </c:pt>
                <c:pt idx="640">
                  <c:v>44282</c:v>
                </c:pt>
                <c:pt idx="641">
                  <c:v>44283</c:v>
                </c:pt>
                <c:pt idx="642">
                  <c:v>44284</c:v>
                </c:pt>
                <c:pt idx="643">
                  <c:v>44285</c:v>
                </c:pt>
                <c:pt idx="644">
                  <c:v>44286</c:v>
                </c:pt>
                <c:pt idx="645">
                  <c:v>44287</c:v>
                </c:pt>
                <c:pt idx="646">
                  <c:v>44288</c:v>
                </c:pt>
                <c:pt idx="647">
                  <c:v>44289</c:v>
                </c:pt>
                <c:pt idx="648">
                  <c:v>44290</c:v>
                </c:pt>
                <c:pt idx="649">
                  <c:v>44291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44296</c:v>
                </c:pt>
                <c:pt idx="655">
                  <c:v>44297</c:v>
                </c:pt>
                <c:pt idx="656">
                  <c:v>44298</c:v>
                </c:pt>
                <c:pt idx="657">
                  <c:v>44299</c:v>
                </c:pt>
                <c:pt idx="658">
                  <c:v>44300</c:v>
                </c:pt>
                <c:pt idx="659">
                  <c:v>44301</c:v>
                </c:pt>
                <c:pt idx="660">
                  <c:v>44302</c:v>
                </c:pt>
                <c:pt idx="661">
                  <c:v>44303</c:v>
                </c:pt>
                <c:pt idx="662">
                  <c:v>44304</c:v>
                </c:pt>
                <c:pt idx="663">
                  <c:v>44305</c:v>
                </c:pt>
                <c:pt idx="664">
                  <c:v>44306</c:v>
                </c:pt>
                <c:pt idx="665">
                  <c:v>44307</c:v>
                </c:pt>
                <c:pt idx="666">
                  <c:v>44308</c:v>
                </c:pt>
                <c:pt idx="667">
                  <c:v>44309</c:v>
                </c:pt>
                <c:pt idx="668">
                  <c:v>44310</c:v>
                </c:pt>
                <c:pt idx="669">
                  <c:v>44311</c:v>
                </c:pt>
                <c:pt idx="670">
                  <c:v>44312</c:v>
                </c:pt>
                <c:pt idx="671">
                  <c:v>44313</c:v>
                </c:pt>
                <c:pt idx="672">
                  <c:v>44314</c:v>
                </c:pt>
                <c:pt idx="673">
                  <c:v>44315</c:v>
                </c:pt>
                <c:pt idx="674">
                  <c:v>44316</c:v>
                </c:pt>
                <c:pt idx="675">
                  <c:v>44317</c:v>
                </c:pt>
                <c:pt idx="676">
                  <c:v>44318</c:v>
                </c:pt>
                <c:pt idx="677">
                  <c:v>44319</c:v>
                </c:pt>
                <c:pt idx="678">
                  <c:v>44320</c:v>
                </c:pt>
                <c:pt idx="679">
                  <c:v>44321</c:v>
                </c:pt>
                <c:pt idx="680">
                  <c:v>44322</c:v>
                </c:pt>
                <c:pt idx="681">
                  <c:v>44323</c:v>
                </c:pt>
                <c:pt idx="682">
                  <c:v>44324</c:v>
                </c:pt>
                <c:pt idx="683">
                  <c:v>44325</c:v>
                </c:pt>
                <c:pt idx="684">
                  <c:v>44326</c:v>
                </c:pt>
                <c:pt idx="685">
                  <c:v>44327</c:v>
                </c:pt>
                <c:pt idx="686">
                  <c:v>44328</c:v>
                </c:pt>
                <c:pt idx="687">
                  <c:v>44329</c:v>
                </c:pt>
                <c:pt idx="688">
                  <c:v>44330</c:v>
                </c:pt>
                <c:pt idx="689">
                  <c:v>44331</c:v>
                </c:pt>
                <c:pt idx="690">
                  <c:v>44332</c:v>
                </c:pt>
                <c:pt idx="691">
                  <c:v>44333</c:v>
                </c:pt>
                <c:pt idx="692">
                  <c:v>44334</c:v>
                </c:pt>
                <c:pt idx="693">
                  <c:v>44335</c:v>
                </c:pt>
                <c:pt idx="694">
                  <c:v>44336</c:v>
                </c:pt>
                <c:pt idx="695">
                  <c:v>44337</c:v>
                </c:pt>
                <c:pt idx="696">
                  <c:v>44338</c:v>
                </c:pt>
                <c:pt idx="697">
                  <c:v>44339</c:v>
                </c:pt>
                <c:pt idx="698">
                  <c:v>44340</c:v>
                </c:pt>
                <c:pt idx="699">
                  <c:v>44341</c:v>
                </c:pt>
                <c:pt idx="700">
                  <c:v>44342</c:v>
                </c:pt>
                <c:pt idx="701">
                  <c:v>44343</c:v>
                </c:pt>
                <c:pt idx="702">
                  <c:v>44344</c:v>
                </c:pt>
                <c:pt idx="703">
                  <c:v>44345</c:v>
                </c:pt>
                <c:pt idx="704">
                  <c:v>44346</c:v>
                </c:pt>
                <c:pt idx="705">
                  <c:v>44347</c:v>
                </c:pt>
                <c:pt idx="706">
                  <c:v>44348</c:v>
                </c:pt>
                <c:pt idx="707">
                  <c:v>44349</c:v>
                </c:pt>
                <c:pt idx="708">
                  <c:v>44350</c:v>
                </c:pt>
                <c:pt idx="709">
                  <c:v>44351</c:v>
                </c:pt>
                <c:pt idx="710">
                  <c:v>44352</c:v>
                </c:pt>
                <c:pt idx="711">
                  <c:v>44353</c:v>
                </c:pt>
                <c:pt idx="712">
                  <c:v>44354</c:v>
                </c:pt>
                <c:pt idx="713">
                  <c:v>44355</c:v>
                </c:pt>
                <c:pt idx="714">
                  <c:v>44356</c:v>
                </c:pt>
                <c:pt idx="715">
                  <c:v>44357</c:v>
                </c:pt>
                <c:pt idx="716">
                  <c:v>44358</c:v>
                </c:pt>
                <c:pt idx="717">
                  <c:v>44359</c:v>
                </c:pt>
              </c:numCache>
            </c:numRef>
          </c:cat>
          <c:val>
            <c:numRef>
              <c:f>Projeções!$E$115:$E$832</c:f>
              <c:numCache>
                <c:formatCode>General</c:formatCode>
                <c:ptCount val="718"/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137-4B32-AFEA-3C339A8365B9}"/>
            </c:ext>
          </c:extLst>
        </c:ser>
        <c:ser>
          <c:idx val="1"/>
          <c:order val="1"/>
          <c:tx>
            <c:v>Previsão otimista</c:v>
          </c:tx>
          <c:spPr>
            <a:ln w="19050" cmpd="sng">
              <a:solidFill>
                <a:srgbClr val="A5A5A5">
                  <a:alpha val="100000"/>
                </a:srgbClr>
              </a:solidFill>
              <a:prstDash val="solid"/>
            </a:ln>
          </c:spPr>
          <c:marker>
            <c:symbol val="none"/>
          </c:marker>
          <c:trendline>
            <c:name>Linear (Previsão otimista)</c:name>
            <c:spPr>
              <a:ln w="19050">
                <a:solidFill>
                  <a:srgbClr val="000000">
                    <a:alpha val="0"/>
                  </a:srgbClr>
                </a:solidFill>
              </a:ln>
            </c:spPr>
            <c:trendlineType val="linear"/>
            <c:dispRSqr val="0"/>
            <c:dispEq val="0"/>
          </c:trendline>
          <c:cat>
            <c:numRef>
              <c:f>Projeções!$B$115:$B$832</c:f>
              <c:numCache>
                <c:formatCode>[$-416]d/m/yyyy</c:formatCode>
                <c:ptCount val="718"/>
                <c:pt idx="0">
                  <c:v>43642</c:v>
                </c:pt>
                <c:pt idx="1">
                  <c:v>43643</c:v>
                </c:pt>
                <c:pt idx="2">
                  <c:v>43644</c:v>
                </c:pt>
                <c:pt idx="3">
                  <c:v>43645</c:v>
                </c:pt>
                <c:pt idx="4">
                  <c:v>43646</c:v>
                </c:pt>
                <c:pt idx="5">
                  <c:v>43647</c:v>
                </c:pt>
                <c:pt idx="6">
                  <c:v>43648</c:v>
                </c:pt>
                <c:pt idx="7">
                  <c:v>43649</c:v>
                </c:pt>
                <c:pt idx="8">
                  <c:v>43650</c:v>
                </c:pt>
                <c:pt idx="9">
                  <c:v>43651</c:v>
                </c:pt>
                <c:pt idx="10">
                  <c:v>43652</c:v>
                </c:pt>
                <c:pt idx="11">
                  <c:v>43653</c:v>
                </c:pt>
                <c:pt idx="12">
                  <c:v>43654</c:v>
                </c:pt>
                <c:pt idx="13">
                  <c:v>43655</c:v>
                </c:pt>
                <c:pt idx="14">
                  <c:v>43656</c:v>
                </c:pt>
                <c:pt idx="15">
                  <c:v>43657</c:v>
                </c:pt>
                <c:pt idx="16">
                  <c:v>43658</c:v>
                </c:pt>
                <c:pt idx="17">
                  <c:v>43659</c:v>
                </c:pt>
                <c:pt idx="18">
                  <c:v>43660</c:v>
                </c:pt>
                <c:pt idx="19">
                  <c:v>43661</c:v>
                </c:pt>
                <c:pt idx="20">
                  <c:v>43662</c:v>
                </c:pt>
                <c:pt idx="21">
                  <c:v>43663</c:v>
                </c:pt>
                <c:pt idx="22">
                  <c:v>43664</c:v>
                </c:pt>
                <c:pt idx="23">
                  <c:v>43665</c:v>
                </c:pt>
                <c:pt idx="24">
                  <c:v>43666</c:v>
                </c:pt>
                <c:pt idx="25">
                  <c:v>43667</c:v>
                </c:pt>
                <c:pt idx="26">
                  <c:v>43668</c:v>
                </c:pt>
                <c:pt idx="27">
                  <c:v>43669</c:v>
                </c:pt>
                <c:pt idx="28">
                  <c:v>43670</c:v>
                </c:pt>
                <c:pt idx="29">
                  <c:v>43671</c:v>
                </c:pt>
                <c:pt idx="30">
                  <c:v>43672</c:v>
                </c:pt>
                <c:pt idx="31">
                  <c:v>43673</c:v>
                </c:pt>
                <c:pt idx="32">
                  <c:v>43674</c:v>
                </c:pt>
                <c:pt idx="33">
                  <c:v>43675</c:v>
                </c:pt>
                <c:pt idx="34">
                  <c:v>43676</c:v>
                </c:pt>
                <c:pt idx="35">
                  <c:v>43677</c:v>
                </c:pt>
                <c:pt idx="36">
                  <c:v>43678</c:v>
                </c:pt>
                <c:pt idx="37">
                  <c:v>43679</c:v>
                </c:pt>
                <c:pt idx="38">
                  <c:v>43680</c:v>
                </c:pt>
                <c:pt idx="39">
                  <c:v>43681</c:v>
                </c:pt>
                <c:pt idx="40">
                  <c:v>43682</c:v>
                </c:pt>
                <c:pt idx="41">
                  <c:v>43683</c:v>
                </c:pt>
                <c:pt idx="42">
                  <c:v>43684</c:v>
                </c:pt>
                <c:pt idx="43">
                  <c:v>43685</c:v>
                </c:pt>
                <c:pt idx="44">
                  <c:v>43686</c:v>
                </c:pt>
                <c:pt idx="45">
                  <c:v>43687</c:v>
                </c:pt>
                <c:pt idx="46">
                  <c:v>43688</c:v>
                </c:pt>
                <c:pt idx="47">
                  <c:v>43689</c:v>
                </c:pt>
                <c:pt idx="48">
                  <c:v>43690</c:v>
                </c:pt>
                <c:pt idx="49">
                  <c:v>43691</c:v>
                </c:pt>
                <c:pt idx="50">
                  <c:v>43692</c:v>
                </c:pt>
                <c:pt idx="51">
                  <c:v>43693</c:v>
                </c:pt>
                <c:pt idx="52">
                  <c:v>43694</c:v>
                </c:pt>
                <c:pt idx="53">
                  <c:v>43695</c:v>
                </c:pt>
                <c:pt idx="54">
                  <c:v>43696</c:v>
                </c:pt>
                <c:pt idx="55">
                  <c:v>43697</c:v>
                </c:pt>
                <c:pt idx="56">
                  <c:v>43698</c:v>
                </c:pt>
                <c:pt idx="57">
                  <c:v>43699</c:v>
                </c:pt>
                <c:pt idx="58">
                  <c:v>43700</c:v>
                </c:pt>
                <c:pt idx="59">
                  <c:v>43701</c:v>
                </c:pt>
                <c:pt idx="60">
                  <c:v>43702</c:v>
                </c:pt>
                <c:pt idx="61">
                  <c:v>43703</c:v>
                </c:pt>
                <c:pt idx="62">
                  <c:v>43704</c:v>
                </c:pt>
                <c:pt idx="63">
                  <c:v>43705</c:v>
                </c:pt>
                <c:pt idx="64">
                  <c:v>43706</c:v>
                </c:pt>
                <c:pt idx="65">
                  <c:v>43707</c:v>
                </c:pt>
                <c:pt idx="66">
                  <c:v>43708</c:v>
                </c:pt>
                <c:pt idx="67">
                  <c:v>43709</c:v>
                </c:pt>
                <c:pt idx="68">
                  <c:v>43710</c:v>
                </c:pt>
                <c:pt idx="69">
                  <c:v>43711</c:v>
                </c:pt>
                <c:pt idx="70">
                  <c:v>43712</c:v>
                </c:pt>
                <c:pt idx="71">
                  <c:v>43713</c:v>
                </c:pt>
                <c:pt idx="72">
                  <c:v>43714</c:v>
                </c:pt>
                <c:pt idx="73">
                  <c:v>43715</c:v>
                </c:pt>
                <c:pt idx="74">
                  <c:v>43716</c:v>
                </c:pt>
                <c:pt idx="75">
                  <c:v>43717</c:v>
                </c:pt>
                <c:pt idx="76">
                  <c:v>43718</c:v>
                </c:pt>
                <c:pt idx="77">
                  <c:v>43719</c:v>
                </c:pt>
                <c:pt idx="78">
                  <c:v>43720</c:v>
                </c:pt>
                <c:pt idx="79">
                  <c:v>43721</c:v>
                </c:pt>
                <c:pt idx="80">
                  <c:v>43722</c:v>
                </c:pt>
                <c:pt idx="81">
                  <c:v>43723</c:v>
                </c:pt>
                <c:pt idx="82">
                  <c:v>43724</c:v>
                </c:pt>
                <c:pt idx="83">
                  <c:v>43725</c:v>
                </c:pt>
                <c:pt idx="84">
                  <c:v>43726</c:v>
                </c:pt>
                <c:pt idx="85">
                  <c:v>43727</c:v>
                </c:pt>
                <c:pt idx="86">
                  <c:v>43728</c:v>
                </c:pt>
                <c:pt idx="87">
                  <c:v>43729</c:v>
                </c:pt>
                <c:pt idx="88">
                  <c:v>43730</c:v>
                </c:pt>
                <c:pt idx="89">
                  <c:v>43731</c:v>
                </c:pt>
                <c:pt idx="90">
                  <c:v>43732</c:v>
                </c:pt>
                <c:pt idx="91">
                  <c:v>43733</c:v>
                </c:pt>
                <c:pt idx="92">
                  <c:v>43734</c:v>
                </c:pt>
                <c:pt idx="93">
                  <c:v>43735</c:v>
                </c:pt>
                <c:pt idx="94">
                  <c:v>43736</c:v>
                </c:pt>
                <c:pt idx="95">
                  <c:v>43737</c:v>
                </c:pt>
                <c:pt idx="96">
                  <c:v>43738</c:v>
                </c:pt>
                <c:pt idx="97">
                  <c:v>43739</c:v>
                </c:pt>
                <c:pt idx="98">
                  <c:v>43740</c:v>
                </c:pt>
                <c:pt idx="99">
                  <c:v>43741</c:v>
                </c:pt>
                <c:pt idx="100">
                  <c:v>43742</c:v>
                </c:pt>
                <c:pt idx="101">
                  <c:v>43743</c:v>
                </c:pt>
                <c:pt idx="102">
                  <c:v>43744</c:v>
                </c:pt>
                <c:pt idx="103">
                  <c:v>43745</c:v>
                </c:pt>
                <c:pt idx="104">
                  <c:v>43746</c:v>
                </c:pt>
                <c:pt idx="105">
                  <c:v>43747</c:v>
                </c:pt>
                <c:pt idx="106">
                  <c:v>43748</c:v>
                </c:pt>
                <c:pt idx="107">
                  <c:v>43749</c:v>
                </c:pt>
                <c:pt idx="108">
                  <c:v>43750</c:v>
                </c:pt>
                <c:pt idx="109">
                  <c:v>43751</c:v>
                </c:pt>
                <c:pt idx="110">
                  <c:v>43752</c:v>
                </c:pt>
                <c:pt idx="111">
                  <c:v>43753</c:v>
                </c:pt>
                <c:pt idx="112">
                  <c:v>43754</c:v>
                </c:pt>
                <c:pt idx="113">
                  <c:v>43755</c:v>
                </c:pt>
                <c:pt idx="114">
                  <c:v>43756</c:v>
                </c:pt>
                <c:pt idx="115">
                  <c:v>43757</c:v>
                </c:pt>
                <c:pt idx="116">
                  <c:v>43758</c:v>
                </c:pt>
                <c:pt idx="117">
                  <c:v>43759</c:v>
                </c:pt>
                <c:pt idx="118">
                  <c:v>43760</c:v>
                </c:pt>
                <c:pt idx="119">
                  <c:v>43761</c:v>
                </c:pt>
                <c:pt idx="120">
                  <c:v>43762</c:v>
                </c:pt>
                <c:pt idx="121">
                  <c:v>43763</c:v>
                </c:pt>
                <c:pt idx="122">
                  <c:v>43764</c:v>
                </c:pt>
                <c:pt idx="123">
                  <c:v>43765</c:v>
                </c:pt>
                <c:pt idx="124">
                  <c:v>43766</c:v>
                </c:pt>
                <c:pt idx="125">
                  <c:v>43767</c:v>
                </c:pt>
                <c:pt idx="126">
                  <c:v>43768</c:v>
                </c:pt>
                <c:pt idx="127">
                  <c:v>43769</c:v>
                </c:pt>
                <c:pt idx="128">
                  <c:v>43770</c:v>
                </c:pt>
                <c:pt idx="129">
                  <c:v>43771</c:v>
                </c:pt>
                <c:pt idx="130">
                  <c:v>43772</c:v>
                </c:pt>
                <c:pt idx="131">
                  <c:v>43773</c:v>
                </c:pt>
                <c:pt idx="132">
                  <c:v>43774</c:v>
                </c:pt>
                <c:pt idx="133">
                  <c:v>43775</c:v>
                </c:pt>
                <c:pt idx="134">
                  <c:v>43776</c:v>
                </c:pt>
                <c:pt idx="135">
                  <c:v>43777</c:v>
                </c:pt>
                <c:pt idx="136">
                  <c:v>43778</c:v>
                </c:pt>
                <c:pt idx="137">
                  <c:v>43779</c:v>
                </c:pt>
                <c:pt idx="138">
                  <c:v>43780</c:v>
                </c:pt>
                <c:pt idx="139">
                  <c:v>43781</c:v>
                </c:pt>
                <c:pt idx="140">
                  <c:v>43782</c:v>
                </c:pt>
                <c:pt idx="141">
                  <c:v>43783</c:v>
                </c:pt>
                <c:pt idx="142">
                  <c:v>43784</c:v>
                </c:pt>
                <c:pt idx="143">
                  <c:v>43785</c:v>
                </c:pt>
                <c:pt idx="144">
                  <c:v>43786</c:v>
                </c:pt>
                <c:pt idx="145">
                  <c:v>43787</c:v>
                </c:pt>
                <c:pt idx="146">
                  <c:v>43788</c:v>
                </c:pt>
                <c:pt idx="147">
                  <c:v>43789</c:v>
                </c:pt>
                <c:pt idx="148">
                  <c:v>43790</c:v>
                </c:pt>
                <c:pt idx="149">
                  <c:v>43791</c:v>
                </c:pt>
                <c:pt idx="150">
                  <c:v>43792</c:v>
                </c:pt>
                <c:pt idx="151">
                  <c:v>43793</c:v>
                </c:pt>
                <c:pt idx="152">
                  <c:v>43794</c:v>
                </c:pt>
                <c:pt idx="153">
                  <c:v>43795</c:v>
                </c:pt>
                <c:pt idx="154">
                  <c:v>43796</c:v>
                </c:pt>
                <c:pt idx="155">
                  <c:v>43797</c:v>
                </c:pt>
                <c:pt idx="156">
                  <c:v>43798</c:v>
                </c:pt>
                <c:pt idx="157">
                  <c:v>43799</c:v>
                </c:pt>
                <c:pt idx="158">
                  <c:v>43800</c:v>
                </c:pt>
                <c:pt idx="159">
                  <c:v>43801</c:v>
                </c:pt>
                <c:pt idx="160">
                  <c:v>43802</c:v>
                </c:pt>
                <c:pt idx="161">
                  <c:v>43803</c:v>
                </c:pt>
                <c:pt idx="162">
                  <c:v>43804</c:v>
                </c:pt>
                <c:pt idx="163">
                  <c:v>43805</c:v>
                </c:pt>
                <c:pt idx="164">
                  <c:v>43806</c:v>
                </c:pt>
                <c:pt idx="165">
                  <c:v>43807</c:v>
                </c:pt>
                <c:pt idx="166">
                  <c:v>43808</c:v>
                </c:pt>
                <c:pt idx="167">
                  <c:v>43809</c:v>
                </c:pt>
                <c:pt idx="168">
                  <c:v>43810</c:v>
                </c:pt>
                <c:pt idx="169">
                  <c:v>43811</c:v>
                </c:pt>
                <c:pt idx="170">
                  <c:v>43812</c:v>
                </c:pt>
                <c:pt idx="171">
                  <c:v>43813</c:v>
                </c:pt>
                <c:pt idx="172">
                  <c:v>43814</c:v>
                </c:pt>
                <c:pt idx="173">
                  <c:v>43815</c:v>
                </c:pt>
                <c:pt idx="174">
                  <c:v>43816</c:v>
                </c:pt>
                <c:pt idx="175">
                  <c:v>43817</c:v>
                </c:pt>
                <c:pt idx="176">
                  <c:v>43818</c:v>
                </c:pt>
                <c:pt idx="177">
                  <c:v>43819</c:v>
                </c:pt>
                <c:pt idx="178">
                  <c:v>43820</c:v>
                </c:pt>
                <c:pt idx="179">
                  <c:v>43821</c:v>
                </c:pt>
                <c:pt idx="180">
                  <c:v>43822</c:v>
                </c:pt>
                <c:pt idx="181">
                  <c:v>43823</c:v>
                </c:pt>
                <c:pt idx="182">
                  <c:v>43824</c:v>
                </c:pt>
                <c:pt idx="183">
                  <c:v>43825</c:v>
                </c:pt>
                <c:pt idx="184">
                  <c:v>43826</c:v>
                </c:pt>
                <c:pt idx="185">
                  <c:v>43827</c:v>
                </c:pt>
                <c:pt idx="186">
                  <c:v>43828</c:v>
                </c:pt>
                <c:pt idx="187">
                  <c:v>43829</c:v>
                </c:pt>
                <c:pt idx="188">
                  <c:v>43830</c:v>
                </c:pt>
                <c:pt idx="189">
                  <c:v>43831</c:v>
                </c:pt>
                <c:pt idx="190">
                  <c:v>43832</c:v>
                </c:pt>
                <c:pt idx="191">
                  <c:v>43833</c:v>
                </c:pt>
                <c:pt idx="192">
                  <c:v>43834</c:v>
                </c:pt>
                <c:pt idx="193">
                  <c:v>43835</c:v>
                </c:pt>
                <c:pt idx="194">
                  <c:v>43836</c:v>
                </c:pt>
                <c:pt idx="195">
                  <c:v>43837</c:v>
                </c:pt>
                <c:pt idx="196">
                  <c:v>43838</c:v>
                </c:pt>
                <c:pt idx="197">
                  <c:v>43839</c:v>
                </c:pt>
                <c:pt idx="198">
                  <c:v>43840</c:v>
                </c:pt>
                <c:pt idx="199">
                  <c:v>43841</c:v>
                </c:pt>
                <c:pt idx="200">
                  <c:v>43842</c:v>
                </c:pt>
                <c:pt idx="201">
                  <c:v>43843</c:v>
                </c:pt>
                <c:pt idx="202">
                  <c:v>43844</c:v>
                </c:pt>
                <c:pt idx="203">
                  <c:v>43845</c:v>
                </c:pt>
                <c:pt idx="204">
                  <c:v>43846</c:v>
                </c:pt>
                <c:pt idx="205">
                  <c:v>43847</c:v>
                </c:pt>
                <c:pt idx="206">
                  <c:v>43848</c:v>
                </c:pt>
                <c:pt idx="207">
                  <c:v>43849</c:v>
                </c:pt>
                <c:pt idx="208">
                  <c:v>43850</c:v>
                </c:pt>
                <c:pt idx="209">
                  <c:v>43851</c:v>
                </c:pt>
                <c:pt idx="210">
                  <c:v>43852</c:v>
                </c:pt>
                <c:pt idx="211">
                  <c:v>43853</c:v>
                </c:pt>
                <c:pt idx="212">
                  <c:v>43854</c:v>
                </c:pt>
                <c:pt idx="213">
                  <c:v>43855</c:v>
                </c:pt>
                <c:pt idx="214">
                  <c:v>43856</c:v>
                </c:pt>
                <c:pt idx="215">
                  <c:v>43857</c:v>
                </c:pt>
                <c:pt idx="216">
                  <c:v>43858</c:v>
                </c:pt>
                <c:pt idx="217">
                  <c:v>43859</c:v>
                </c:pt>
                <c:pt idx="218">
                  <c:v>43860</c:v>
                </c:pt>
                <c:pt idx="219">
                  <c:v>43861</c:v>
                </c:pt>
                <c:pt idx="220">
                  <c:v>43862</c:v>
                </c:pt>
                <c:pt idx="221">
                  <c:v>43863</c:v>
                </c:pt>
                <c:pt idx="222">
                  <c:v>43864</c:v>
                </c:pt>
                <c:pt idx="223">
                  <c:v>43865</c:v>
                </c:pt>
                <c:pt idx="224">
                  <c:v>43866</c:v>
                </c:pt>
                <c:pt idx="225">
                  <c:v>43867</c:v>
                </c:pt>
                <c:pt idx="226">
                  <c:v>43868</c:v>
                </c:pt>
                <c:pt idx="227">
                  <c:v>43869</c:v>
                </c:pt>
                <c:pt idx="228">
                  <c:v>43870</c:v>
                </c:pt>
                <c:pt idx="229">
                  <c:v>43871</c:v>
                </c:pt>
                <c:pt idx="230">
                  <c:v>43872</c:v>
                </c:pt>
                <c:pt idx="231">
                  <c:v>43873</c:v>
                </c:pt>
                <c:pt idx="232">
                  <c:v>43874</c:v>
                </c:pt>
                <c:pt idx="233">
                  <c:v>43875</c:v>
                </c:pt>
                <c:pt idx="234">
                  <c:v>43876</c:v>
                </c:pt>
                <c:pt idx="235">
                  <c:v>43877</c:v>
                </c:pt>
                <c:pt idx="236">
                  <c:v>43878</c:v>
                </c:pt>
                <c:pt idx="237">
                  <c:v>43879</c:v>
                </c:pt>
                <c:pt idx="238">
                  <c:v>43880</c:v>
                </c:pt>
                <c:pt idx="239">
                  <c:v>43881</c:v>
                </c:pt>
                <c:pt idx="240">
                  <c:v>43882</c:v>
                </c:pt>
                <c:pt idx="241">
                  <c:v>43883</c:v>
                </c:pt>
                <c:pt idx="242">
                  <c:v>43884</c:v>
                </c:pt>
                <c:pt idx="243">
                  <c:v>43885</c:v>
                </c:pt>
                <c:pt idx="244">
                  <c:v>43886</c:v>
                </c:pt>
                <c:pt idx="245">
                  <c:v>43887</c:v>
                </c:pt>
                <c:pt idx="246">
                  <c:v>43888</c:v>
                </c:pt>
                <c:pt idx="247">
                  <c:v>43889</c:v>
                </c:pt>
                <c:pt idx="248">
                  <c:v>43890</c:v>
                </c:pt>
                <c:pt idx="249">
                  <c:v>43891</c:v>
                </c:pt>
                <c:pt idx="250">
                  <c:v>43892</c:v>
                </c:pt>
                <c:pt idx="251">
                  <c:v>43893</c:v>
                </c:pt>
                <c:pt idx="252">
                  <c:v>43894</c:v>
                </c:pt>
                <c:pt idx="253">
                  <c:v>43895</c:v>
                </c:pt>
                <c:pt idx="254">
                  <c:v>43896</c:v>
                </c:pt>
                <c:pt idx="255">
                  <c:v>43897</c:v>
                </c:pt>
                <c:pt idx="256">
                  <c:v>43898</c:v>
                </c:pt>
                <c:pt idx="257">
                  <c:v>43899</c:v>
                </c:pt>
                <c:pt idx="258">
                  <c:v>43900</c:v>
                </c:pt>
                <c:pt idx="259">
                  <c:v>43901</c:v>
                </c:pt>
                <c:pt idx="260">
                  <c:v>43902</c:v>
                </c:pt>
                <c:pt idx="261">
                  <c:v>43903</c:v>
                </c:pt>
                <c:pt idx="262">
                  <c:v>43904</c:v>
                </c:pt>
                <c:pt idx="263">
                  <c:v>43905</c:v>
                </c:pt>
                <c:pt idx="264">
                  <c:v>43906</c:v>
                </c:pt>
                <c:pt idx="265">
                  <c:v>43907</c:v>
                </c:pt>
                <c:pt idx="266">
                  <c:v>43908</c:v>
                </c:pt>
                <c:pt idx="267">
                  <c:v>43909</c:v>
                </c:pt>
                <c:pt idx="268">
                  <c:v>43910</c:v>
                </c:pt>
                <c:pt idx="269">
                  <c:v>43911</c:v>
                </c:pt>
                <c:pt idx="270">
                  <c:v>43912</c:v>
                </c:pt>
                <c:pt idx="271">
                  <c:v>43913</c:v>
                </c:pt>
                <c:pt idx="272">
                  <c:v>43914</c:v>
                </c:pt>
                <c:pt idx="273">
                  <c:v>43915</c:v>
                </c:pt>
                <c:pt idx="274">
                  <c:v>43916</c:v>
                </c:pt>
                <c:pt idx="275">
                  <c:v>43917</c:v>
                </c:pt>
                <c:pt idx="276">
                  <c:v>43918</c:v>
                </c:pt>
                <c:pt idx="277">
                  <c:v>43919</c:v>
                </c:pt>
                <c:pt idx="278">
                  <c:v>43920</c:v>
                </c:pt>
                <c:pt idx="279">
                  <c:v>43921</c:v>
                </c:pt>
                <c:pt idx="280">
                  <c:v>43922</c:v>
                </c:pt>
                <c:pt idx="281">
                  <c:v>43923</c:v>
                </c:pt>
                <c:pt idx="282">
                  <c:v>43924</c:v>
                </c:pt>
                <c:pt idx="283">
                  <c:v>43925</c:v>
                </c:pt>
                <c:pt idx="284">
                  <c:v>43926</c:v>
                </c:pt>
                <c:pt idx="285">
                  <c:v>43927</c:v>
                </c:pt>
                <c:pt idx="286">
                  <c:v>43928</c:v>
                </c:pt>
                <c:pt idx="287">
                  <c:v>43929</c:v>
                </c:pt>
                <c:pt idx="288">
                  <c:v>43930</c:v>
                </c:pt>
                <c:pt idx="289">
                  <c:v>43931</c:v>
                </c:pt>
                <c:pt idx="290">
                  <c:v>43932</c:v>
                </c:pt>
                <c:pt idx="291">
                  <c:v>43933</c:v>
                </c:pt>
                <c:pt idx="292">
                  <c:v>43934</c:v>
                </c:pt>
                <c:pt idx="293">
                  <c:v>43935</c:v>
                </c:pt>
                <c:pt idx="294">
                  <c:v>43936</c:v>
                </c:pt>
                <c:pt idx="295">
                  <c:v>43937</c:v>
                </c:pt>
                <c:pt idx="296">
                  <c:v>43938</c:v>
                </c:pt>
                <c:pt idx="297">
                  <c:v>43939</c:v>
                </c:pt>
                <c:pt idx="298">
                  <c:v>43940</c:v>
                </c:pt>
                <c:pt idx="299">
                  <c:v>43941</c:v>
                </c:pt>
                <c:pt idx="300">
                  <c:v>43942</c:v>
                </c:pt>
                <c:pt idx="301">
                  <c:v>43943</c:v>
                </c:pt>
                <c:pt idx="302">
                  <c:v>43944</c:v>
                </c:pt>
                <c:pt idx="303">
                  <c:v>43945</c:v>
                </c:pt>
                <c:pt idx="304">
                  <c:v>43946</c:v>
                </c:pt>
                <c:pt idx="305">
                  <c:v>43947</c:v>
                </c:pt>
                <c:pt idx="306">
                  <c:v>43948</c:v>
                </c:pt>
                <c:pt idx="307">
                  <c:v>43949</c:v>
                </c:pt>
                <c:pt idx="308">
                  <c:v>43950</c:v>
                </c:pt>
                <c:pt idx="309">
                  <c:v>43951</c:v>
                </c:pt>
                <c:pt idx="310">
                  <c:v>43952</c:v>
                </c:pt>
                <c:pt idx="311">
                  <c:v>43953</c:v>
                </c:pt>
                <c:pt idx="312">
                  <c:v>43954</c:v>
                </c:pt>
                <c:pt idx="313">
                  <c:v>43955</c:v>
                </c:pt>
                <c:pt idx="314">
                  <c:v>43956</c:v>
                </c:pt>
                <c:pt idx="315">
                  <c:v>43957</c:v>
                </c:pt>
                <c:pt idx="316">
                  <c:v>43958</c:v>
                </c:pt>
                <c:pt idx="317">
                  <c:v>43959</c:v>
                </c:pt>
                <c:pt idx="318">
                  <c:v>43960</c:v>
                </c:pt>
                <c:pt idx="319">
                  <c:v>43961</c:v>
                </c:pt>
                <c:pt idx="320">
                  <c:v>43962</c:v>
                </c:pt>
                <c:pt idx="321">
                  <c:v>43963</c:v>
                </c:pt>
                <c:pt idx="322">
                  <c:v>43964</c:v>
                </c:pt>
                <c:pt idx="323">
                  <c:v>43965</c:v>
                </c:pt>
                <c:pt idx="324">
                  <c:v>43966</c:v>
                </c:pt>
                <c:pt idx="325">
                  <c:v>43967</c:v>
                </c:pt>
                <c:pt idx="326">
                  <c:v>43968</c:v>
                </c:pt>
                <c:pt idx="327">
                  <c:v>43969</c:v>
                </c:pt>
                <c:pt idx="328">
                  <c:v>43970</c:v>
                </c:pt>
                <c:pt idx="329">
                  <c:v>43971</c:v>
                </c:pt>
                <c:pt idx="330">
                  <c:v>43972</c:v>
                </c:pt>
                <c:pt idx="331">
                  <c:v>43973</c:v>
                </c:pt>
                <c:pt idx="332">
                  <c:v>43974</c:v>
                </c:pt>
                <c:pt idx="333">
                  <c:v>43975</c:v>
                </c:pt>
                <c:pt idx="334">
                  <c:v>43976</c:v>
                </c:pt>
                <c:pt idx="335">
                  <c:v>43977</c:v>
                </c:pt>
                <c:pt idx="336">
                  <c:v>43978</c:v>
                </c:pt>
                <c:pt idx="337">
                  <c:v>43979</c:v>
                </c:pt>
                <c:pt idx="338">
                  <c:v>43980</c:v>
                </c:pt>
                <c:pt idx="339">
                  <c:v>43981</c:v>
                </c:pt>
                <c:pt idx="340">
                  <c:v>43982</c:v>
                </c:pt>
                <c:pt idx="341">
                  <c:v>43983</c:v>
                </c:pt>
                <c:pt idx="342">
                  <c:v>43984</c:v>
                </c:pt>
                <c:pt idx="343">
                  <c:v>43985</c:v>
                </c:pt>
                <c:pt idx="344">
                  <c:v>43986</c:v>
                </c:pt>
                <c:pt idx="345">
                  <c:v>43987</c:v>
                </c:pt>
                <c:pt idx="346">
                  <c:v>43988</c:v>
                </c:pt>
                <c:pt idx="347">
                  <c:v>43989</c:v>
                </c:pt>
                <c:pt idx="348">
                  <c:v>43990</c:v>
                </c:pt>
                <c:pt idx="349">
                  <c:v>43991</c:v>
                </c:pt>
                <c:pt idx="350">
                  <c:v>43992</c:v>
                </c:pt>
                <c:pt idx="351">
                  <c:v>43993</c:v>
                </c:pt>
                <c:pt idx="352">
                  <c:v>43994</c:v>
                </c:pt>
                <c:pt idx="353">
                  <c:v>43995</c:v>
                </c:pt>
                <c:pt idx="354">
                  <c:v>43996</c:v>
                </c:pt>
                <c:pt idx="355">
                  <c:v>43997</c:v>
                </c:pt>
                <c:pt idx="356">
                  <c:v>43998</c:v>
                </c:pt>
                <c:pt idx="357">
                  <c:v>43999</c:v>
                </c:pt>
                <c:pt idx="358">
                  <c:v>44000</c:v>
                </c:pt>
                <c:pt idx="359">
                  <c:v>44001</c:v>
                </c:pt>
                <c:pt idx="360">
                  <c:v>44002</c:v>
                </c:pt>
                <c:pt idx="361">
                  <c:v>44003</c:v>
                </c:pt>
                <c:pt idx="362">
                  <c:v>44004</c:v>
                </c:pt>
                <c:pt idx="363">
                  <c:v>44005</c:v>
                </c:pt>
                <c:pt idx="364">
                  <c:v>44006</c:v>
                </c:pt>
                <c:pt idx="365">
                  <c:v>44007</c:v>
                </c:pt>
                <c:pt idx="366">
                  <c:v>44008</c:v>
                </c:pt>
                <c:pt idx="367">
                  <c:v>44009</c:v>
                </c:pt>
                <c:pt idx="368">
                  <c:v>44010</c:v>
                </c:pt>
                <c:pt idx="369">
                  <c:v>44011</c:v>
                </c:pt>
                <c:pt idx="370">
                  <c:v>44012</c:v>
                </c:pt>
                <c:pt idx="371">
                  <c:v>44013</c:v>
                </c:pt>
                <c:pt idx="372">
                  <c:v>44014</c:v>
                </c:pt>
                <c:pt idx="373">
                  <c:v>44015</c:v>
                </c:pt>
                <c:pt idx="374">
                  <c:v>44016</c:v>
                </c:pt>
                <c:pt idx="375">
                  <c:v>44017</c:v>
                </c:pt>
                <c:pt idx="376">
                  <c:v>44018</c:v>
                </c:pt>
                <c:pt idx="377">
                  <c:v>44019</c:v>
                </c:pt>
                <c:pt idx="378">
                  <c:v>44020</c:v>
                </c:pt>
                <c:pt idx="379">
                  <c:v>44021</c:v>
                </c:pt>
                <c:pt idx="380">
                  <c:v>44022</c:v>
                </c:pt>
                <c:pt idx="381">
                  <c:v>44023</c:v>
                </c:pt>
                <c:pt idx="382">
                  <c:v>44024</c:v>
                </c:pt>
                <c:pt idx="383">
                  <c:v>44025</c:v>
                </c:pt>
                <c:pt idx="384">
                  <c:v>44026</c:v>
                </c:pt>
                <c:pt idx="385">
                  <c:v>44027</c:v>
                </c:pt>
                <c:pt idx="386">
                  <c:v>44028</c:v>
                </c:pt>
                <c:pt idx="387">
                  <c:v>44029</c:v>
                </c:pt>
                <c:pt idx="388">
                  <c:v>44030</c:v>
                </c:pt>
                <c:pt idx="389">
                  <c:v>44031</c:v>
                </c:pt>
                <c:pt idx="390">
                  <c:v>44032</c:v>
                </c:pt>
                <c:pt idx="391">
                  <c:v>44033</c:v>
                </c:pt>
                <c:pt idx="392">
                  <c:v>44034</c:v>
                </c:pt>
                <c:pt idx="393">
                  <c:v>44035</c:v>
                </c:pt>
                <c:pt idx="394">
                  <c:v>44036</c:v>
                </c:pt>
                <c:pt idx="395">
                  <c:v>44037</c:v>
                </c:pt>
                <c:pt idx="396">
                  <c:v>44038</c:v>
                </c:pt>
                <c:pt idx="397">
                  <c:v>44039</c:v>
                </c:pt>
                <c:pt idx="398">
                  <c:v>44040</c:v>
                </c:pt>
                <c:pt idx="399">
                  <c:v>44041</c:v>
                </c:pt>
                <c:pt idx="400">
                  <c:v>44042</c:v>
                </c:pt>
                <c:pt idx="401">
                  <c:v>44043</c:v>
                </c:pt>
                <c:pt idx="402">
                  <c:v>44044</c:v>
                </c:pt>
                <c:pt idx="403">
                  <c:v>44045</c:v>
                </c:pt>
                <c:pt idx="404">
                  <c:v>44046</c:v>
                </c:pt>
                <c:pt idx="405">
                  <c:v>44047</c:v>
                </c:pt>
                <c:pt idx="406">
                  <c:v>44048</c:v>
                </c:pt>
                <c:pt idx="407">
                  <c:v>44049</c:v>
                </c:pt>
                <c:pt idx="408">
                  <c:v>44050</c:v>
                </c:pt>
                <c:pt idx="409">
                  <c:v>44051</c:v>
                </c:pt>
                <c:pt idx="410">
                  <c:v>44052</c:v>
                </c:pt>
                <c:pt idx="411">
                  <c:v>44053</c:v>
                </c:pt>
                <c:pt idx="412">
                  <c:v>44054</c:v>
                </c:pt>
                <c:pt idx="413">
                  <c:v>44055</c:v>
                </c:pt>
                <c:pt idx="414">
                  <c:v>44056</c:v>
                </c:pt>
                <c:pt idx="415">
                  <c:v>44057</c:v>
                </c:pt>
                <c:pt idx="416">
                  <c:v>44058</c:v>
                </c:pt>
                <c:pt idx="417">
                  <c:v>44059</c:v>
                </c:pt>
                <c:pt idx="418">
                  <c:v>44060</c:v>
                </c:pt>
                <c:pt idx="419">
                  <c:v>44061</c:v>
                </c:pt>
                <c:pt idx="420">
                  <c:v>44062</c:v>
                </c:pt>
                <c:pt idx="421">
                  <c:v>44063</c:v>
                </c:pt>
                <c:pt idx="422">
                  <c:v>44064</c:v>
                </c:pt>
                <c:pt idx="423">
                  <c:v>44065</c:v>
                </c:pt>
                <c:pt idx="424">
                  <c:v>44066</c:v>
                </c:pt>
                <c:pt idx="425">
                  <c:v>44067</c:v>
                </c:pt>
                <c:pt idx="426">
                  <c:v>44068</c:v>
                </c:pt>
                <c:pt idx="427">
                  <c:v>44069</c:v>
                </c:pt>
                <c:pt idx="428">
                  <c:v>44070</c:v>
                </c:pt>
                <c:pt idx="429">
                  <c:v>44071</c:v>
                </c:pt>
                <c:pt idx="430">
                  <c:v>44072</c:v>
                </c:pt>
                <c:pt idx="431">
                  <c:v>44073</c:v>
                </c:pt>
                <c:pt idx="432">
                  <c:v>44074</c:v>
                </c:pt>
                <c:pt idx="433">
                  <c:v>44075</c:v>
                </c:pt>
                <c:pt idx="434">
                  <c:v>44076</c:v>
                </c:pt>
                <c:pt idx="435">
                  <c:v>44077</c:v>
                </c:pt>
                <c:pt idx="436">
                  <c:v>44078</c:v>
                </c:pt>
                <c:pt idx="437">
                  <c:v>44079</c:v>
                </c:pt>
                <c:pt idx="438">
                  <c:v>44080</c:v>
                </c:pt>
                <c:pt idx="439">
                  <c:v>44081</c:v>
                </c:pt>
                <c:pt idx="440">
                  <c:v>44082</c:v>
                </c:pt>
                <c:pt idx="441">
                  <c:v>44083</c:v>
                </c:pt>
                <c:pt idx="442">
                  <c:v>44084</c:v>
                </c:pt>
                <c:pt idx="443">
                  <c:v>44085</c:v>
                </c:pt>
                <c:pt idx="444">
                  <c:v>44086</c:v>
                </c:pt>
                <c:pt idx="445">
                  <c:v>44087</c:v>
                </c:pt>
                <c:pt idx="446">
                  <c:v>44088</c:v>
                </c:pt>
                <c:pt idx="447">
                  <c:v>44089</c:v>
                </c:pt>
                <c:pt idx="448">
                  <c:v>44090</c:v>
                </c:pt>
                <c:pt idx="449">
                  <c:v>44091</c:v>
                </c:pt>
                <c:pt idx="450">
                  <c:v>44092</c:v>
                </c:pt>
                <c:pt idx="451">
                  <c:v>44093</c:v>
                </c:pt>
                <c:pt idx="452">
                  <c:v>44094</c:v>
                </c:pt>
                <c:pt idx="453">
                  <c:v>44095</c:v>
                </c:pt>
                <c:pt idx="454">
                  <c:v>44096</c:v>
                </c:pt>
                <c:pt idx="455">
                  <c:v>44097</c:v>
                </c:pt>
                <c:pt idx="456">
                  <c:v>44098</c:v>
                </c:pt>
                <c:pt idx="457">
                  <c:v>44099</c:v>
                </c:pt>
                <c:pt idx="458">
                  <c:v>44100</c:v>
                </c:pt>
                <c:pt idx="459">
                  <c:v>44101</c:v>
                </c:pt>
                <c:pt idx="460">
                  <c:v>44102</c:v>
                </c:pt>
                <c:pt idx="461">
                  <c:v>44103</c:v>
                </c:pt>
                <c:pt idx="462">
                  <c:v>44104</c:v>
                </c:pt>
                <c:pt idx="463">
                  <c:v>44105</c:v>
                </c:pt>
                <c:pt idx="464">
                  <c:v>44106</c:v>
                </c:pt>
                <c:pt idx="465">
                  <c:v>44107</c:v>
                </c:pt>
                <c:pt idx="466">
                  <c:v>44108</c:v>
                </c:pt>
                <c:pt idx="467">
                  <c:v>44109</c:v>
                </c:pt>
                <c:pt idx="468">
                  <c:v>44110</c:v>
                </c:pt>
                <c:pt idx="469">
                  <c:v>44111</c:v>
                </c:pt>
                <c:pt idx="470">
                  <c:v>44112</c:v>
                </c:pt>
                <c:pt idx="471">
                  <c:v>44113</c:v>
                </c:pt>
                <c:pt idx="472">
                  <c:v>44114</c:v>
                </c:pt>
                <c:pt idx="473">
                  <c:v>44115</c:v>
                </c:pt>
                <c:pt idx="474">
                  <c:v>44116</c:v>
                </c:pt>
                <c:pt idx="475">
                  <c:v>44117</c:v>
                </c:pt>
                <c:pt idx="476">
                  <c:v>44118</c:v>
                </c:pt>
                <c:pt idx="477">
                  <c:v>44119</c:v>
                </c:pt>
                <c:pt idx="478">
                  <c:v>44120</c:v>
                </c:pt>
                <c:pt idx="479">
                  <c:v>44121</c:v>
                </c:pt>
                <c:pt idx="480">
                  <c:v>44122</c:v>
                </c:pt>
                <c:pt idx="481">
                  <c:v>44123</c:v>
                </c:pt>
                <c:pt idx="482">
                  <c:v>44124</c:v>
                </c:pt>
                <c:pt idx="483">
                  <c:v>44125</c:v>
                </c:pt>
                <c:pt idx="484">
                  <c:v>44126</c:v>
                </c:pt>
                <c:pt idx="485">
                  <c:v>44127</c:v>
                </c:pt>
                <c:pt idx="486">
                  <c:v>44128</c:v>
                </c:pt>
                <c:pt idx="487">
                  <c:v>44129</c:v>
                </c:pt>
                <c:pt idx="488">
                  <c:v>44130</c:v>
                </c:pt>
                <c:pt idx="489">
                  <c:v>44131</c:v>
                </c:pt>
                <c:pt idx="490">
                  <c:v>44132</c:v>
                </c:pt>
                <c:pt idx="491">
                  <c:v>44133</c:v>
                </c:pt>
                <c:pt idx="492">
                  <c:v>44134</c:v>
                </c:pt>
                <c:pt idx="493">
                  <c:v>44135</c:v>
                </c:pt>
                <c:pt idx="494">
                  <c:v>44136</c:v>
                </c:pt>
                <c:pt idx="495">
                  <c:v>44137</c:v>
                </c:pt>
                <c:pt idx="496">
                  <c:v>44138</c:v>
                </c:pt>
                <c:pt idx="497">
                  <c:v>44139</c:v>
                </c:pt>
                <c:pt idx="498">
                  <c:v>44140</c:v>
                </c:pt>
                <c:pt idx="499">
                  <c:v>44141</c:v>
                </c:pt>
                <c:pt idx="500">
                  <c:v>44142</c:v>
                </c:pt>
                <c:pt idx="501">
                  <c:v>44143</c:v>
                </c:pt>
                <c:pt idx="502">
                  <c:v>44144</c:v>
                </c:pt>
                <c:pt idx="503">
                  <c:v>44145</c:v>
                </c:pt>
                <c:pt idx="504">
                  <c:v>44146</c:v>
                </c:pt>
                <c:pt idx="505">
                  <c:v>44147</c:v>
                </c:pt>
                <c:pt idx="506">
                  <c:v>44148</c:v>
                </c:pt>
                <c:pt idx="507">
                  <c:v>44149</c:v>
                </c:pt>
                <c:pt idx="508">
                  <c:v>44150</c:v>
                </c:pt>
                <c:pt idx="509">
                  <c:v>44151</c:v>
                </c:pt>
                <c:pt idx="510">
                  <c:v>44152</c:v>
                </c:pt>
                <c:pt idx="511">
                  <c:v>44153</c:v>
                </c:pt>
                <c:pt idx="512">
                  <c:v>44154</c:v>
                </c:pt>
                <c:pt idx="513">
                  <c:v>44155</c:v>
                </c:pt>
                <c:pt idx="514">
                  <c:v>44156</c:v>
                </c:pt>
                <c:pt idx="515">
                  <c:v>44157</c:v>
                </c:pt>
                <c:pt idx="516">
                  <c:v>44158</c:v>
                </c:pt>
                <c:pt idx="517">
                  <c:v>44159</c:v>
                </c:pt>
                <c:pt idx="518">
                  <c:v>44160</c:v>
                </c:pt>
                <c:pt idx="519">
                  <c:v>44161</c:v>
                </c:pt>
                <c:pt idx="520">
                  <c:v>44162</c:v>
                </c:pt>
                <c:pt idx="521">
                  <c:v>44163</c:v>
                </c:pt>
                <c:pt idx="522">
                  <c:v>44164</c:v>
                </c:pt>
                <c:pt idx="523">
                  <c:v>44165</c:v>
                </c:pt>
                <c:pt idx="524">
                  <c:v>44166</c:v>
                </c:pt>
                <c:pt idx="525">
                  <c:v>44167</c:v>
                </c:pt>
                <c:pt idx="526">
                  <c:v>44168</c:v>
                </c:pt>
                <c:pt idx="527">
                  <c:v>44169</c:v>
                </c:pt>
                <c:pt idx="528">
                  <c:v>44170</c:v>
                </c:pt>
                <c:pt idx="529">
                  <c:v>44171</c:v>
                </c:pt>
                <c:pt idx="530">
                  <c:v>44172</c:v>
                </c:pt>
                <c:pt idx="531">
                  <c:v>44173</c:v>
                </c:pt>
                <c:pt idx="532">
                  <c:v>44174</c:v>
                </c:pt>
                <c:pt idx="533">
                  <c:v>44175</c:v>
                </c:pt>
                <c:pt idx="534">
                  <c:v>44176</c:v>
                </c:pt>
                <c:pt idx="535">
                  <c:v>44177</c:v>
                </c:pt>
                <c:pt idx="536">
                  <c:v>44178</c:v>
                </c:pt>
                <c:pt idx="537">
                  <c:v>44179</c:v>
                </c:pt>
                <c:pt idx="538">
                  <c:v>44180</c:v>
                </c:pt>
                <c:pt idx="539">
                  <c:v>44181</c:v>
                </c:pt>
                <c:pt idx="540">
                  <c:v>44182</c:v>
                </c:pt>
                <c:pt idx="541">
                  <c:v>44183</c:v>
                </c:pt>
                <c:pt idx="542">
                  <c:v>44184</c:v>
                </c:pt>
                <c:pt idx="543">
                  <c:v>44185</c:v>
                </c:pt>
                <c:pt idx="544">
                  <c:v>44186</c:v>
                </c:pt>
                <c:pt idx="545">
                  <c:v>44187</c:v>
                </c:pt>
                <c:pt idx="546">
                  <c:v>44188</c:v>
                </c:pt>
                <c:pt idx="547">
                  <c:v>44189</c:v>
                </c:pt>
                <c:pt idx="548">
                  <c:v>44190</c:v>
                </c:pt>
                <c:pt idx="549">
                  <c:v>44191</c:v>
                </c:pt>
                <c:pt idx="550">
                  <c:v>44192</c:v>
                </c:pt>
                <c:pt idx="551">
                  <c:v>44193</c:v>
                </c:pt>
                <c:pt idx="552">
                  <c:v>44194</c:v>
                </c:pt>
                <c:pt idx="553">
                  <c:v>44195</c:v>
                </c:pt>
                <c:pt idx="554">
                  <c:v>44196</c:v>
                </c:pt>
                <c:pt idx="555">
                  <c:v>44197</c:v>
                </c:pt>
                <c:pt idx="556">
                  <c:v>44198</c:v>
                </c:pt>
                <c:pt idx="557">
                  <c:v>44199</c:v>
                </c:pt>
                <c:pt idx="558">
                  <c:v>44200</c:v>
                </c:pt>
                <c:pt idx="559">
                  <c:v>44201</c:v>
                </c:pt>
                <c:pt idx="560">
                  <c:v>44202</c:v>
                </c:pt>
                <c:pt idx="561">
                  <c:v>44203</c:v>
                </c:pt>
                <c:pt idx="562">
                  <c:v>44204</c:v>
                </c:pt>
                <c:pt idx="563">
                  <c:v>44205</c:v>
                </c:pt>
                <c:pt idx="564">
                  <c:v>44206</c:v>
                </c:pt>
                <c:pt idx="565">
                  <c:v>44207</c:v>
                </c:pt>
                <c:pt idx="566">
                  <c:v>44208</c:v>
                </c:pt>
                <c:pt idx="567">
                  <c:v>44209</c:v>
                </c:pt>
                <c:pt idx="568">
                  <c:v>44210</c:v>
                </c:pt>
                <c:pt idx="569">
                  <c:v>44211</c:v>
                </c:pt>
                <c:pt idx="570">
                  <c:v>44212</c:v>
                </c:pt>
                <c:pt idx="571">
                  <c:v>44213</c:v>
                </c:pt>
                <c:pt idx="572">
                  <c:v>44214</c:v>
                </c:pt>
                <c:pt idx="573">
                  <c:v>44215</c:v>
                </c:pt>
                <c:pt idx="574">
                  <c:v>44216</c:v>
                </c:pt>
                <c:pt idx="575">
                  <c:v>44217</c:v>
                </c:pt>
                <c:pt idx="576">
                  <c:v>44218</c:v>
                </c:pt>
                <c:pt idx="577">
                  <c:v>44219</c:v>
                </c:pt>
                <c:pt idx="578">
                  <c:v>44220</c:v>
                </c:pt>
                <c:pt idx="579">
                  <c:v>44221</c:v>
                </c:pt>
                <c:pt idx="580">
                  <c:v>44222</c:v>
                </c:pt>
                <c:pt idx="581">
                  <c:v>44223</c:v>
                </c:pt>
                <c:pt idx="582">
                  <c:v>44224</c:v>
                </c:pt>
                <c:pt idx="583">
                  <c:v>44225</c:v>
                </c:pt>
                <c:pt idx="584">
                  <c:v>44226</c:v>
                </c:pt>
                <c:pt idx="585">
                  <c:v>44227</c:v>
                </c:pt>
                <c:pt idx="586">
                  <c:v>44228</c:v>
                </c:pt>
                <c:pt idx="587">
                  <c:v>44229</c:v>
                </c:pt>
                <c:pt idx="588">
                  <c:v>44230</c:v>
                </c:pt>
                <c:pt idx="589">
                  <c:v>44231</c:v>
                </c:pt>
                <c:pt idx="590">
                  <c:v>44232</c:v>
                </c:pt>
                <c:pt idx="591">
                  <c:v>44233</c:v>
                </c:pt>
                <c:pt idx="592">
                  <c:v>44234</c:v>
                </c:pt>
                <c:pt idx="593">
                  <c:v>44235</c:v>
                </c:pt>
                <c:pt idx="594">
                  <c:v>44236</c:v>
                </c:pt>
                <c:pt idx="595">
                  <c:v>44237</c:v>
                </c:pt>
                <c:pt idx="596">
                  <c:v>44238</c:v>
                </c:pt>
                <c:pt idx="597">
                  <c:v>44239</c:v>
                </c:pt>
                <c:pt idx="598">
                  <c:v>44240</c:v>
                </c:pt>
                <c:pt idx="599">
                  <c:v>44241</c:v>
                </c:pt>
                <c:pt idx="600">
                  <c:v>44242</c:v>
                </c:pt>
                <c:pt idx="601">
                  <c:v>44243</c:v>
                </c:pt>
                <c:pt idx="602">
                  <c:v>44244</c:v>
                </c:pt>
                <c:pt idx="603">
                  <c:v>44245</c:v>
                </c:pt>
                <c:pt idx="604">
                  <c:v>44246</c:v>
                </c:pt>
                <c:pt idx="605">
                  <c:v>44247</c:v>
                </c:pt>
                <c:pt idx="606">
                  <c:v>44248</c:v>
                </c:pt>
                <c:pt idx="607">
                  <c:v>44249</c:v>
                </c:pt>
                <c:pt idx="608">
                  <c:v>44250</c:v>
                </c:pt>
                <c:pt idx="609">
                  <c:v>44251</c:v>
                </c:pt>
                <c:pt idx="610">
                  <c:v>44252</c:v>
                </c:pt>
                <c:pt idx="611">
                  <c:v>44253</c:v>
                </c:pt>
                <c:pt idx="612">
                  <c:v>44254</c:v>
                </c:pt>
                <c:pt idx="613">
                  <c:v>44255</c:v>
                </c:pt>
                <c:pt idx="614">
                  <c:v>44256</c:v>
                </c:pt>
                <c:pt idx="615">
                  <c:v>44257</c:v>
                </c:pt>
                <c:pt idx="616">
                  <c:v>44258</c:v>
                </c:pt>
                <c:pt idx="617">
                  <c:v>44259</c:v>
                </c:pt>
                <c:pt idx="618">
                  <c:v>44260</c:v>
                </c:pt>
                <c:pt idx="619">
                  <c:v>44261</c:v>
                </c:pt>
                <c:pt idx="620">
                  <c:v>44262</c:v>
                </c:pt>
                <c:pt idx="621">
                  <c:v>44263</c:v>
                </c:pt>
                <c:pt idx="622">
                  <c:v>44264</c:v>
                </c:pt>
                <c:pt idx="623">
                  <c:v>44265</c:v>
                </c:pt>
                <c:pt idx="624">
                  <c:v>44266</c:v>
                </c:pt>
                <c:pt idx="625">
                  <c:v>44267</c:v>
                </c:pt>
                <c:pt idx="626">
                  <c:v>44268</c:v>
                </c:pt>
                <c:pt idx="627">
                  <c:v>44269</c:v>
                </c:pt>
                <c:pt idx="628">
                  <c:v>44270</c:v>
                </c:pt>
                <c:pt idx="629">
                  <c:v>44271</c:v>
                </c:pt>
                <c:pt idx="630">
                  <c:v>44272</c:v>
                </c:pt>
                <c:pt idx="631">
                  <c:v>44273</c:v>
                </c:pt>
                <c:pt idx="632">
                  <c:v>44274</c:v>
                </c:pt>
                <c:pt idx="633">
                  <c:v>44275</c:v>
                </c:pt>
                <c:pt idx="634">
                  <c:v>44276</c:v>
                </c:pt>
                <c:pt idx="635">
                  <c:v>44277</c:v>
                </c:pt>
                <c:pt idx="636">
                  <c:v>44278</c:v>
                </c:pt>
                <c:pt idx="637">
                  <c:v>44279</c:v>
                </c:pt>
                <c:pt idx="638">
                  <c:v>44280</c:v>
                </c:pt>
                <c:pt idx="639">
                  <c:v>44281</c:v>
                </c:pt>
                <c:pt idx="640">
                  <c:v>44282</c:v>
                </c:pt>
                <c:pt idx="641">
                  <c:v>44283</c:v>
                </c:pt>
                <c:pt idx="642">
                  <c:v>44284</c:v>
                </c:pt>
                <c:pt idx="643">
                  <c:v>44285</c:v>
                </c:pt>
                <c:pt idx="644">
                  <c:v>44286</c:v>
                </c:pt>
                <c:pt idx="645">
                  <c:v>44287</c:v>
                </c:pt>
                <c:pt idx="646">
                  <c:v>44288</c:v>
                </c:pt>
                <c:pt idx="647">
                  <c:v>44289</c:v>
                </c:pt>
                <c:pt idx="648">
                  <c:v>44290</c:v>
                </c:pt>
                <c:pt idx="649">
                  <c:v>44291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44296</c:v>
                </c:pt>
                <c:pt idx="655">
                  <c:v>44297</c:v>
                </c:pt>
                <c:pt idx="656">
                  <c:v>44298</c:v>
                </c:pt>
                <c:pt idx="657">
                  <c:v>44299</c:v>
                </c:pt>
                <c:pt idx="658">
                  <c:v>44300</c:v>
                </c:pt>
                <c:pt idx="659">
                  <c:v>44301</c:v>
                </c:pt>
                <c:pt idx="660">
                  <c:v>44302</c:v>
                </c:pt>
                <c:pt idx="661">
                  <c:v>44303</c:v>
                </c:pt>
                <c:pt idx="662">
                  <c:v>44304</c:v>
                </c:pt>
                <c:pt idx="663">
                  <c:v>44305</c:v>
                </c:pt>
                <c:pt idx="664">
                  <c:v>44306</c:v>
                </c:pt>
                <c:pt idx="665">
                  <c:v>44307</c:v>
                </c:pt>
                <c:pt idx="666">
                  <c:v>44308</c:v>
                </c:pt>
                <c:pt idx="667">
                  <c:v>44309</c:v>
                </c:pt>
                <c:pt idx="668">
                  <c:v>44310</c:v>
                </c:pt>
                <c:pt idx="669">
                  <c:v>44311</c:v>
                </c:pt>
                <c:pt idx="670">
                  <c:v>44312</c:v>
                </c:pt>
                <c:pt idx="671">
                  <c:v>44313</c:v>
                </c:pt>
                <c:pt idx="672">
                  <c:v>44314</c:v>
                </c:pt>
                <c:pt idx="673">
                  <c:v>44315</c:v>
                </c:pt>
                <c:pt idx="674">
                  <c:v>44316</c:v>
                </c:pt>
                <c:pt idx="675">
                  <c:v>44317</c:v>
                </c:pt>
                <c:pt idx="676">
                  <c:v>44318</c:v>
                </c:pt>
                <c:pt idx="677">
                  <c:v>44319</c:v>
                </c:pt>
                <c:pt idx="678">
                  <c:v>44320</c:v>
                </c:pt>
                <c:pt idx="679">
                  <c:v>44321</c:v>
                </c:pt>
                <c:pt idx="680">
                  <c:v>44322</c:v>
                </c:pt>
                <c:pt idx="681">
                  <c:v>44323</c:v>
                </c:pt>
                <c:pt idx="682">
                  <c:v>44324</c:v>
                </c:pt>
                <c:pt idx="683">
                  <c:v>44325</c:v>
                </c:pt>
                <c:pt idx="684">
                  <c:v>44326</c:v>
                </c:pt>
                <c:pt idx="685">
                  <c:v>44327</c:v>
                </c:pt>
                <c:pt idx="686">
                  <c:v>44328</c:v>
                </c:pt>
                <c:pt idx="687">
                  <c:v>44329</c:v>
                </c:pt>
                <c:pt idx="688">
                  <c:v>44330</c:v>
                </c:pt>
                <c:pt idx="689">
                  <c:v>44331</c:v>
                </c:pt>
                <c:pt idx="690">
                  <c:v>44332</c:v>
                </c:pt>
                <c:pt idx="691">
                  <c:v>44333</c:v>
                </c:pt>
                <c:pt idx="692">
                  <c:v>44334</c:v>
                </c:pt>
                <c:pt idx="693">
                  <c:v>44335</c:v>
                </c:pt>
                <c:pt idx="694">
                  <c:v>44336</c:v>
                </c:pt>
                <c:pt idx="695">
                  <c:v>44337</c:v>
                </c:pt>
                <c:pt idx="696">
                  <c:v>44338</c:v>
                </c:pt>
                <c:pt idx="697">
                  <c:v>44339</c:v>
                </c:pt>
                <c:pt idx="698">
                  <c:v>44340</c:v>
                </c:pt>
                <c:pt idx="699">
                  <c:v>44341</c:v>
                </c:pt>
                <c:pt idx="700">
                  <c:v>44342</c:v>
                </c:pt>
                <c:pt idx="701">
                  <c:v>44343</c:v>
                </c:pt>
                <c:pt idx="702">
                  <c:v>44344</c:v>
                </c:pt>
                <c:pt idx="703">
                  <c:v>44345</c:v>
                </c:pt>
                <c:pt idx="704">
                  <c:v>44346</c:v>
                </c:pt>
                <c:pt idx="705">
                  <c:v>44347</c:v>
                </c:pt>
                <c:pt idx="706">
                  <c:v>44348</c:v>
                </c:pt>
                <c:pt idx="707">
                  <c:v>44349</c:v>
                </c:pt>
                <c:pt idx="708">
                  <c:v>44350</c:v>
                </c:pt>
                <c:pt idx="709">
                  <c:v>44351</c:v>
                </c:pt>
                <c:pt idx="710">
                  <c:v>44352</c:v>
                </c:pt>
                <c:pt idx="711">
                  <c:v>44353</c:v>
                </c:pt>
                <c:pt idx="712">
                  <c:v>44354</c:v>
                </c:pt>
                <c:pt idx="713">
                  <c:v>44355</c:v>
                </c:pt>
                <c:pt idx="714">
                  <c:v>44356</c:v>
                </c:pt>
                <c:pt idx="715">
                  <c:v>44357</c:v>
                </c:pt>
                <c:pt idx="716">
                  <c:v>44358</c:v>
                </c:pt>
                <c:pt idx="717">
                  <c:v>44359</c:v>
                </c:pt>
              </c:numCache>
            </c:numRef>
          </c:cat>
          <c:val>
            <c:numRef>
              <c:f>Projeções!$F$115:$F$832</c:f>
              <c:numCache>
                <c:formatCode>General</c:formatCode>
                <c:ptCount val="718"/>
                <c:pt idx="5">
                  <c:v>0.96</c:v>
                </c:pt>
                <c:pt idx="22">
                  <c:v>0</c:v>
                </c:pt>
                <c:pt idx="23">
                  <c:v>0.96</c:v>
                </c:pt>
                <c:pt idx="24">
                  <c:v>1.92</c:v>
                </c:pt>
                <c:pt idx="25">
                  <c:v>2.88</c:v>
                </c:pt>
                <c:pt idx="26">
                  <c:v>3.84</c:v>
                </c:pt>
                <c:pt idx="27">
                  <c:v>4.8</c:v>
                </c:pt>
                <c:pt idx="28">
                  <c:v>5.76</c:v>
                </c:pt>
                <c:pt idx="29">
                  <c:v>6.72</c:v>
                </c:pt>
                <c:pt idx="30">
                  <c:v>7.68</c:v>
                </c:pt>
                <c:pt idx="31">
                  <c:v>8.64</c:v>
                </c:pt>
                <c:pt idx="32">
                  <c:v>9.6000000000000014</c:v>
                </c:pt>
                <c:pt idx="33">
                  <c:v>10.560000000000002</c:v>
                </c:pt>
                <c:pt idx="34">
                  <c:v>11.520000000000003</c:v>
                </c:pt>
                <c:pt idx="35">
                  <c:v>12.480000000000004</c:v>
                </c:pt>
                <c:pt idx="36">
                  <c:v>13.440000000000005</c:v>
                </c:pt>
                <c:pt idx="37">
                  <c:v>14.400000000000006</c:v>
                </c:pt>
                <c:pt idx="38">
                  <c:v>15.360000000000007</c:v>
                </c:pt>
                <c:pt idx="39">
                  <c:v>16.320000000000007</c:v>
                </c:pt>
                <c:pt idx="40">
                  <c:v>17.280000000000008</c:v>
                </c:pt>
                <c:pt idx="41">
                  <c:v>18.240000000000009</c:v>
                </c:pt>
                <c:pt idx="42">
                  <c:v>19.20000000000001</c:v>
                </c:pt>
                <c:pt idx="43">
                  <c:v>20.160000000000011</c:v>
                </c:pt>
                <c:pt idx="44">
                  <c:v>21.120000000000012</c:v>
                </c:pt>
                <c:pt idx="45">
                  <c:v>22.080000000000013</c:v>
                </c:pt>
                <c:pt idx="46">
                  <c:v>23.040000000000013</c:v>
                </c:pt>
                <c:pt idx="47">
                  <c:v>24.000000000000014</c:v>
                </c:pt>
                <c:pt idx="48">
                  <c:v>24.960000000000015</c:v>
                </c:pt>
                <c:pt idx="49">
                  <c:v>25.920000000000016</c:v>
                </c:pt>
                <c:pt idx="50">
                  <c:v>26.880000000000017</c:v>
                </c:pt>
                <c:pt idx="51">
                  <c:v>27.840000000000018</c:v>
                </c:pt>
                <c:pt idx="52">
                  <c:v>28.800000000000018</c:v>
                </c:pt>
                <c:pt idx="53">
                  <c:v>29.760000000000019</c:v>
                </c:pt>
                <c:pt idx="54">
                  <c:v>30.72000000000002</c:v>
                </c:pt>
                <c:pt idx="55">
                  <c:v>31.680000000000021</c:v>
                </c:pt>
                <c:pt idx="56">
                  <c:v>32.640000000000022</c:v>
                </c:pt>
                <c:pt idx="57">
                  <c:v>33.600000000000023</c:v>
                </c:pt>
                <c:pt idx="58">
                  <c:v>34.560000000000024</c:v>
                </c:pt>
                <c:pt idx="59">
                  <c:v>35.520000000000024</c:v>
                </c:pt>
                <c:pt idx="60">
                  <c:v>36.480000000000025</c:v>
                </c:pt>
                <c:pt idx="61">
                  <c:v>37.440000000000026</c:v>
                </c:pt>
                <c:pt idx="62">
                  <c:v>38.400000000000027</c:v>
                </c:pt>
                <c:pt idx="63">
                  <c:v>39.360000000000028</c:v>
                </c:pt>
                <c:pt idx="64">
                  <c:v>40.320000000000029</c:v>
                </c:pt>
                <c:pt idx="65">
                  <c:v>41.28000000000003</c:v>
                </c:pt>
                <c:pt idx="66">
                  <c:v>42.24000000000003</c:v>
                </c:pt>
                <c:pt idx="67">
                  <c:v>43.200000000000031</c:v>
                </c:pt>
                <c:pt idx="68">
                  <c:v>44.160000000000032</c:v>
                </c:pt>
                <c:pt idx="69">
                  <c:v>45.120000000000033</c:v>
                </c:pt>
                <c:pt idx="70">
                  <c:v>46.080000000000034</c:v>
                </c:pt>
                <c:pt idx="71">
                  <c:v>47.040000000000035</c:v>
                </c:pt>
                <c:pt idx="72">
                  <c:v>48.000000000000036</c:v>
                </c:pt>
                <c:pt idx="73">
                  <c:v>48.960000000000036</c:v>
                </c:pt>
                <c:pt idx="74">
                  <c:v>49.920000000000037</c:v>
                </c:pt>
                <c:pt idx="75">
                  <c:v>50.880000000000038</c:v>
                </c:pt>
                <c:pt idx="76">
                  <c:v>51.840000000000039</c:v>
                </c:pt>
                <c:pt idx="77">
                  <c:v>52.80000000000004</c:v>
                </c:pt>
                <c:pt idx="78">
                  <c:v>53.760000000000041</c:v>
                </c:pt>
                <c:pt idx="79">
                  <c:v>54.720000000000041</c:v>
                </c:pt>
                <c:pt idx="80">
                  <c:v>55.680000000000042</c:v>
                </c:pt>
                <c:pt idx="81">
                  <c:v>56.640000000000043</c:v>
                </c:pt>
                <c:pt idx="82">
                  <c:v>57.600000000000044</c:v>
                </c:pt>
                <c:pt idx="83">
                  <c:v>58.560000000000045</c:v>
                </c:pt>
                <c:pt idx="84">
                  <c:v>59.520000000000046</c:v>
                </c:pt>
                <c:pt idx="85">
                  <c:v>60.480000000000047</c:v>
                </c:pt>
                <c:pt idx="86">
                  <c:v>61.440000000000047</c:v>
                </c:pt>
                <c:pt idx="87">
                  <c:v>62.400000000000048</c:v>
                </c:pt>
                <c:pt idx="88">
                  <c:v>63.360000000000049</c:v>
                </c:pt>
                <c:pt idx="89">
                  <c:v>64.32000000000005</c:v>
                </c:pt>
                <c:pt idx="90">
                  <c:v>65.280000000000044</c:v>
                </c:pt>
                <c:pt idx="91">
                  <c:v>66.240000000000038</c:v>
                </c:pt>
                <c:pt idx="92">
                  <c:v>67.200000000000031</c:v>
                </c:pt>
                <c:pt idx="93">
                  <c:v>68.160000000000025</c:v>
                </c:pt>
                <c:pt idx="94">
                  <c:v>69.120000000000019</c:v>
                </c:pt>
                <c:pt idx="95">
                  <c:v>70.080000000000013</c:v>
                </c:pt>
                <c:pt idx="96">
                  <c:v>71.040000000000006</c:v>
                </c:pt>
                <c:pt idx="97">
                  <c:v>72</c:v>
                </c:pt>
                <c:pt idx="98">
                  <c:v>72.959999999999994</c:v>
                </c:pt>
                <c:pt idx="99">
                  <c:v>73.919999999999987</c:v>
                </c:pt>
                <c:pt idx="100">
                  <c:v>74.879999999999981</c:v>
                </c:pt>
                <c:pt idx="101">
                  <c:v>75.839999999999975</c:v>
                </c:pt>
                <c:pt idx="102">
                  <c:v>76.799999999999969</c:v>
                </c:pt>
                <c:pt idx="103">
                  <c:v>77.759999999999962</c:v>
                </c:pt>
                <c:pt idx="104">
                  <c:v>78.719999999999956</c:v>
                </c:pt>
                <c:pt idx="105">
                  <c:v>79.67999999999995</c:v>
                </c:pt>
                <c:pt idx="106">
                  <c:v>80.639999999999944</c:v>
                </c:pt>
                <c:pt idx="107">
                  <c:v>81.599999999999937</c:v>
                </c:pt>
                <c:pt idx="108">
                  <c:v>82.559999999999931</c:v>
                </c:pt>
                <c:pt idx="109">
                  <c:v>83.519999999999925</c:v>
                </c:pt>
                <c:pt idx="110">
                  <c:v>84.479999999999919</c:v>
                </c:pt>
                <c:pt idx="111">
                  <c:v>85.439999999999912</c:v>
                </c:pt>
                <c:pt idx="112">
                  <c:v>86.399999999999906</c:v>
                </c:pt>
                <c:pt idx="113">
                  <c:v>87.3599999999999</c:v>
                </c:pt>
                <c:pt idx="114">
                  <c:v>88.319999999999894</c:v>
                </c:pt>
                <c:pt idx="115">
                  <c:v>89.279999999999887</c:v>
                </c:pt>
                <c:pt idx="116">
                  <c:v>90.239999999999881</c:v>
                </c:pt>
                <c:pt idx="117">
                  <c:v>91.199999999999875</c:v>
                </c:pt>
                <c:pt idx="118">
                  <c:v>92.159999999999869</c:v>
                </c:pt>
                <c:pt idx="119">
                  <c:v>93.119999999999862</c:v>
                </c:pt>
                <c:pt idx="120">
                  <c:v>94.079999999999856</c:v>
                </c:pt>
                <c:pt idx="121">
                  <c:v>95.03999999999985</c:v>
                </c:pt>
                <c:pt idx="122">
                  <c:v>95.999999999999844</c:v>
                </c:pt>
                <c:pt idx="123">
                  <c:v>96.959999999999837</c:v>
                </c:pt>
                <c:pt idx="124">
                  <c:v>97.919999999999831</c:v>
                </c:pt>
                <c:pt idx="125">
                  <c:v>98.879999999999825</c:v>
                </c:pt>
                <c:pt idx="126">
                  <c:v>99.839999999999819</c:v>
                </c:pt>
                <c:pt idx="127">
                  <c:v>100.79999999999981</c:v>
                </c:pt>
                <c:pt idx="128">
                  <c:v>101.75999999999981</c:v>
                </c:pt>
                <c:pt idx="129">
                  <c:v>102.7199999999998</c:v>
                </c:pt>
                <c:pt idx="130">
                  <c:v>103.67999999999979</c:v>
                </c:pt>
                <c:pt idx="131">
                  <c:v>104.63999999999979</c:v>
                </c:pt>
                <c:pt idx="132">
                  <c:v>105.59999999999978</c:v>
                </c:pt>
                <c:pt idx="133">
                  <c:v>106.55999999999977</c:v>
                </c:pt>
                <c:pt idx="134">
                  <c:v>107.51999999999977</c:v>
                </c:pt>
                <c:pt idx="135">
                  <c:v>108.47999999999976</c:v>
                </c:pt>
                <c:pt idx="136">
                  <c:v>109.43999999999976</c:v>
                </c:pt>
                <c:pt idx="137">
                  <c:v>110.39999999999975</c:v>
                </c:pt>
                <c:pt idx="138">
                  <c:v>111.35999999999974</c:v>
                </c:pt>
                <c:pt idx="139">
                  <c:v>112.31999999999974</c:v>
                </c:pt>
                <c:pt idx="140">
                  <c:v>113.27999999999973</c:v>
                </c:pt>
                <c:pt idx="141">
                  <c:v>114.23999999999972</c:v>
                </c:pt>
                <c:pt idx="142">
                  <c:v>115.19999999999972</c:v>
                </c:pt>
                <c:pt idx="143">
                  <c:v>116.15999999999971</c:v>
                </c:pt>
                <c:pt idx="144">
                  <c:v>117.11999999999971</c:v>
                </c:pt>
                <c:pt idx="145">
                  <c:v>118.0799999999997</c:v>
                </c:pt>
                <c:pt idx="146">
                  <c:v>119.03999999999969</c:v>
                </c:pt>
                <c:pt idx="147">
                  <c:v>119.99999999999969</c:v>
                </c:pt>
                <c:pt idx="148">
                  <c:v>120.95999999999968</c:v>
                </c:pt>
                <c:pt idx="149">
                  <c:v>121.91999999999967</c:v>
                </c:pt>
                <c:pt idx="150">
                  <c:v>122.87999999999967</c:v>
                </c:pt>
                <c:pt idx="151">
                  <c:v>123.83999999999966</c:v>
                </c:pt>
                <c:pt idx="152">
                  <c:v>124.79999999999966</c:v>
                </c:pt>
                <c:pt idx="153">
                  <c:v>125.75999999999965</c:v>
                </c:pt>
                <c:pt idx="154">
                  <c:v>126.71999999999964</c:v>
                </c:pt>
                <c:pt idx="155">
                  <c:v>127.67999999999964</c:v>
                </c:pt>
                <c:pt idx="156">
                  <c:v>128.63999999999965</c:v>
                </c:pt>
                <c:pt idx="157">
                  <c:v>129.59999999999965</c:v>
                </c:pt>
                <c:pt idx="158">
                  <c:v>130.55999999999966</c:v>
                </c:pt>
                <c:pt idx="159">
                  <c:v>131.51999999999967</c:v>
                </c:pt>
                <c:pt idx="160">
                  <c:v>132.47999999999968</c:v>
                </c:pt>
                <c:pt idx="161">
                  <c:v>133.43999999999969</c:v>
                </c:pt>
                <c:pt idx="162">
                  <c:v>134.39999999999969</c:v>
                </c:pt>
                <c:pt idx="163">
                  <c:v>135.3599999999997</c:v>
                </c:pt>
                <c:pt idx="164">
                  <c:v>136.31999999999971</c:v>
                </c:pt>
                <c:pt idx="165">
                  <c:v>137.27999999999972</c:v>
                </c:pt>
                <c:pt idx="166">
                  <c:v>138.23999999999972</c:v>
                </c:pt>
                <c:pt idx="167">
                  <c:v>139.19999999999973</c:v>
                </c:pt>
                <c:pt idx="168">
                  <c:v>140.15999999999974</c:v>
                </c:pt>
                <c:pt idx="169">
                  <c:v>141.11999999999975</c:v>
                </c:pt>
                <c:pt idx="170">
                  <c:v>142.07999999999976</c:v>
                </c:pt>
                <c:pt idx="171">
                  <c:v>143.03999999999976</c:v>
                </c:pt>
                <c:pt idx="172">
                  <c:v>143.99999999999977</c:v>
                </c:pt>
                <c:pt idx="173">
                  <c:v>144.95999999999978</c:v>
                </c:pt>
                <c:pt idx="174">
                  <c:v>145.91999999999979</c:v>
                </c:pt>
                <c:pt idx="175">
                  <c:v>146.8799999999998</c:v>
                </c:pt>
                <c:pt idx="176">
                  <c:v>147.8399999999998</c:v>
                </c:pt>
                <c:pt idx="177">
                  <c:v>148.79999999999981</c:v>
                </c:pt>
                <c:pt idx="178">
                  <c:v>149.75999999999982</c:v>
                </c:pt>
                <c:pt idx="179">
                  <c:v>150.71999999999983</c:v>
                </c:pt>
                <c:pt idx="180">
                  <c:v>151.67999999999984</c:v>
                </c:pt>
                <c:pt idx="181">
                  <c:v>152.63999999999984</c:v>
                </c:pt>
                <c:pt idx="182">
                  <c:v>153.59999999999985</c:v>
                </c:pt>
                <c:pt idx="183">
                  <c:v>154.55999999999986</c:v>
                </c:pt>
                <c:pt idx="184">
                  <c:v>155.51999999999987</c:v>
                </c:pt>
                <c:pt idx="185">
                  <c:v>156.47999999999988</c:v>
                </c:pt>
                <c:pt idx="186">
                  <c:v>157.43999999999988</c:v>
                </c:pt>
                <c:pt idx="187">
                  <c:v>158.39999999999989</c:v>
                </c:pt>
                <c:pt idx="188">
                  <c:v>159.3599999999999</c:v>
                </c:pt>
                <c:pt idx="189">
                  <c:v>160.31999999999991</c:v>
                </c:pt>
                <c:pt idx="190">
                  <c:v>161.27999999999992</c:v>
                </c:pt>
                <c:pt idx="191">
                  <c:v>162.23999999999992</c:v>
                </c:pt>
                <c:pt idx="192">
                  <c:v>163.19999999999993</c:v>
                </c:pt>
                <c:pt idx="193">
                  <c:v>164.15999999999994</c:v>
                </c:pt>
                <c:pt idx="194">
                  <c:v>165.11999999999995</c:v>
                </c:pt>
                <c:pt idx="195">
                  <c:v>166.07999999999996</c:v>
                </c:pt>
                <c:pt idx="196">
                  <c:v>167.03999999999996</c:v>
                </c:pt>
                <c:pt idx="197">
                  <c:v>167.99999999999997</c:v>
                </c:pt>
                <c:pt idx="198">
                  <c:v>168.95999999999998</c:v>
                </c:pt>
                <c:pt idx="199">
                  <c:v>169.92</c:v>
                </c:pt>
                <c:pt idx="200">
                  <c:v>170.88</c:v>
                </c:pt>
                <c:pt idx="201">
                  <c:v>171.84</c:v>
                </c:pt>
                <c:pt idx="202">
                  <c:v>172.8</c:v>
                </c:pt>
                <c:pt idx="203">
                  <c:v>173.76000000000002</c:v>
                </c:pt>
                <c:pt idx="204">
                  <c:v>174.72000000000003</c:v>
                </c:pt>
                <c:pt idx="205">
                  <c:v>175.68000000000004</c:v>
                </c:pt>
                <c:pt idx="206">
                  <c:v>176.64000000000004</c:v>
                </c:pt>
                <c:pt idx="207">
                  <c:v>177.60000000000005</c:v>
                </c:pt>
                <c:pt idx="208">
                  <c:v>178.56000000000006</c:v>
                </c:pt>
                <c:pt idx="209">
                  <c:v>179.52000000000007</c:v>
                </c:pt>
                <c:pt idx="210">
                  <c:v>180.48000000000008</c:v>
                </c:pt>
                <c:pt idx="211">
                  <c:v>181.44000000000008</c:v>
                </c:pt>
                <c:pt idx="212">
                  <c:v>182.40000000000009</c:v>
                </c:pt>
                <c:pt idx="213">
                  <c:v>183.3600000000001</c:v>
                </c:pt>
                <c:pt idx="214">
                  <c:v>184.32000000000011</c:v>
                </c:pt>
                <c:pt idx="215">
                  <c:v>185.28000000000011</c:v>
                </c:pt>
                <c:pt idx="216">
                  <c:v>186.24000000000012</c:v>
                </c:pt>
                <c:pt idx="217">
                  <c:v>187.20000000000013</c:v>
                </c:pt>
                <c:pt idx="218">
                  <c:v>188.16000000000014</c:v>
                </c:pt>
                <c:pt idx="219">
                  <c:v>189.12000000000015</c:v>
                </c:pt>
                <c:pt idx="220">
                  <c:v>190.08000000000015</c:v>
                </c:pt>
                <c:pt idx="221">
                  <c:v>191.04000000000016</c:v>
                </c:pt>
                <c:pt idx="222">
                  <c:v>192.00000000000017</c:v>
                </c:pt>
                <c:pt idx="223">
                  <c:v>192.96000000000018</c:v>
                </c:pt>
                <c:pt idx="224">
                  <c:v>193.92000000000019</c:v>
                </c:pt>
                <c:pt idx="225">
                  <c:v>194.88000000000019</c:v>
                </c:pt>
                <c:pt idx="226">
                  <c:v>195.8400000000002</c:v>
                </c:pt>
                <c:pt idx="227">
                  <c:v>196.80000000000021</c:v>
                </c:pt>
                <c:pt idx="228">
                  <c:v>197.76000000000022</c:v>
                </c:pt>
                <c:pt idx="229">
                  <c:v>198.72000000000023</c:v>
                </c:pt>
                <c:pt idx="230">
                  <c:v>199.68000000000023</c:v>
                </c:pt>
                <c:pt idx="231">
                  <c:v>200.64000000000024</c:v>
                </c:pt>
                <c:pt idx="232">
                  <c:v>201.60000000000025</c:v>
                </c:pt>
                <c:pt idx="233">
                  <c:v>202.56000000000026</c:v>
                </c:pt>
                <c:pt idx="234">
                  <c:v>203.52000000000027</c:v>
                </c:pt>
                <c:pt idx="235">
                  <c:v>204.48000000000027</c:v>
                </c:pt>
                <c:pt idx="236">
                  <c:v>205.44000000000028</c:v>
                </c:pt>
                <c:pt idx="237">
                  <c:v>206.40000000000029</c:v>
                </c:pt>
                <c:pt idx="238">
                  <c:v>207.3600000000003</c:v>
                </c:pt>
                <c:pt idx="239">
                  <c:v>208.32000000000031</c:v>
                </c:pt>
                <c:pt idx="240">
                  <c:v>209.28000000000031</c:v>
                </c:pt>
                <c:pt idx="241">
                  <c:v>210.24000000000032</c:v>
                </c:pt>
                <c:pt idx="242">
                  <c:v>211.20000000000033</c:v>
                </c:pt>
                <c:pt idx="243">
                  <c:v>212.16000000000034</c:v>
                </c:pt>
                <c:pt idx="244">
                  <c:v>213.12000000000035</c:v>
                </c:pt>
                <c:pt idx="245">
                  <c:v>214.08000000000035</c:v>
                </c:pt>
                <c:pt idx="246">
                  <c:v>215.04000000000036</c:v>
                </c:pt>
                <c:pt idx="247">
                  <c:v>216.00000000000037</c:v>
                </c:pt>
                <c:pt idx="248">
                  <c:v>216.96000000000038</c:v>
                </c:pt>
                <c:pt idx="249">
                  <c:v>217.92000000000039</c:v>
                </c:pt>
                <c:pt idx="250">
                  <c:v>218.88000000000039</c:v>
                </c:pt>
                <c:pt idx="251">
                  <c:v>219.8400000000004</c:v>
                </c:pt>
                <c:pt idx="252">
                  <c:v>220.80000000000041</c:v>
                </c:pt>
                <c:pt idx="253">
                  <c:v>221.76000000000042</c:v>
                </c:pt>
                <c:pt idx="254">
                  <c:v>222.72000000000043</c:v>
                </c:pt>
                <c:pt idx="255">
                  <c:v>223.68000000000043</c:v>
                </c:pt>
                <c:pt idx="256">
                  <c:v>224.64000000000044</c:v>
                </c:pt>
                <c:pt idx="257">
                  <c:v>225.60000000000045</c:v>
                </c:pt>
                <c:pt idx="258">
                  <c:v>226.56000000000046</c:v>
                </c:pt>
                <c:pt idx="259">
                  <c:v>227.52000000000046</c:v>
                </c:pt>
                <c:pt idx="260">
                  <c:v>228.48000000000047</c:v>
                </c:pt>
                <c:pt idx="261">
                  <c:v>229.44000000000048</c:v>
                </c:pt>
                <c:pt idx="262">
                  <c:v>230.40000000000049</c:v>
                </c:pt>
                <c:pt idx="263">
                  <c:v>231.3600000000005</c:v>
                </c:pt>
                <c:pt idx="264">
                  <c:v>232.3200000000005</c:v>
                </c:pt>
                <c:pt idx="265">
                  <c:v>233.28000000000051</c:v>
                </c:pt>
                <c:pt idx="266">
                  <c:v>234.24000000000052</c:v>
                </c:pt>
                <c:pt idx="267">
                  <c:v>235.20000000000053</c:v>
                </c:pt>
                <c:pt idx="268">
                  <c:v>236.16000000000054</c:v>
                </c:pt>
                <c:pt idx="269">
                  <c:v>237.12000000000054</c:v>
                </c:pt>
                <c:pt idx="270">
                  <c:v>238.08000000000055</c:v>
                </c:pt>
                <c:pt idx="271">
                  <c:v>239.04000000000056</c:v>
                </c:pt>
                <c:pt idx="272">
                  <c:v>240.00000000000057</c:v>
                </c:pt>
                <c:pt idx="273">
                  <c:v>240.96000000000058</c:v>
                </c:pt>
                <c:pt idx="274">
                  <c:v>241.92000000000058</c:v>
                </c:pt>
                <c:pt idx="275">
                  <c:v>242.88000000000059</c:v>
                </c:pt>
                <c:pt idx="276">
                  <c:v>243.8400000000006</c:v>
                </c:pt>
                <c:pt idx="277">
                  <c:v>244.80000000000061</c:v>
                </c:pt>
                <c:pt idx="278">
                  <c:v>245.76000000000062</c:v>
                </c:pt>
                <c:pt idx="279">
                  <c:v>246.72000000000062</c:v>
                </c:pt>
                <c:pt idx="280">
                  <c:v>247.68000000000063</c:v>
                </c:pt>
                <c:pt idx="281">
                  <c:v>248.64000000000064</c:v>
                </c:pt>
                <c:pt idx="282">
                  <c:v>249.60000000000065</c:v>
                </c:pt>
                <c:pt idx="283">
                  <c:v>250.56000000000066</c:v>
                </c:pt>
                <c:pt idx="284">
                  <c:v>251.52000000000066</c:v>
                </c:pt>
                <c:pt idx="285">
                  <c:v>252.48000000000067</c:v>
                </c:pt>
                <c:pt idx="286">
                  <c:v>253.44000000000068</c:v>
                </c:pt>
                <c:pt idx="287">
                  <c:v>254.40000000000069</c:v>
                </c:pt>
                <c:pt idx="288">
                  <c:v>255.3600000000007</c:v>
                </c:pt>
                <c:pt idx="289">
                  <c:v>256.32000000000068</c:v>
                </c:pt>
                <c:pt idx="290">
                  <c:v>257.28000000000065</c:v>
                </c:pt>
                <c:pt idx="291">
                  <c:v>258.24000000000063</c:v>
                </c:pt>
                <c:pt idx="292">
                  <c:v>259.20000000000061</c:v>
                </c:pt>
                <c:pt idx="293">
                  <c:v>260.16000000000059</c:v>
                </c:pt>
                <c:pt idx="294">
                  <c:v>261.12000000000057</c:v>
                </c:pt>
                <c:pt idx="295">
                  <c:v>262.08000000000055</c:v>
                </c:pt>
                <c:pt idx="296">
                  <c:v>263.04000000000053</c:v>
                </c:pt>
                <c:pt idx="297">
                  <c:v>264.00000000000051</c:v>
                </c:pt>
                <c:pt idx="298">
                  <c:v>264.96000000000049</c:v>
                </c:pt>
                <c:pt idx="299">
                  <c:v>265.92000000000047</c:v>
                </c:pt>
                <c:pt idx="300">
                  <c:v>266.88000000000045</c:v>
                </c:pt>
                <c:pt idx="301">
                  <c:v>267.84000000000043</c:v>
                </c:pt>
                <c:pt idx="302">
                  <c:v>268.80000000000041</c:v>
                </c:pt>
                <c:pt idx="303">
                  <c:v>269.76000000000039</c:v>
                </c:pt>
                <c:pt idx="304">
                  <c:v>270.72000000000037</c:v>
                </c:pt>
                <c:pt idx="305">
                  <c:v>271.68000000000035</c:v>
                </c:pt>
                <c:pt idx="306">
                  <c:v>272.64000000000033</c:v>
                </c:pt>
                <c:pt idx="307">
                  <c:v>273.60000000000031</c:v>
                </c:pt>
                <c:pt idx="308">
                  <c:v>274.56000000000029</c:v>
                </c:pt>
                <c:pt idx="309">
                  <c:v>275.52000000000027</c:v>
                </c:pt>
                <c:pt idx="310">
                  <c:v>276.48000000000025</c:v>
                </c:pt>
                <c:pt idx="311">
                  <c:v>277.44000000000023</c:v>
                </c:pt>
                <c:pt idx="312">
                  <c:v>278.4000000000002</c:v>
                </c:pt>
                <c:pt idx="313">
                  <c:v>279.36000000000018</c:v>
                </c:pt>
                <c:pt idx="314">
                  <c:v>280.32000000000016</c:v>
                </c:pt>
                <c:pt idx="315">
                  <c:v>281.28000000000014</c:v>
                </c:pt>
                <c:pt idx="316">
                  <c:v>282.24000000000012</c:v>
                </c:pt>
                <c:pt idx="317">
                  <c:v>283.2000000000001</c:v>
                </c:pt>
                <c:pt idx="318">
                  <c:v>284.16000000000008</c:v>
                </c:pt>
                <c:pt idx="319">
                  <c:v>285.12000000000006</c:v>
                </c:pt>
                <c:pt idx="320">
                  <c:v>286.08000000000004</c:v>
                </c:pt>
                <c:pt idx="321">
                  <c:v>287.04000000000002</c:v>
                </c:pt>
                <c:pt idx="322">
                  <c:v>288</c:v>
                </c:pt>
                <c:pt idx="323">
                  <c:v>288.95999999999998</c:v>
                </c:pt>
                <c:pt idx="324">
                  <c:v>289.91999999999996</c:v>
                </c:pt>
                <c:pt idx="325">
                  <c:v>290.87999999999994</c:v>
                </c:pt>
                <c:pt idx="326">
                  <c:v>291.83999999999992</c:v>
                </c:pt>
                <c:pt idx="327">
                  <c:v>292.7999999999999</c:v>
                </c:pt>
                <c:pt idx="328">
                  <c:v>293.75999999999988</c:v>
                </c:pt>
                <c:pt idx="329">
                  <c:v>294.71999999999986</c:v>
                </c:pt>
                <c:pt idx="330">
                  <c:v>295.67999999999984</c:v>
                </c:pt>
                <c:pt idx="331">
                  <c:v>296.63999999999982</c:v>
                </c:pt>
                <c:pt idx="332">
                  <c:v>297.5999999999998</c:v>
                </c:pt>
                <c:pt idx="333">
                  <c:v>298.55999999999977</c:v>
                </c:pt>
                <c:pt idx="334">
                  <c:v>299.51999999999975</c:v>
                </c:pt>
                <c:pt idx="335">
                  <c:v>300.47999999999973</c:v>
                </c:pt>
                <c:pt idx="336">
                  <c:v>301.43999999999971</c:v>
                </c:pt>
                <c:pt idx="337">
                  <c:v>302.39999999999969</c:v>
                </c:pt>
                <c:pt idx="338">
                  <c:v>303.35999999999967</c:v>
                </c:pt>
                <c:pt idx="339">
                  <c:v>304.31999999999965</c:v>
                </c:pt>
                <c:pt idx="340">
                  <c:v>305.27999999999963</c:v>
                </c:pt>
                <c:pt idx="341">
                  <c:v>306.23999999999961</c:v>
                </c:pt>
                <c:pt idx="342">
                  <c:v>307.19999999999959</c:v>
                </c:pt>
                <c:pt idx="343">
                  <c:v>308.15999999999957</c:v>
                </c:pt>
                <c:pt idx="344">
                  <c:v>309.11999999999955</c:v>
                </c:pt>
                <c:pt idx="345">
                  <c:v>310.07999999999953</c:v>
                </c:pt>
                <c:pt idx="346">
                  <c:v>311.03999999999951</c:v>
                </c:pt>
                <c:pt idx="347">
                  <c:v>311.99999999999949</c:v>
                </c:pt>
                <c:pt idx="348">
                  <c:v>312.95999999999947</c:v>
                </c:pt>
                <c:pt idx="349">
                  <c:v>313.91999999999945</c:v>
                </c:pt>
                <c:pt idx="350">
                  <c:v>314.87999999999943</c:v>
                </c:pt>
                <c:pt idx="351">
                  <c:v>315.83999999999941</c:v>
                </c:pt>
                <c:pt idx="352">
                  <c:v>316.79999999999939</c:v>
                </c:pt>
                <c:pt idx="353">
                  <c:v>317.75999999999937</c:v>
                </c:pt>
                <c:pt idx="354">
                  <c:v>318.71999999999935</c:v>
                </c:pt>
                <c:pt idx="355">
                  <c:v>319.67999999999932</c:v>
                </c:pt>
                <c:pt idx="356">
                  <c:v>320.6399999999993</c:v>
                </c:pt>
                <c:pt idx="357">
                  <c:v>321.59999999999928</c:v>
                </c:pt>
                <c:pt idx="358">
                  <c:v>322.55999999999926</c:v>
                </c:pt>
                <c:pt idx="359">
                  <c:v>323.51999999999924</c:v>
                </c:pt>
                <c:pt idx="360">
                  <c:v>324.47999999999922</c:v>
                </c:pt>
                <c:pt idx="361">
                  <c:v>325.4399999999992</c:v>
                </c:pt>
                <c:pt idx="362">
                  <c:v>326.39999999999918</c:v>
                </c:pt>
                <c:pt idx="363">
                  <c:v>327.35999999999916</c:v>
                </c:pt>
                <c:pt idx="364">
                  <c:v>328.31999999999914</c:v>
                </c:pt>
                <c:pt idx="365">
                  <c:v>329.27999999999912</c:v>
                </c:pt>
                <c:pt idx="366">
                  <c:v>330.2399999999991</c:v>
                </c:pt>
                <c:pt idx="367">
                  <c:v>331.19999999999908</c:v>
                </c:pt>
                <c:pt idx="368">
                  <c:v>332.15999999999906</c:v>
                </c:pt>
                <c:pt idx="369">
                  <c:v>333.11999999999904</c:v>
                </c:pt>
                <c:pt idx="370">
                  <c:v>334.07999999999902</c:v>
                </c:pt>
                <c:pt idx="371">
                  <c:v>335.039999999999</c:v>
                </c:pt>
                <c:pt idx="372">
                  <c:v>335.99999999999898</c:v>
                </c:pt>
                <c:pt idx="373">
                  <c:v>336.95999999999896</c:v>
                </c:pt>
                <c:pt idx="374">
                  <c:v>337.91999999999894</c:v>
                </c:pt>
                <c:pt idx="375">
                  <c:v>338.87999999999892</c:v>
                </c:pt>
                <c:pt idx="376">
                  <c:v>339.83999999999889</c:v>
                </c:pt>
                <c:pt idx="377">
                  <c:v>340.79999999999887</c:v>
                </c:pt>
                <c:pt idx="378">
                  <c:v>341.75999999999885</c:v>
                </c:pt>
                <c:pt idx="379">
                  <c:v>342.71999999999883</c:v>
                </c:pt>
                <c:pt idx="380">
                  <c:v>343.67999999999881</c:v>
                </c:pt>
                <c:pt idx="381">
                  <c:v>344.63999999999879</c:v>
                </c:pt>
                <c:pt idx="382">
                  <c:v>345.59999999999877</c:v>
                </c:pt>
                <c:pt idx="383">
                  <c:v>346.55999999999875</c:v>
                </c:pt>
                <c:pt idx="384">
                  <c:v>347.51999999999873</c:v>
                </c:pt>
                <c:pt idx="385">
                  <c:v>348.47999999999871</c:v>
                </c:pt>
                <c:pt idx="386">
                  <c:v>349.43999999999869</c:v>
                </c:pt>
                <c:pt idx="387">
                  <c:v>350.39999999999867</c:v>
                </c:pt>
                <c:pt idx="388">
                  <c:v>351.35999999999865</c:v>
                </c:pt>
                <c:pt idx="389">
                  <c:v>352.31999999999863</c:v>
                </c:pt>
                <c:pt idx="390">
                  <c:v>353.27999999999861</c:v>
                </c:pt>
                <c:pt idx="391">
                  <c:v>354.23999999999859</c:v>
                </c:pt>
                <c:pt idx="392">
                  <c:v>355.19999999999857</c:v>
                </c:pt>
                <c:pt idx="393">
                  <c:v>356.15999999999855</c:v>
                </c:pt>
                <c:pt idx="394">
                  <c:v>357.11999999999853</c:v>
                </c:pt>
                <c:pt idx="395">
                  <c:v>358.07999999999851</c:v>
                </c:pt>
                <c:pt idx="396">
                  <c:v>359.03999999999849</c:v>
                </c:pt>
                <c:pt idx="397">
                  <c:v>359.99999999999847</c:v>
                </c:pt>
                <c:pt idx="398">
                  <c:v>360.95999999999844</c:v>
                </c:pt>
                <c:pt idx="399">
                  <c:v>361.91999999999842</c:v>
                </c:pt>
                <c:pt idx="400">
                  <c:v>362.8799999999984</c:v>
                </c:pt>
                <c:pt idx="401">
                  <c:v>363.83999999999838</c:v>
                </c:pt>
                <c:pt idx="402">
                  <c:v>364.79999999999836</c:v>
                </c:pt>
                <c:pt idx="403">
                  <c:v>365.75999999999834</c:v>
                </c:pt>
                <c:pt idx="404">
                  <c:v>366.71999999999832</c:v>
                </c:pt>
                <c:pt idx="405">
                  <c:v>367.6799999999983</c:v>
                </c:pt>
                <c:pt idx="406">
                  <c:v>368.63999999999828</c:v>
                </c:pt>
                <c:pt idx="407">
                  <c:v>369.59999999999826</c:v>
                </c:pt>
                <c:pt idx="408">
                  <c:v>370.55999999999824</c:v>
                </c:pt>
                <c:pt idx="409">
                  <c:v>371.51999999999822</c:v>
                </c:pt>
                <c:pt idx="410">
                  <c:v>372.4799999999982</c:v>
                </c:pt>
                <c:pt idx="411">
                  <c:v>373.43999999999818</c:v>
                </c:pt>
                <c:pt idx="412">
                  <c:v>374.39999999999816</c:v>
                </c:pt>
                <c:pt idx="413">
                  <c:v>375.35999999999814</c:v>
                </c:pt>
                <c:pt idx="414">
                  <c:v>376.31999999999812</c:v>
                </c:pt>
                <c:pt idx="415">
                  <c:v>377.2799999999981</c:v>
                </c:pt>
                <c:pt idx="416">
                  <c:v>378.23999999999808</c:v>
                </c:pt>
                <c:pt idx="417">
                  <c:v>379.19999999999806</c:v>
                </c:pt>
                <c:pt idx="418">
                  <c:v>380.15999999999804</c:v>
                </c:pt>
                <c:pt idx="419">
                  <c:v>381.11999999999802</c:v>
                </c:pt>
                <c:pt idx="420">
                  <c:v>382.07999999999799</c:v>
                </c:pt>
                <c:pt idx="421">
                  <c:v>383.03999999999797</c:v>
                </c:pt>
                <c:pt idx="422">
                  <c:v>383.99999999999795</c:v>
                </c:pt>
                <c:pt idx="423">
                  <c:v>384.95999999999793</c:v>
                </c:pt>
                <c:pt idx="424">
                  <c:v>385.91999999999791</c:v>
                </c:pt>
                <c:pt idx="425">
                  <c:v>386.87999999999789</c:v>
                </c:pt>
                <c:pt idx="426">
                  <c:v>387.83999999999787</c:v>
                </c:pt>
                <c:pt idx="427">
                  <c:v>388.79999999999785</c:v>
                </c:pt>
                <c:pt idx="428">
                  <c:v>389.75999999999783</c:v>
                </c:pt>
                <c:pt idx="429">
                  <c:v>390.71999999999781</c:v>
                </c:pt>
                <c:pt idx="430">
                  <c:v>391.67999999999779</c:v>
                </c:pt>
                <c:pt idx="431">
                  <c:v>392.63999999999777</c:v>
                </c:pt>
                <c:pt idx="432">
                  <c:v>393.59999999999775</c:v>
                </c:pt>
                <c:pt idx="433">
                  <c:v>394.55999999999773</c:v>
                </c:pt>
                <c:pt idx="434">
                  <c:v>395.51999999999771</c:v>
                </c:pt>
                <c:pt idx="435">
                  <c:v>396.47999999999769</c:v>
                </c:pt>
                <c:pt idx="436">
                  <c:v>397.43999999999767</c:v>
                </c:pt>
                <c:pt idx="437">
                  <c:v>398.39999999999765</c:v>
                </c:pt>
                <c:pt idx="438">
                  <c:v>399.35999999999763</c:v>
                </c:pt>
                <c:pt idx="439">
                  <c:v>400.31999999999761</c:v>
                </c:pt>
                <c:pt idx="440">
                  <c:v>401.27999999999759</c:v>
                </c:pt>
                <c:pt idx="441">
                  <c:v>402.23999999999756</c:v>
                </c:pt>
                <c:pt idx="442">
                  <c:v>403.19999999999754</c:v>
                </c:pt>
                <c:pt idx="443">
                  <c:v>404.15999999999752</c:v>
                </c:pt>
                <c:pt idx="444">
                  <c:v>405.1199999999975</c:v>
                </c:pt>
                <c:pt idx="445">
                  <c:v>406.07999999999748</c:v>
                </c:pt>
                <c:pt idx="446">
                  <c:v>407.03999999999746</c:v>
                </c:pt>
                <c:pt idx="447">
                  <c:v>407.99999999999744</c:v>
                </c:pt>
                <c:pt idx="448">
                  <c:v>408.95999999999742</c:v>
                </c:pt>
                <c:pt idx="449">
                  <c:v>409.9199999999974</c:v>
                </c:pt>
                <c:pt idx="450">
                  <c:v>410.87999999999738</c:v>
                </c:pt>
                <c:pt idx="451">
                  <c:v>411.83999999999736</c:v>
                </c:pt>
                <c:pt idx="452">
                  <c:v>412.79999999999734</c:v>
                </c:pt>
                <c:pt idx="453">
                  <c:v>413.75999999999732</c:v>
                </c:pt>
                <c:pt idx="454">
                  <c:v>414.7199999999973</c:v>
                </c:pt>
                <c:pt idx="455">
                  <c:v>415.67999999999728</c:v>
                </c:pt>
                <c:pt idx="456">
                  <c:v>416.63999999999726</c:v>
                </c:pt>
                <c:pt idx="457">
                  <c:v>417.59999999999724</c:v>
                </c:pt>
                <c:pt idx="458">
                  <c:v>418.55999999999722</c:v>
                </c:pt>
                <c:pt idx="459">
                  <c:v>419.5199999999972</c:v>
                </c:pt>
                <c:pt idx="460">
                  <c:v>420.47999999999718</c:v>
                </c:pt>
                <c:pt idx="461">
                  <c:v>421.43999999999716</c:v>
                </c:pt>
                <c:pt idx="462">
                  <c:v>422.39999999999714</c:v>
                </c:pt>
                <c:pt idx="463">
                  <c:v>423.35999999999711</c:v>
                </c:pt>
                <c:pt idx="464">
                  <c:v>424.31999999999709</c:v>
                </c:pt>
                <c:pt idx="465">
                  <c:v>425.27999999999707</c:v>
                </c:pt>
                <c:pt idx="466">
                  <c:v>426.23999999999705</c:v>
                </c:pt>
                <c:pt idx="467">
                  <c:v>427.19999999999703</c:v>
                </c:pt>
                <c:pt idx="468">
                  <c:v>428.15999999999701</c:v>
                </c:pt>
                <c:pt idx="469">
                  <c:v>429.11999999999699</c:v>
                </c:pt>
                <c:pt idx="470">
                  <c:v>430.07999999999697</c:v>
                </c:pt>
                <c:pt idx="471">
                  <c:v>431.03999999999695</c:v>
                </c:pt>
                <c:pt idx="472">
                  <c:v>431.99999999999693</c:v>
                </c:pt>
                <c:pt idx="473">
                  <c:v>432.95999999999691</c:v>
                </c:pt>
                <c:pt idx="474">
                  <c:v>433.91999999999689</c:v>
                </c:pt>
                <c:pt idx="475">
                  <c:v>434.87999999999687</c:v>
                </c:pt>
                <c:pt idx="476">
                  <c:v>435.83999999999685</c:v>
                </c:pt>
                <c:pt idx="477">
                  <c:v>436.79999999999683</c:v>
                </c:pt>
                <c:pt idx="478">
                  <c:v>437.75999999999681</c:v>
                </c:pt>
                <c:pt idx="479">
                  <c:v>438.71999999999679</c:v>
                </c:pt>
                <c:pt idx="480">
                  <c:v>439.67999999999677</c:v>
                </c:pt>
                <c:pt idx="481">
                  <c:v>440.63999999999675</c:v>
                </c:pt>
                <c:pt idx="482">
                  <c:v>441.59999999999673</c:v>
                </c:pt>
                <c:pt idx="483">
                  <c:v>442.55999999999671</c:v>
                </c:pt>
                <c:pt idx="484">
                  <c:v>443.51999999999668</c:v>
                </c:pt>
                <c:pt idx="485">
                  <c:v>444.47999999999666</c:v>
                </c:pt>
                <c:pt idx="486">
                  <c:v>445.43999999999664</c:v>
                </c:pt>
                <c:pt idx="487">
                  <c:v>446.39999999999662</c:v>
                </c:pt>
                <c:pt idx="488">
                  <c:v>447.3599999999966</c:v>
                </c:pt>
                <c:pt idx="489">
                  <c:v>448.31999999999658</c:v>
                </c:pt>
                <c:pt idx="490">
                  <c:v>449.27999999999656</c:v>
                </c:pt>
                <c:pt idx="491">
                  <c:v>450.23999999999654</c:v>
                </c:pt>
                <c:pt idx="492">
                  <c:v>451.19999999999652</c:v>
                </c:pt>
                <c:pt idx="493">
                  <c:v>452.1599999999965</c:v>
                </c:pt>
                <c:pt idx="494">
                  <c:v>453.11999999999648</c:v>
                </c:pt>
                <c:pt idx="495">
                  <c:v>454.07999999999646</c:v>
                </c:pt>
                <c:pt idx="496">
                  <c:v>455.03999999999644</c:v>
                </c:pt>
                <c:pt idx="497">
                  <c:v>455.99999999999642</c:v>
                </c:pt>
                <c:pt idx="498">
                  <c:v>456.9599999999964</c:v>
                </c:pt>
                <c:pt idx="499">
                  <c:v>457.91999999999638</c:v>
                </c:pt>
                <c:pt idx="500">
                  <c:v>458.87999999999636</c:v>
                </c:pt>
                <c:pt idx="501">
                  <c:v>459.83999999999634</c:v>
                </c:pt>
                <c:pt idx="502">
                  <c:v>460.79999999999632</c:v>
                </c:pt>
                <c:pt idx="503">
                  <c:v>461.7599999999963</c:v>
                </c:pt>
                <c:pt idx="504">
                  <c:v>462.71999999999628</c:v>
                </c:pt>
                <c:pt idx="505">
                  <c:v>463.67999999999626</c:v>
                </c:pt>
                <c:pt idx="506">
                  <c:v>464.63999999999623</c:v>
                </c:pt>
                <c:pt idx="507">
                  <c:v>465.59999999999621</c:v>
                </c:pt>
                <c:pt idx="508">
                  <c:v>466.55999999999619</c:v>
                </c:pt>
                <c:pt idx="509">
                  <c:v>467.51999999999617</c:v>
                </c:pt>
                <c:pt idx="510">
                  <c:v>468.47999999999615</c:v>
                </c:pt>
                <c:pt idx="511">
                  <c:v>469.43999999999613</c:v>
                </c:pt>
                <c:pt idx="512">
                  <c:v>470.39999999999611</c:v>
                </c:pt>
                <c:pt idx="513">
                  <c:v>471.35999999999609</c:v>
                </c:pt>
                <c:pt idx="514">
                  <c:v>472.31999999999607</c:v>
                </c:pt>
                <c:pt idx="515">
                  <c:v>473.27999999999605</c:v>
                </c:pt>
                <c:pt idx="516">
                  <c:v>474.23999999999603</c:v>
                </c:pt>
                <c:pt idx="517">
                  <c:v>475.19999999999601</c:v>
                </c:pt>
                <c:pt idx="518">
                  <c:v>476.15999999999599</c:v>
                </c:pt>
                <c:pt idx="519">
                  <c:v>477.11999999999597</c:v>
                </c:pt>
                <c:pt idx="520">
                  <c:v>478.07999999999595</c:v>
                </c:pt>
                <c:pt idx="521">
                  <c:v>479.03999999999593</c:v>
                </c:pt>
                <c:pt idx="522">
                  <c:v>479.99999999999591</c:v>
                </c:pt>
                <c:pt idx="523">
                  <c:v>480.95999999999589</c:v>
                </c:pt>
                <c:pt idx="524">
                  <c:v>481.91999999999587</c:v>
                </c:pt>
                <c:pt idx="525">
                  <c:v>482.87999999999585</c:v>
                </c:pt>
                <c:pt idx="526">
                  <c:v>483.83999999999583</c:v>
                </c:pt>
                <c:pt idx="527">
                  <c:v>484.7999999999958</c:v>
                </c:pt>
                <c:pt idx="528">
                  <c:v>485.75999999999578</c:v>
                </c:pt>
                <c:pt idx="529">
                  <c:v>486.71999999999576</c:v>
                </c:pt>
                <c:pt idx="530">
                  <c:v>487.67999999999574</c:v>
                </c:pt>
                <c:pt idx="531">
                  <c:v>488.63999999999572</c:v>
                </c:pt>
                <c:pt idx="532">
                  <c:v>489.5999999999957</c:v>
                </c:pt>
                <c:pt idx="533">
                  <c:v>490.55999999999568</c:v>
                </c:pt>
                <c:pt idx="534">
                  <c:v>491.51999999999566</c:v>
                </c:pt>
                <c:pt idx="535">
                  <c:v>492.47999999999564</c:v>
                </c:pt>
                <c:pt idx="536">
                  <c:v>493.43999999999562</c:v>
                </c:pt>
                <c:pt idx="537">
                  <c:v>494.3999999999956</c:v>
                </c:pt>
                <c:pt idx="538">
                  <c:v>495.35999999999558</c:v>
                </c:pt>
                <c:pt idx="539">
                  <c:v>496.31999999999556</c:v>
                </c:pt>
                <c:pt idx="540">
                  <c:v>497.27999999999554</c:v>
                </c:pt>
                <c:pt idx="541">
                  <c:v>498.23999999999552</c:v>
                </c:pt>
                <c:pt idx="542">
                  <c:v>499.1999999999955</c:v>
                </c:pt>
                <c:pt idx="543">
                  <c:v>500.15999999999548</c:v>
                </c:pt>
                <c:pt idx="544">
                  <c:v>501.11999999999546</c:v>
                </c:pt>
                <c:pt idx="545">
                  <c:v>502.07999999999544</c:v>
                </c:pt>
                <c:pt idx="546">
                  <c:v>503.03999999999542</c:v>
                </c:pt>
                <c:pt idx="547">
                  <c:v>503.9999999999954</c:v>
                </c:pt>
                <c:pt idx="548">
                  <c:v>504.95999999999538</c:v>
                </c:pt>
                <c:pt idx="549">
                  <c:v>505.91999999999535</c:v>
                </c:pt>
                <c:pt idx="550">
                  <c:v>506.87999999999533</c:v>
                </c:pt>
                <c:pt idx="551">
                  <c:v>507.83999999999531</c:v>
                </c:pt>
                <c:pt idx="552">
                  <c:v>508.79999999999529</c:v>
                </c:pt>
                <c:pt idx="553">
                  <c:v>509.75999999999527</c:v>
                </c:pt>
                <c:pt idx="554">
                  <c:v>510.71999999999525</c:v>
                </c:pt>
                <c:pt idx="555">
                  <c:v>511.67999999999523</c:v>
                </c:pt>
                <c:pt idx="556">
                  <c:v>512.63999999999521</c:v>
                </c:pt>
                <c:pt idx="557">
                  <c:v>513.59999999999525</c:v>
                </c:pt>
                <c:pt idx="558">
                  <c:v>514.55999999999528</c:v>
                </c:pt>
                <c:pt idx="559">
                  <c:v>515.51999999999532</c:v>
                </c:pt>
                <c:pt idx="560">
                  <c:v>516.47999999999536</c:v>
                </c:pt>
                <c:pt idx="561">
                  <c:v>517.43999999999539</c:v>
                </c:pt>
                <c:pt idx="562">
                  <c:v>518.39999999999543</c:v>
                </c:pt>
                <c:pt idx="563">
                  <c:v>519.35999999999547</c:v>
                </c:pt>
                <c:pt idx="564">
                  <c:v>520.3199999999955</c:v>
                </c:pt>
                <c:pt idx="565">
                  <c:v>521.27999999999554</c:v>
                </c:pt>
                <c:pt idx="566">
                  <c:v>522.23999999999558</c:v>
                </c:pt>
                <c:pt idx="567">
                  <c:v>523.19999999999561</c:v>
                </c:pt>
                <c:pt idx="568">
                  <c:v>524.15999999999565</c:v>
                </c:pt>
                <c:pt idx="569">
                  <c:v>525.11999999999568</c:v>
                </c:pt>
                <c:pt idx="570">
                  <c:v>526.07999999999572</c:v>
                </c:pt>
                <c:pt idx="571">
                  <c:v>527.03999999999576</c:v>
                </c:pt>
                <c:pt idx="572">
                  <c:v>527.99999999999579</c:v>
                </c:pt>
                <c:pt idx="573">
                  <c:v>528.95999999999583</c:v>
                </c:pt>
                <c:pt idx="574">
                  <c:v>529.91999999999587</c:v>
                </c:pt>
                <c:pt idx="575">
                  <c:v>530.8799999999959</c:v>
                </c:pt>
                <c:pt idx="576">
                  <c:v>531.83999999999594</c:v>
                </c:pt>
                <c:pt idx="577">
                  <c:v>532.79999999999598</c:v>
                </c:pt>
                <c:pt idx="578">
                  <c:v>533.75999999999601</c:v>
                </c:pt>
                <c:pt idx="579">
                  <c:v>534.71999999999605</c:v>
                </c:pt>
                <c:pt idx="580">
                  <c:v>535.67999999999608</c:v>
                </c:pt>
                <c:pt idx="581">
                  <c:v>536.63999999999612</c:v>
                </c:pt>
                <c:pt idx="582">
                  <c:v>537.59999999999616</c:v>
                </c:pt>
                <c:pt idx="583">
                  <c:v>538.55999999999619</c:v>
                </c:pt>
                <c:pt idx="584">
                  <c:v>539.51999999999623</c:v>
                </c:pt>
                <c:pt idx="585">
                  <c:v>540.47999999999627</c:v>
                </c:pt>
                <c:pt idx="586">
                  <c:v>541.4399999999963</c:v>
                </c:pt>
                <c:pt idx="587">
                  <c:v>542.39999999999634</c:v>
                </c:pt>
                <c:pt idx="588">
                  <c:v>543.35999999999638</c:v>
                </c:pt>
                <c:pt idx="589">
                  <c:v>544.31999999999641</c:v>
                </c:pt>
                <c:pt idx="590">
                  <c:v>545.27999999999645</c:v>
                </c:pt>
                <c:pt idx="591">
                  <c:v>546.23999999999648</c:v>
                </c:pt>
                <c:pt idx="592">
                  <c:v>547.19999999999652</c:v>
                </c:pt>
                <c:pt idx="593">
                  <c:v>548.15999999999656</c:v>
                </c:pt>
                <c:pt idx="594">
                  <c:v>549.11999999999659</c:v>
                </c:pt>
                <c:pt idx="595">
                  <c:v>550.07999999999663</c:v>
                </c:pt>
                <c:pt idx="596">
                  <c:v>551.03999999999667</c:v>
                </c:pt>
                <c:pt idx="597">
                  <c:v>551.9999999999967</c:v>
                </c:pt>
                <c:pt idx="598">
                  <c:v>552.95999999999674</c:v>
                </c:pt>
                <c:pt idx="599">
                  <c:v>553.91999999999678</c:v>
                </c:pt>
                <c:pt idx="600">
                  <c:v>554.87999999999681</c:v>
                </c:pt>
                <c:pt idx="601">
                  <c:v>555.83999999999685</c:v>
                </c:pt>
                <c:pt idx="602">
                  <c:v>556.79999999999688</c:v>
                </c:pt>
                <c:pt idx="603">
                  <c:v>557.75999999999692</c:v>
                </c:pt>
                <c:pt idx="604">
                  <c:v>558.71999999999696</c:v>
                </c:pt>
                <c:pt idx="605">
                  <c:v>559.67999999999699</c:v>
                </c:pt>
                <c:pt idx="606">
                  <c:v>560.63999999999703</c:v>
                </c:pt>
                <c:pt idx="607">
                  <c:v>561.59999999999707</c:v>
                </c:pt>
                <c:pt idx="608">
                  <c:v>562.5599999999971</c:v>
                </c:pt>
                <c:pt idx="609">
                  <c:v>563.51999999999714</c:v>
                </c:pt>
                <c:pt idx="610">
                  <c:v>564.47999999999718</c:v>
                </c:pt>
                <c:pt idx="611">
                  <c:v>565.43999999999721</c:v>
                </c:pt>
                <c:pt idx="612">
                  <c:v>566.39999999999725</c:v>
                </c:pt>
                <c:pt idx="613">
                  <c:v>567.35999999999729</c:v>
                </c:pt>
                <c:pt idx="614">
                  <c:v>568.31999999999732</c:v>
                </c:pt>
                <c:pt idx="615">
                  <c:v>569.27999999999736</c:v>
                </c:pt>
                <c:pt idx="616">
                  <c:v>570.23999999999739</c:v>
                </c:pt>
                <c:pt idx="617">
                  <c:v>571.19999999999743</c:v>
                </c:pt>
                <c:pt idx="618">
                  <c:v>572.15999999999747</c:v>
                </c:pt>
                <c:pt idx="619">
                  <c:v>573.1199999999975</c:v>
                </c:pt>
                <c:pt idx="620">
                  <c:v>574.07999999999754</c:v>
                </c:pt>
                <c:pt idx="621">
                  <c:v>575.03999999999758</c:v>
                </c:pt>
                <c:pt idx="622">
                  <c:v>575.99999999999761</c:v>
                </c:pt>
                <c:pt idx="623">
                  <c:v>576.95999999999765</c:v>
                </c:pt>
                <c:pt idx="624">
                  <c:v>577.91999999999769</c:v>
                </c:pt>
                <c:pt idx="625">
                  <c:v>578.87999999999772</c:v>
                </c:pt>
                <c:pt idx="626">
                  <c:v>579.83999999999776</c:v>
                </c:pt>
                <c:pt idx="627">
                  <c:v>580.79999999999779</c:v>
                </c:pt>
                <c:pt idx="628">
                  <c:v>581.75999999999783</c:v>
                </c:pt>
                <c:pt idx="629">
                  <c:v>582.71999999999787</c:v>
                </c:pt>
                <c:pt idx="630">
                  <c:v>583.6799999999979</c:v>
                </c:pt>
                <c:pt idx="631">
                  <c:v>584.63999999999794</c:v>
                </c:pt>
                <c:pt idx="632">
                  <c:v>585.59999999999798</c:v>
                </c:pt>
                <c:pt idx="633">
                  <c:v>586.55999999999801</c:v>
                </c:pt>
                <c:pt idx="634">
                  <c:v>587.51999999999805</c:v>
                </c:pt>
                <c:pt idx="635">
                  <c:v>588.47999999999809</c:v>
                </c:pt>
                <c:pt idx="636">
                  <c:v>589.43999999999812</c:v>
                </c:pt>
                <c:pt idx="637">
                  <c:v>590.39999999999816</c:v>
                </c:pt>
                <c:pt idx="638">
                  <c:v>591.35999999999819</c:v>
                </c:pt>
                <c:pt idx="639">
                  <c:v>592.31999999999823</c:v>
                </c:pt>
                <c:pt idx="640">
                  <c:v>593.27999999999827</c:v>
                </c:pt>
                <c:pt idx="641">
                  <c:v>594.2399999999983</c:v>
                </c:pt>
                <c:pt idx="642">
                  <c:v>595.19999999999834</c:v>
                </c:pt>
                <c:pt idx="643">
                  <c:v>596.15999999999838</c:v>
                </c:pt>
                <c:pt idx="644">
                  <c:v>597.11999999999841</c:v>
                </c:pt>
                <c:pt idx="645">
                  <c:v>598.07999999999845</c:v>
                </c:pt>
                <c:pt idx="646">
                  <c:v>599.03999999999849</c:v>
                </c:pt>
                <c:pt idx="647">
                  <c:v>599.99999999999852</c:v>
                </c:pt>
                <c:pt idx="648">
                  <c:v>600.95999999999856</c:v>
                </c:pt>
                <c:pt idx="649">
                  <c:v>601.91999999999859</c:v>
                </c:pt>
                <c:pt idx="650">
                  <c:v>602.87999999999863</c:v>
                </c:pt>
                <c:pt idx="651">
                  <c:v>603.83999999999867</c:v>
                </c:pt>
                <c:pt idx="652">
                  <c:v>604.7999999999987</c:v>
                </c:pt>
                <c:pt idx="653">
                  <c:v>605.75999999999874</c:v>
                </c:pt>
                <c:pt idx="654">
                  <c:v>606.71999999999878</c:v>
                </c:pt>
                <c:pt idx="655">
                  <c:v>607.67999999999881</c:v>
                </c:pt>
                <c:pt idx="656">
                  <c:v>608.63999999999885</c:v>
                </c:pt>
                <c:pt idx="657">
                  <c:v>609.59999999999889</c:v>
                </c:pt>
                <c:pt idx="658">
                  <c:v>610.55999999999892</c:v>
                </c:pt>
                <c:pt idx="659">
                  <c:v>611.51999999999896</c:v>
                </c:pt>
                <c:pt idx="660">
                  <c:v>612.479999999999</c:v>
                </c:pt>
                <c:pt idx="661">
                  <c:v>613.43999999999903</c:v>
                </c:pt>
                <c:pt idx="662">
                  <c:v>614.39999999999907</c:v>
                </c:pt>
                <c:pt idx="663">
                  <c:v>615.3599999999991</c:v>
                </c:pt>
                <c:pt idx="664">
                  <c:v>616.31999999999914</c:v>
                </c:pt>
                <c:pt idx="665">
                  <c:v>617.27999999999918</c:v>
                </c:pt>
                <c:pt idx="666">
                  <c:v>618.23999999999921</c:v>
                </c:pt>
                <c:pt idx="667">
                  <c:v>619.19999999999925</c:v>
                </c:pt>
                <c:pt idx="668">
                  <c:v>620.15999999999929</c:v>
                </c:pt>
                <c:pt idx="669">
                  <c:v>621.11999999999932</c:v>
                </c:pt>
                <c:pt idx="670">
                  <c:v>622.07999999999936</c:v>
                </c:pt>
                <c:pt idx="671">
                  <c:v>623.0399999999994</c:v>
                </c:pt>
                <c:pt idx="672">
                  <c:v>623.99999999999943</c:v>
                </c:pt>
                <c:pt idx="673">
                  <c:v>624.95999999999947</c:v>
                </c:pt>
                <c:pt idx="674">
                  <c:v>625.9199999999995</c:v>
                </c:pt>
                <c:pt idx="675">
                  <c:v>626.87999999999954</c:v>
                </c:pt>
                <c:pt idx="676">
                  <c:v>627.83999999999958</c:v>
                </c:pt>
                <c:pt idx="677">
                  <c:v>628.79999999999961</c:v>
                </c:pt>
                <c:pt idx="678">
                  <c:v>629.75999999999965</c:v>
                </c:pt>
                <c:pt idx="679">
                  <c:v>630.71999999999969</c:v>
                </c:pt>
                <c:pt idx="680">
                  <c:v>631.67999999999972</c:v>
                </c:pt>
                <c:pt idx="681">
                  <c:v>632.63999999999976</c:v>
                </c:pt>
                <c:pt idx="682">
                  <c:v>633.5999999999998</c:v>
                </c:pt>
                <c:pt idx="683">
                  <c:v>634.55999999999983</c:v>
                </c:pt>
                <c:pt idx="684">
                  <c:v>635.51999999999987</c:v>
                </c:pt>
                <c:pt idx="685">
                  <c:v>636.4799999999999</c:v>
                </c:pt>
                <c:pt idx="686">
                  <c:v>637.43999999999994</c:v>
                </c:pt>
                <c:pt idx="687">
                  <c:v>638.4</c:v>
                </c:pt>
                <c:pt idx="688">
                  <c:v>639.36</c:v>
                </c:pt>
                <c:pt idx="689">
                  <c:v>640.32000000000005</c:v>
                </c:pt>
                <c:pt idx="690">
                  <c:v>641.28000000000009</c:v>
                </c:pt>
                <c:pt idx="691">
                  <c:v>642.24000000000012</c:v>
                </c:pt>
                <c:pt idx="692">
                  <c:v>643.20000000000016</c:v>
                </c:pt>
                <c:pt idx="693">
                  <c:v>644.1600000000002</c:v>
                </c:pt>
                <c:pt idx="694">
                  <c:v>645.12000000000023</c:v>
                </c:pt>
                <c:pt idx="695">
                  <c:v>646.08000000000027</c:v>
                </c:pt>
                <c:pt idx="696">
                  <c:v>647.0400000000003</c:v>
                </c:pt>
                <c:pt idx="697">
                  <c:v>648.00000000000034</c:v>
                </c:pt>
                <c:pt idx="698">
                  <c:v>648.96000000000038</c:v>
                </c:pt>
                <c:pt idx="699">
                  <c:v>649.92000000000041</c:v>
                </c:pt>
                <c:pt idx="700">
                  <c:v>650.88000000000045</c:v>
                </c:pt>
                <c:pt idx="701">
                  <c:v>651.84000000000049</c:v>
                </c:pt>
                <c:pt idx="702">
                  <c:v>652.80000000000052</c:v>
                </c:pt>
                <c:pt idx="703">
                  <c:v>653.76000000000056</c:v>
                </c:pt>
                <c:pt idx="704">
                  <c:v>654.7200000000006</c:v>
                </c:pt>
                <c:pt idx="705">
                  <c:v>655.68000000000063</c:v>
                </c:pt>
                <c:pt idx="706">
                  <c:v>656.64000000000067</c:v>
                </c:pt>
                <c:pt idx="707">
                  <c:v>657.6000000000007</c:v>
                </c:pt>
                <c:pt idx="708">
                  <c:v>658.56000000000074</c:v>
                </c:pt>
                <c:pt idx="709">
                  <c:v>659.52000000000078</c:v>
                </c:pt>
                <c:pt idx="710">
                  <c:v>660.48000000000081</c:v>
                </c:pt>
                <c:pt idx="711">
                  <c:v>661.44000000000085</c:v>
                </c:pt>
                <c:pt idx="712">
                  <c:v>662.40000000000089</c:v>
                </c:pt>
                <c:pt idx="713">
                  <c:v>663.36000000000092</c:v>
                </c:pt>
                <c:pt idx="714">
                  <c:v>664.32000000000096</c:v>
                </c:pt>
                <c:pt idx="715">
                  <c:v>665.280000000001</c:v>
                </c:pt>
                <c:pt idx="716">
                  <c:v>666.24000000000103</c:v>
                </c:pt>
                <c:pt idx="717">
                  <c:v>667.20000000000107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37-4B32-AFEA-3C339A836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728000"/>
        <c:axId val="212619776"/>
      </c:lineChart>
      <c:dateAx>
        <c:axId val="169728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[$-416]d/m/yyyy" sourceLinked="0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595959"/>
                </a:solidFill>
                <a:latin typeface="Calibri"/>
              </a:defRPr>
            </a:pPr>
            <a:endParaRPr lang="pt-BR"/>
          </a:p>
        </c:txPr>
        <c:crossAx val="212619776"/>
        <c:crosses val="autoZero"/>
        <c:auto val="1"/>
        <c:lblOffset val="100"/>
        <c:baseTimeUnit val="days"/>
      </c:dateAx>
      <c:valAx>
        <c:axId val="21261977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595959"/>
                </a:solidFill>
                <a:latin typeface="Calibri"/>
              </a:defRPr>
            </a:pPr>
            <a:endParaRPr lang="pt-BR"/>
          </a:p>
        </c:txPr>
        <c:crossAx val="169728000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595959"/>
              </a:solidFill>
              <a:latin typeface="Calibri"/>
            </a:defRPr>
          </a:pPr>
          <a:endParaRPr lang="pt-BR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595959"/>
                </a:solidFill>
                <a:latin typeface="Calibri"/>
              </a:defRPr>
            </a:pPr>
            <a:r>
              <a:rPr sz="1400" b="0" i="0">
                <a:solidFill>
                  <a:srgbClr val="595959"/>
                </a:solidFill>
                <a:latin typeface="Calibri"/>
              </a:rPr>
              <a:t>Praças Ativadas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mpd="sng">
              <a:solidFill>
                <a:srgbClr val="C00000">
                  <a:alpha val="100000"/>
                </a:srgbClr>
              </a:solidFill>
              <a:prstDash val="solid"/>
            </a:ln>
          </c:spPr>
          <c:marker>
            <c:symbol val="none"/>
          </c:marker>
          <c:trendline>
            <c:name>Previsão</c:name>
            <c:spPr>
              <a:ln w="19050">
                <a:solidFill>
                  <a:srgbClr val="000000">
                    <a:alpha val="0"/>
                  </a:srgbClr>
                </a:solidFill>
              </a:ln>
            </c:spPr>
            <c:trendlineType val="linear"/>
            <c:dispRSqr val="0"/>
            <c:dispEq val="0"/>
          </c:trendline>
          <c:cat>
            <c:numRef>
              <c:f>Projeções!$B$12:$B$850</c:f>
              <c:numCache>
                <c:formatCode>[$-416]d/m/yyyy</c:formatCode>
                <c:ptCount val="839"/>
                <c:pt idx="0">
                  <c:v>43539</c:v>
                </c:pt>
                <c:pt idx="1">
                  <c:v>43540</c:v>
                </c:pt>
                <c:pt idx="2">
                  <c:v>43541</c:v>
                </c:pt>
                <c:pt idx="3">
                  <c:v>43542</c:v>
                </c:pt>
                <c:pt idx="4">
                  <c:v>43543</c:v>
                </c:pt>
                <c:pt idx="5">
                  <c:v>43544</c:v>
                </c:pt>
                <c:pt idx="6">
                  <c:v>43545</c:v>
                </c:pt>
                <c:pt idx="7">
                  <c:v>43546</c:v>
                </c:pt>
                <c:pt idx="8">
                  <c:v>43547</c:v>
                </c:pt>
                <c:pt idx="9">
                  <c:v>43548</c:v>
                </c:pt>
                <c:pt idx="10">
                  <c:v>43549</c:v>
                </c:pt>
                <c:pt idx="11">
                  <c:v>43550</c:v>
                </c:pt>
                <c:pt idx="12">
                  <c:v>43551</c:v>
                </c:pt>
                <c:pt idx="13">
                  <c:v>43552</c:v>
                </c:pt>
                <c:pt idx="14">
                  <c:v>43553</c:v>
                </c:pt>
                <c:pt idx="15">
                  <c:v>43554</c:v>
                </c:pt>
                <c:pt idx="16">
                  <c:v>43555</c:v>
                </c:pt>
                <c:pt idx="17">
                  <c:v>43556</c:v>
                </c:pt>
                <c:pt idx="18">
                  <c:v>43557</c:v>
                </c:pt>
                <c:pt idx="19">
                  <c:v>43558</c:v>
                </c:pt>
                <c:pt idx="20">
                  <c:v>43559</c:v>
                </c:pt>
                <c:pt idx="21">
                  <c:v>43560</c:v>
                </c:pt>
                <c:pt idx="22">
                  <c:v>43561</c:v>
                </c:pt>
                <c:pt idx="23">
                  <c:v>43562</c:v>
                </c:pt>
                <c:pt idx="24">
                  <c:v>43563</c:v>
                </c:pt>
                <c:pt idx="25">
                  <c:v>43564</c:v>
                </c:pt>
                <c:pt idx="26">
                  <c:v>43565</c:v>
                </c:pt>
                <c:pt idx="27">
                  <c:v>43566</c:v>
                </c:pt>
                <c:pt idx="28">
                  <c:v>43567</c:v>
                </c:pt>
                <c:pt idx="29">
                  <c:v>43568</c:v>
                </c:pt>
                <c:pt idx="30">
                  <c:v>43569</c:v>
                </c:pt>
                <c:pt idx="31">
                  <c:v>43570</c:v>
                </c:pt>
                <c:pt idx="32">
                  <c:v>43571</c:v>
                </c:pt>
                <c:pt idx="33">
                  <c:v>43572</c:v>
                </c:pt>
                <c:pt idx="34">
                  <c:v>43573</c:v>
                </c:pt>
                <c:pt idx="35">
                  <c:v>43574</c:v>
                </c:pt>
                <c:pt idx="36">
                  <c:v>43575</c:v>
                </c:pt>
                <c:pt idx="37">
                  <c:v>43576</c:v>
                </c:pt>
                <c:pt idx="38">
                  <c:v>43577</c:v>
                </c:pt>
                <c:pt idx="39">
                  <c:v>43578</c:v>
                </c:pt>
                <c:pt idx="40">
                  <c:v>43579</c:v>
                </c:pt>
                <c:pt idx="41">
                  <c:v>43580</c:v>
                </c:pt>
                <c:pt idx="42">
                  <c:v>43581</c:v>
                </c:pt>
                <c:pt idx="43">
                  <c:v>43582</c:v>
                </c:pt>
                <c:pt idx="44">
                  <c:v>43583</c:v>
                </c:pt>
                <c:pt idx="45">
                  <c:v>43584</c:v>
                </c:pt>
                <c:pt idx="46">
                  <c:v>43585</c:v>
                </c:pt>
                <c:pt idx="47">
                  <c:v>43586</c:v>
                </c:pt>
                <c:pt idx="48">
                  <c:v>43587</c:v>
                </c:pt>
                <c:pt idx="49">
                  <c:v>43588</c:v>
                </c:pt>
                <c:pt idx="50">
                  <c:v>43589</c:v>
                </c:pt>
                <c:pt idx="51">
                  <c:v>43590</c:v>
                </c:pt>
                <c:pt idx="52">
                  <c:v>43591</c:v>
                </c:pt>
                <c:pt idx="53">
                  <c:v>43592</c:v>
                </c:pt>
                <c:pt idx="54">
                  <c:v>43593</c:v>
                </c:pt>
                <c:pt idx="55">
                  <c:v>43594</c:v>
                </c:pt>
                <c:pt idx="56">
                  <c:v>43595</c:v>
                </c:pt>
                <c:pt idx="57">
                  <c:v>43596</c:v>
                </c:pt>
                <c:pt idx="58">
                  <c:v>43597</c:v>
                </c:pt>
                <c:pt idx="59">
                  <c:v>43598</c:v>
                </c:pt>
                <c:pt idx="60">
                  <c:v>43599</c:v>
                </c:pt>
                <c:pt idx="61">
                  <c:v>43600</c:v>
                </c:pt>
                <c:pt idx="62">
                  <c:v>43601</c:v>
                </c:pt>
                <c:pt idx="63">
                  <c:v>43602</c:v>
                </c:pt>
                <c:pt idx="64">
                  <c:v>43603</c:v>
                </c:pt>
                <c:pt idx="65">
                  <c:v>43604</c:v>
                </c:pt>
                <c:pt idx="66">
                  <c:v>43605</c:v>
                </c:pt>
                <c:pt idx="67">
                  <c:v>43606</c:v>
                </c:pt>
                <c:pt idx="68">
                  <c:v>43607</c:v>
                </c:pt>
                <c:pt idx="69">
                  <c:v>43608</c:v>
                </c:pt>
                <c:pt idx="70">
                  <c:v>43609</c:v>
                </c:pt>
                <c:pt idx="71">
                  <c:v>43610</c:v>
                </c:pt>
                <c:pt idx="72">
                  <c:v>43611</c:v>
                </c:pt>
                <c:pt idx="73">
                  <c:v>43612</c:v>
                </c:pt>
                <c:pt idx="74">
                  <c:v>43613</c:v>
                </c:pt>
                <c:pt idx="75">
                  <c:v>43614</c:v>
                </c:pt>
                <c:pt idx="76">
                  <c:v>43615</c:v>
                </c:pt>
                <c:pt idx="77">
                  <c:v>43616</c:v>
                </c:pt>
                <c:pt idx="78">
                  <c:v>43617</c:v>
                </c:pt>
                <c:pt idx="79">
                  <c:v>43618</c:v>
                </c:pt>
                <c:pt idx="80">
                  <c:v>43619</c:v>
                </c:pt>
                <c:pt idx="81">
                  <c:v>43620</c:v>
                </c:pt>
                <c:pt idx="82">
                  <c:v>43621</c:v>
                </c:pt>
                <c:pt idx="83">
                  <c:v>43622</c:v>
                </c:pt>
                <c:pt idx="84">
                  <c:v>43623</c:v>
                </c:pt>
                <c:pt idx="85">
                  <c:v>43624</c:v>
                </c:pt>
                <c:pt idx="86">
                  <c:v>43625</c:v>
                </c:pt>
                <c:pt idx="87">
                  <c:v>43626</c:v>
                </c:pt>
                <c:pt idx="88">
                  <c:v>43627</c:v>
                </c:pt>
                <c:pt idx="89">
                  <c:v>43628</c:v>
                </c:pt>
                <c:pt idx="90">
                  <c:v>43629</c:v>
                </c:pt>
                <c:pt idx="91">
                  <c:v>43630</c:v>
                </c:pt>
                <c:pt idx="92">
                  <c:v>43631</c:v>
                </c:pt>
                <c:pt idx="93">
                  <c:v>43632</c:v>
                </c:pt>
                <c:pt idx="94">
                  <c:v>43633</c:v>
                </c:pt>
                <c:pt idx="95">
                  <c:v>43634</c:v>
                </c:pt>
                <c:pt idx="96">
                  <c:v>43635</c:v>
                </c:pt>
                <c:pt idx="97">
                  <c:v>43636</c:v>
                </c:pt>
                <c:pt idx="98">
                  <c:v>43637</c:v>
                </c:pt>
                <c:pt idx="99">
                  <c:v>43638</c:v>
                </c:pt>
                <c:pt idx="100">
                  <c:v>43639</c:v>
                </c:pt>
                <c:pt idx="101">
                  <c:v>43640</c:v>
                </c:pt>
                <c:pt idx="102">
                  <c:v>43641</c:v>
                </c:pt>
                <c:pt idx="103">
                  <c:v>43642</c:v>
                </c:pt>
                <c:pt idx="104">
                  <c:v>43643</c:v>
                </c:pt>
                <c:pt idx="105">
                  <c:v>43644</c:v>
                </c:pt>
                <c:pt idx="106">
                  <c:v>43645</c:v>
                </c:pt>
                <c:pt idx="107">
                  <c:v>43646</c:v>
                </c:pt>
                <c:pt idx="108">
                  <c:v>43647</c:v>
                </c:pt>
                <c:pt idx="109">
                  <c:v>43648</c:v>
                </c:pt>
                <c:pt idx="110">
                  <c:v>43649</c:v>
                </c:pt>
                <c:pt idx="111">
                  <c:v>43650</c:v>
                </c:pt>
                <c:pt idx="112">
                  <c:v>43651</c:v>
                </c:pt>
                <c:pt idx="113">
                  <c:v>43652</c:v>
                </c:pt>
                <c:pt idx="114">
                  <c:v>43653</c:v>
                </c:pt>
                <c:pt idx="115">
                  <c:v>43654</c:v>
                </c:pt>
                <c:pt idx="116">
                  <c:v>43655</c:v>
                </c:pt>
                <c:pt idx="117">
                  <c:v>43656</c:v>
                </c:pt>
                <c:pt idx="118">
                  <c:v>43657</c:v>
                </c:pt>
                <c:pt idx="119">
                  <c:v>43658</c:v>
                </c:pt>
                <c:pt idx="120">
                  <c:v>43659</c:v>
                </c:pt>
                <c:pt idx="121">
                  <c:v>43660</c:v>
                </c:pt>
                <c:pt idx="122">
                  <c:v>43661</c:v>
                </c:pt>
                <c:pt idx="123">
                  <c:v>43662</c:v>
                </c:pt>
                <c:pt idx="124">
                  <c:v>43663</c:v>
                </c:pt>
                <c:pt idx="125">
                  <c:v>43664</c:v>
                </c:pt>
                <c:pt idx="126">
                  <c:v>43665</c:v>
                </c:pt>
                <c:pt idx="127">
                  <c:v>43666</c:v>
                </c:pt>
                <c:pt idx="128">
                  <c:v>43667</c:v>
                </c:pt>
                <c:pt idx="129">
                  <c:v>43668</c:v>
                </c:pt>
                <c:pt idx="130">
                  <c:v>43669</c:v>
                </c:pt>
                <c:pt idx="131">
                  <c:v>43670</c:v>
                </c:pt>
                <c:pt idx="132">
                  <c:v>43671</c:v>
                </c:pt>
                <c:pt idx="133">
                  <c:v>43672</c:v>
                </c:pt>
                <c:pt idx="134">
                  <c:v>43673</c:v>
                </c:pt>
                <c:pt idx="135">
                  <c:v>43674</c:v>
                </c:pt>
                <c:pt idx="136">
                  <c:v>43675</c:v>
                </c:pt>
                <c:pt idx="137">
                  <c:v>43676</c:v>
                </c:pt>
                <c:pt idx="138">
                  <c:v>43677</c:v>
                </c:pt>
                <c:pt idx="139">
                  <c:v>43678</c:v>
                </c:pt>
                <c:pt idx="140">
                  <c:v>43679</c:v>
                </c:pt>
                <c:pt idx="141">
                  <c:v>43680</c:v>
                </c:pt>
                <c:pt idx="142">
                  <c:v>43681</c:v>
                </c:pt>
                <c:pt idx="143">
                  <c:v>43682</c:v>
                </c:pt>
                <c:pt idx="144">
                  <c:v>43683</c:v>
                </c:pt>
                <c:pt idx="145">
                  <c:v>43684</c:v>
                </c:pt>
                <c:pt idx="146">
                  <c:v>43685</c:v>
                </c:pt>
                <c:pt idx="147">
                  <c:v>43686</c:v>
                </c:pt>
                <c:pt idx="148">
                  <c:v>43687</c:v>
                </c:pt>
                <c:pt idx="149">
                  <c:v>43688</c:v>
                </c:pt>
                <c:pt idx="150">
                  <c:v>43689</c:v>
                </c:pt>
                <c:pt idx="151">
                  <c:v>43690</c:v>
                </c:pt>
                <c:pt idx="152">
                  <c:v>43691</c:v>
                </c:pt>
                <c:pt idx="153">
                  <c:v>43692</c:v>
                </c:pt>
                <c:pt idx="154">
                  <c:v>43693</c:v>
                </c:pt>
                <c:pt idx="155">
                  <c:v>43694</c:v>
                </c:pt>
                <c:pt idx="156">
                  <c:v>43695</c:v>
                </c:pt>
                <c:pt idx="157">
                  <c:v>43696</c:v>
                </c:pt>
                <c:pt idx="158">
                  <c:v>43697</c:v>
                </c:pt>
                <c:pt idx="159">
                  <c:v>43698</c:v>
                </c:pt>
                <c:pt idx="160">
                  <c:v>43699</c:v>
                </c:pt>
                <c:pt idx="161">
                  <c:v>43700</c:v>
                </c:pt>
                <c:pt idx="162">
                  <c:v>43701</c:v>
                </c:pt>
                <c:pt idx="163">
                  <c:v>43702</c:v>
                </c:pt>
                <c:pt idx="164">
                  <c:v>43703</c:v>
                </c:pt>
                <c:pt idx="165">
                  <c:v>43704</c:v>
                </c:pt>
                <c:pt idx="166">
                  <c:v>43705</c:v>
                </c:pt>
                <c:pt idx="167">
                  <c:v>43706</c:v>
                </c:pt>
                <c:pt idx="168">
                  <c:v>43707</c:v>
                </c:pt>
                <c:pt idx="169">
                  <c:v>43708</c:v>
                </c:pt>
                <c:pt idx="170">
                  <c:v>43709</c:v>
                </c:pt>
                <c:pt idx="171">
                  <c:v>43710</c:v>
                </c:pt>
                <c:pt idx="172">
                  <c:v>43711</c:v>
                </c:pt>
                <c:pt idx="173">
                  <c:v>43712</c:v>
                </c:pt>
                <c:pt idx="174">
                  <c:v>43713</c:v>
                </c:pt>
                <c:pt idx="175">
                  <c:v>43714</c:v>
                </c:pt>
                <c:pt idx="176">
                  <c:v>43715</c:v>
                </c:pt>
                <c:pt idx="177">
                  <c:v>43716</c:v>
                </c:pt>
                <c:pt idx="178">
                  <c:v>43717</c:v>
                </c:pt>
                <c:pt idx="179">
                  <c:v>43718</c:v>
                </c:pt>
                <c:pt idx="180">
                  <c:v>43719</c:v>
                </c:pt>
                <c:pt idx="181">
                  <c:v>43720</c:v>
                </c:pt>
                <c:pt idx="182">
                  <c:v>43721</c:v>
                </c:pt>
                <c:pt idx="183">
                  <c:v>43722</c:v>
                </c:pt>
                <c:pt idx="184">
                  <c:v>43723</c:v>
                </c:pt>
                <c:pt idx="185">
                  <c:v>43724</c:v>
                </c:pt>
                <c:pt idx="186">
                  <c:v>43725</c:v>
                </c:pt>
                <c:pt idx="187">
                  <c:v>43726</c:v>
                </c:pt>
                <c:pt idx="188">
                  <c:v>43727</c:v>
                </c:pt>
                <c:pt idx="189">
                  <c:v>43728</c:v>
                </c:pt>
                <c:pt idx="190">
                  <c:v>43729</c:v>
                </c:pt>
                <c:pt idx="191">
                  <c:v>43730</c:v>
                </c:pt>
                <c:pt idx="192">
                  <c:v>43731</c:v>
                </c:pt>
                <c:pt idx="193">
                  <c:v>43732</c:v>
                </c:pt>
                <c:pt idx="194">
                  <c:v>43733</c:v>
                </c:pt>
                <c:pt idx="195">
                  <c:v>43734</c:v>
                </c:pt>
                <c:pt idx="196">
                  <c:v>43735</c:v>
                </c:pt>
                <c:pt idx="197">
                  <c:v>43736</c:v>
                </c:pt>
                <c:pt idx="198">
                  <c:v>43737</c:v>
                </c:pt>
                <c:pt idx="199">
                  <c:v>43738</c:v>
                </c:pt>
                <c:pt idx="200">
                  <c:v>43739</c:v>
                </c:pt>
                <c:pt idx="201">
                  <c:v>43740</c:v>
                </c:pt>
                <c:pt idx="202">
                  <c:v>43741</c:v>
                </c:pt>
                <c:pt idx="203">
                  <c:v>43742</c:v>
                </c:pt>
                <c:pt idx="204">
                  <c:v>43743</c:v>
                </c:pt>
                <c:pt idx="205">
                  <c:v>43744</c:v>
                </c:pt>
                <c:pt idx="206">
                  <c:v>43745</c:v>
                </c:pt>
                <c:pt idx="207">
                  <c:v>43746</c:v>
                </c:pt>
                <c:pt idx="208">
                  <c:v>43747</c:v>
                </c:pt>
                <c:pt idx="209">
                  <c:v>43748</c:v>
                </c:pt>
                <c:pt idx="210">
                  <c:v>43749</c:v>
                </c:pt>
                <c:pt idx="211">
                  <c:v>43750</c:v>
                </c:pt>
                <c:pt idx="212">
                  <c:v>43751</c:v>
                </c:pt>
                <c:pt idx="213">
                  <c:v>43752</c:v>
                </c:pt>
                <c:pt idx="214">
                  <c:v>43753</c:v>
                </c:pt>
                <c:pt idx="215">
                  <c:v>43754</c:v>
                </c:pt>
                <c:pt idx="216">
                  <c:v>43755</c:v>
                </c:pt>
                <c:pt idx="217">
                  <c:v>43756</c:v>
                </c:pt>
                <c:pt idx="218">
                  <c:v>43757</c:v>
                </c:pt>
                <c:pt idx="219">
                  <c:v>43758</c:v>
                </c:pt>
                <c:pt idx="220">
                  <c:v>43759</c:v>
                </c:pt>
                <c:pt idx="221">
                  <c:v>43760</c:v>
                </c:pt>
                <c:pt idx="222">
                  <c:v>43761</c:v>
                </c:pt>
                <c:pt idx="223">
                  <c:v>43762</c:v>
                </c:pt>
                <c:pt idx="224">
                  <c:v>43763</c:v>
                </c:pt>
                <c:pt idx="225">
                  <c:v>43764</c:v>
                </c:pt>
                <c:pt idx="226">
                  <c:v>43765</c:v>
                </c:pt>
                <c:pt idx="227">
                  <c:v>43766</c:v>
                </c:pt>
                <c:pt idx="228">
                  <c:v>43767</c:v>
                </c:pt>
                <c:pt idx="229">
                  <c:v>43768</c:v>
                </c:pt>
                <c:pt idx="230">
                  <c:v>43769</c:v>
                </c:pt>
                <c:pt idx="231">
                  <c:v>43770</c:v>
                </c:pt>
                <c:pt idx="232">
                  <c:v>43771</c:v>
                </c:pt>
                <c:pt idx="233">
                  <c:v>43772</c:v>
                </c:pt>
                <c:pt idx="234">
                  <c:v>43773</c:v>
                </c:pt>
                <c:pt idx="235">
                  <c:v>43774</c:v>
                </c:pt>
                <c:pt idx="236">
                  <c:v>43775</c:v>
                </c:pt>
                <c:pt idx="237">
                  <c:v>43776</c:v>
                </c:pt>
                <c:pt idx="238">
                  <c:v>43777</c:v>
                </c:pt>
                <c:pt idx="239">
                  <c:v>43778</c:v>
                </c:pt>
                <c:pt idx="240">
                  <c:v>43779</c:v>
                </c:pt>
                <c:pt idx="241">
                  <c:v>43780</c:v>
                </c:pt>
                <c:pt idx="242">
                  <c:v>43781</c:v>
                </c:pt>
                <c:pt idx="243">
                  <c:v>43782</c:v>
                </c:pt>
                <c:pt idx="244">
                  <c:v>43783</c:v>
                </c:pt>
                <c:pt idx="245">
                  <c:v>43784</c:v>
                </c:pt>
                <c:pt idx="246">
                  <c:v>43785</c:v>
                </c:pt>
                <c:pt idx="247">
                  <c:v>43786</c:v>
                </c:pt>
                <c:pt idx="248">
                  <c:v>43787</c:v>
                </c:pt>
                <c:pt idx="249">
                  <c:v>43788</c:v>
                </c:pt>
                <c:pt idx="250">
                  <c:v>43789</c:v>
                </c:pt>
                <c:pt idx="251">
                  <c:v>43790</c:v>
                </c:pt>
                <c:pt idx="252">
                  <c:v>43791</c:v>
                </c:pt>
                <c:pt idx="253">
                  <c:v>43792</c:v>
                </c:pt>
                <c:pt idx="254">
                  <c:v>43793</c:v>
                </c:pt>
                <c:pt idx="255">
                  <c:v>43794</c:v>
                </c:pt>
                <c:pt idx="256">
                  <c:v>43795</c:v>
                </c:pt>
                <c:pt idx="257">
                  <c:v>43796</c:v>
                </c:pt>
                <c:pt idx="258">
                  <c:v>43797</c:v>
                </c:pt>
                <c:pt idx="259">
                  <c:v>43798</c:v>
                </c:pt>
                <c:pt idx="260">
                  <c:v>43799</c:v>
                </c:pt>
                <c:pt idx="261">
                  <c:v>43800</c:v>
                </c:pt>
                <c:pt idx="262">
                  <c:v>43801</c:v>
                </c:pt>
                <c:pt idx="263">
                  <c:v>43802</c:v>
                </c:pt>
                <c:pt idx="264">
                  <c:v>43803</c:v>
                </c:pt>
                <c:pt idx="265">
                  <c:v>43804</c:v>
                </c:pt>
                <c:pt idx="266">
                  <c:v>43805</c:v>
                </c:pt>
                <c:pt idx="267">
                  <c:v>43806</c:v>
                </c:pt>
                <c:pt idx="268">
                  <c:v>43807</c:v>
                </c:pt>
                <c:pt idx="269">
                  <c:v>43808</c:v>
                </c:pt>
                <c:pt idx="270">
                  <c:v>43809</c:v>
                </c:pt>
                <c:pt idx="271">
                  <c:v>43810</c:v>
                </c:pt>
                <c:pt idx="272">
                  <c:v>43811</c:v>
                </c:pt>
                <c:pt idx="273">
                  <c:v>43812</c:v>
                </c:pt>
                <c:pt idx="274">
                  <c:v>43813</c:v>
                </c:pt>
                <c:pt idx="275">
                  <c:v>43814</c:v>
                </c:pt>
                <c:pt idx="276">
                  <c:v>43815</c:v>
                </c:pt>
                <c:pt idx="277">
                  <c:v>43816</c:v>
                </c:pt>
                <c:pt idx="278">
                  <c:v>43817</c:v>
                </c:pt>
                <c:pt idx="279">
                  <c:v>43818</c:v>
                </c:pt>
                <c:pt idx="280">
                  <c:v>43819</c:v>
                </c:pt>
                <c:pt idx="281">
                  <c:v>43820</c:v>
                </c:pt>
                <c:pt idx="282">
                  <c:v>43821</c:v>
                </c:pt>
                <c:pt idx="283">
                  <c:v>43822</c:v>
                </c:pt>
                <c:pt idx="284">
                  <c:v>43823</c:v>
                </c:pt>
                <c:pt idx="285">
                  <c:v>43824</c:v>
                </c:pt>
                <c:pt idx="286">
                  <c:v>43825</c:v>
                </c:pt>
                <c:pt idx="287">
                  <c:v>43826</c:v>
                </c:pt>
                <c:pt idx="288">
                  <c:v>43827</c:v>
                </c:pt>
                <c:pt idx="289">
                  <c:v>43828</c:v>
                </c:pt>
                <c:pt idx="290">
                  <c:v>43829</c:v>
                </c:pt>
                <c:pt idx="291">
                  <c:v>43830</c:v>
                </c:pt>
                <c:pt idx="292">
                  <c:v>43831</c:v>
                </c:pt>
                <c:pt idx="293">
                  <c:v>43832</c:v>
                </c:pt>
                <c:pt idx="294">
                  <c:v>43833</c:v>
                </c:pt>
                <c:pt idx="295">
                  <c:v>43834</c:v>
                </c:pt>
                <c:pt idx="296">
                  <c:v>43835</c:v>
                </c:pt>
                <c:pt idx="297">
                  <c:v>43836</c:v>
                </c:pt>
                <c:pt idx="298">
                  <c:v>43837</c:v>
                </c:pt>
                <c:pt idx="299">
                  <c:v>43838</c:v>
                </c:pt>
                <c:pt idx="300">
                  <c:v>43839</c:v>
                </c:pt>
                <c:pt idx="301">
                  <c:v>43840</c:v>
                </c:pt>
                <c:pt idx="302">
                  <c:v>43841</c:v>
                </c:pt>
                <c:pt idx="303">
                  <c:v>43842</c:v>
                </c:pt>
                <c:pt idx="304">
                  <c:v>43843</c:v>
                </c:pt>
                <c:pt idx="305">
                  <c:v>43844</c:v>
                </c:pt>
                <c:pt idx="306">
                  <c:v>43845</c:v>
                </c:pt>
                <c:pt idx="307">
                  <c:v>43846</c:v>
                </c:pt>
                <c:pt idx="308">
                  <c:v>43847</c:v>
                </c:pt>
                <c:pt idx="309">
                  <c:v>43848</c:v>
                </c:pt>
                <c:pt idx="310">
                  <c:v>43849</c:v>
                </c:pt>
                <c:pt idx="311">
                  <c:v>43850</c:v>
                </c:pt>
                <c:pt idx="312">
                  <c:v>43851</c:v>
                </c:pt>
                <c:pt idx="313">
                  <c:v>43852</c:v>
                </c:pt>
                <c:pt idx="314">
                  <c:v>43853</c:v>
                </c:pt>
                <c:pt idx="315">
                  <c:v>43854</c:v>
                </c:pt>
                <c:pt idx="316">
                  <c:v>43855</c:v>
                </c:pt>
                <c:pt idx="317">
                  <c:v>43856</c:v>
                </c:pt>
                <c:pt idx="318">
                  <c:v>43857</c:v>
                </c:pt>
                <c:pt idx="319">
                  <c:v>43858</c:v>
                </c:pt>
                <c:pt idx="320">
                  <c:v>43859</c:v>
                </c:pt>
                <c:pt idx="321">
                  <c:v>43860</c:v>
                </c:pt>
                <c:pt idx="322">
                  <c:v>43861</c:v>
                </c:pt>
                <c:pt idx="323">
                  <c:v>43862</c:v>
                </c:pt>
                <c:pt idx="324">
                  <c:v>43863</c:v>
                </c:pt>
                <c:pt idx="325">
                  <c:v>43864</c:v>
                </c:pt>
                <c:pt idx="326">
                  <c:v>43865</c:v>
                </c:pt>
                <c:pt idx="327">
                  <c:v>43866</c:v>
                </c:pt>
                <c:pt idx="328">
                  <c:v>43867</c:v>
                </c:pt>
                <c:pt idx="329">
                  <c:v>43868</c:v>
                </c:pt>
                <c:pt idx="330">
                  <c:v>43869</c:v>
                </c:pt>
                <c:pt idx="331">
                  <c:v>43870</c:v>
                </c:pt>
                <c:pt idx="332">
                  <c:v>43871</c:v>
                </c:pt>
                <c:pt idx="333">
                  <c:v>43872</c:v>
                </c:pt>
                <c:pt idx="334">
                  <c:v>43873</c:v>
                </c:pt>
                <c:pt idx="335">
                  <c:v>43874</c:v>
                </c:pt>
                <c:pt idx="336">
                  <c:v>43875</c:v>
                </c:pt>
                <c:pt idx="337">
                  <c:v>43876</c:v>
                </c:pt>
                <c:pt idx="338">
                  <c:v>43877</c:v>
                </c:pt>
                <c:pt idx="339">
                  <c:v>43878</c:v>
                </c:pt>
                <c:pt idx="340">
                  <c:v>43879</c:v>
                </c:pt>
                <c:pt idx="341">
                  <c:v>43880</c:v>
                </c:pt>
                <c:pt idx="342">
                  <c:v>43881</c:v>
                </c:pt>
                <c:pt idx="343">
                  <c:v>43882</c:v>
                </c:pt>
                <c:pt idx="344">
                  <c:v>43883</c:v>
                </c:pt>
                <c:pt idx="345">
                  <c:v>43884</c:v>
                </c:pt>
                <c:pt idx="346">
                  <c:v>43885</c:v>
                </c:pt>
                <c:pt idx="347">
                  <c:v>43886</c:v>
                </c:pt>
                <c:pt idx="348">
                  <c:v>43887</c:v>
                </c:pt>
                <c:pt idx="349">
                  <c:v>43888</c:v>
                </c:pt>
                <c:pt idx="350">
                  <c:v>43889</c:v>
                </c:pt>
                <c:pt idx="351">
                  <c:v>43890</c:v>
                </c:pt>
                <c:pt idx="352">
                  <c:v>43891</c:v>
                </c:pt>
                <c:pt idx="353">
                  <c:v>43892</c:v>
                </c:pt>
                <c:pt idx="354">
                  <c:v>43893</c:v>
                </c:pt>
                <c:pt idx="355">
                  <c:v>43894</c:v>
                </c:pt>
                <c:pt idx="356">
                  <c:v>43895</c:v>
                </c:pt>
                <c:pt idx="357">
                  <c:v>43896</c:v>
                </c:pt>
                <c:pt idx="358">
                  <c:v>43897</c:v>
                </c:pt>
                <c:pt idx="359">
                  <c:v>43898</c:v>
                </c:pt>
                <c:pt idx="360">
                  <c:v>43899</c:v>
                </c:pt>
                <c:pt idx="361">
                  <c:v>43900</c:v>
                </c:pt>
                <c:pt idx="362">
                  <c:v>43901</c:v>
                </c:pt>
                <c:pt idx="363">
                  <c:v>43902</c:v>
                </c:pt>
                <c:pt idx="364">
                  <c:v>43903</c:v>
                </c:pt>
                <c:pt idx="365">
                  <c:v>43904</c:v>
                </c:pt>
                <c:pt idx="366">
                  <c:v>43905</c:v>
                </c:pt>
                <c:pt idx="367">
                  <c:v>43906</c:v>
                </c:pt>
                <c:pt idx="368">
                  <c:v>43907</c:v>
                </c:pt>
                <c:pt idx="369">
                  <c:v>43908</c:v>
                </c:pt>
                <c:pt idx="370">
                  <c:v>43909</c:v>
                </c:pt>
                <c:pt idx="371">
                  <c:v>43910</c:v>
                </c:pt>
                <c:pt idx="372">
                  <c:v>43911</c:v>
                </c:pt>
                <c:pt idx="373">
                  <c:v>43912</c:v>
                </c:pt>
                <c:pt idx="374">
                  <c:v>43913</c:v>
                </c:pt>
                <c:pt idx="375">
                  <c:v>43914</c:v>
                </c:pt>
                <c:pt idx="376">
                  <c:v>43915</c:v>
                </c:pt>
                <c:pt idx="377">
                  <c:v>43916</c:v>
                </c:pt>
                <c:pt idx="378">
                  <c:v>43917</c:v>
                </c:pt>
                <c:pt idx="379">
                  <c:v>43918</c:v>
                </c:pt>
                <c:pt idx="380">
                  <c:v>43919</c:v>
                </c:pt>
                <c:pt idx="381">
                  <c:v>43920</c:v>
                </c:pt>
                <c:pt idx="382">
                  <c:v>43921</c:v>
                </c:pt>
                <c:pt idx="383">
                  <c:v>43922</c:v>
                </c:pt>
                <c:pt idx="384">
                  <c:v>43923</c:v>
                </c:pt>
                <c:pt idx="385">
                  <c:v>43924</c:v>
                </c:pt>
                <c:pt idx="386">
                  <c:v>43925</c:v>
                </c:pt>
                <c:pt idx="387">
                  <c:v>43926</c:v>
                </c:pt>
                <c:pt idx="388">
                  <c:v>43927</c:v>
                </c:pt>
                <c:pt idx="389">
                  <c:v>43928</c:v>
                </c:pt>
                <c:pt idx="390">
                  <c:v>43929</c:v>
                </c:pt>
                <c:pt idx="391">
                  <c:v>43930</c:v>
                </c:pt>
                <c:pt idx="392">
                  <c:v>43931</c:v>
                </c:pt>
                <c:pt idx="393">
                  <c:v>43932</c:v>
                </c:pt>
                <c:pt idx="394">
                  <c:v>43933</c:v>
                </c:pt>
                <c:pt idx="395">
                  <c:v>43934</c:v>
                </c:pt>
                <c:pt idx="396">
                  <c:v>43935</c:v>
                </c:pt>
                <c:pt idx="397">
                  <c:v>43936</c:v>
                </c:pt>
                <c:pt idx="398">
                  <c:v>43937</c:v>
                </c:pt>
                <c:pt idx="399">
                  <c:v>43938</c:v>
                </c:pt>
                <c:pt idx="400">
                  <c:v>43939</c:v>
                </c:pt>
                <c:pt idx="401">
                  <c:v>43940</c:v>
                </c:pt>
                <c:pt idx="402">
                  <c:v>43941</c:v>
                </c:pt>
                <c:pt idx="403">
                  <c:v>43942</c:v>
                </c:pt>
                <c:pt idx="404">
                  <c:v>43943</c:v>
                </c:pt>
                <c:pt idx="405">
                  <c:v>43944</c:v>
                </c:pt>
                <c:pt idx="406">
                  <c:v>43945</c:v>
                </c:pt>
                <c:pt idx="407">
                  <c:v>43946</c:v>
                </c:pt>
                <c:pt idx="408">
                  <c:v>43947</c:v>
                </c:pt>
                <c:pt idx="409">
                  <c:v>43948</c:v>
                </c:pt>
                <c:pt idx="410">
                  <c:v>43949</c:v>
                </c:pt>
                <c:pt idx="411">
                  <c:v>43950</c:v>
                </c:pt>
                <c:pt idx="412">
                  <c:v>43951</c:v>
                </c:pt>
                <c:pt idx="413">
                  <c:v>43952</c:v>
                </c:pt>
                <c:pt idx="414">
                  <c:v>43953</c:v>
                </c:pt>
                <c:pt idx="415">
                  <c:v>43954</c:v>
                </c:pt>
                <c:pt idx="416">
                  <c:v>43955</c:v>
                </c:pt>
                <c:pt idx="417">
                  <c:v>43956</c:v>
                </c:pt>
                <c:pt idx="418">
                  <c:v>43957</c:v>
                </c:pt>
                <c:pt idx="419">
                  <c:v>43958</c:v>
                </c:pt>
                <c:pt idx="420">
                  <c:v>43959</c:v>
                </c:pt>
                <c:pt idx="421">
                  <c:v>43960</c:v>
                </c:pt>
                <c:pt idx="422">
                  <c:v>43961</c:v>
                </c:pt>
                <c:pt idx="423">
                  <c:v>43962</c:v>
                </c:pt>
                <c:pt idx="424">
                  <c:v>43963</c:v>
                </c:pt>
                <c:pt idx="425">
                  <c:v>43964</c:v>
                </c:pt>
                <c:pt idx="426">
                  <c:v>43965</c:v>
                </c:pt>
                <c:pt idx="427">
                  <c:v>43966</c:v>
                </c:pt>
                <c:pt idx="428">
                  <c:v>43967</c:v>
                </c:pt>
                <c:pt idx="429">
                  <c:v>43968</c:v>
                </c:pt>
                <c:pt idx="430">
                  <c:v>43969</c:v>
                </c:pt>
                <c:pt idx="431">
                  <c:v>43970</c:v>
                </c:pt>
                <c:pt idx="432">
                  <c:v>43971</c:v>
                </c:pt>
                <c:pt idx="433">
                  <c:v>43972</c:v>
                </c:pt>
                <c:pt idx="434">
                  <c:v>43973</c:v>
                </c:pt>
                <c:pt idx="435">
                  <c:v>43974</c:v>
                </c:pt>
                <c:pt idx="436">
                  <c:v>43975</c:v>
                </c:pt>
                <c:pt idx="437">
                  <c:v>43976</c:v>
                </c:pt>
                <c:pt idx="438">
                  <c:v>43977</c:v>
                </c:pt>
                <c:pt idx="439">
                  <c:v>43978</c:v>
                </c:pt>
                <c:pt idx="440">
                  <c:v>43979</c:v>
                </c:pt>
                <c:pt idx="441">
                  <c:v>43980</c:v>
                </c:pt>
                <c:pt idx="442">
                  <c:v>43981</c:v>
                </c:pt>
                <c:pt idx="443">
                  <c:v>43982</c:v>
                </c:pt>
                <c:pt idx="444">
                  <c:v>43983</c:v>
                </c:pt>
                <c:pt idx="445">
                  <c:v>43984</c:v>
                </c:pt>
                <c:pt idx="446">
                  <c:v>43985</c:v>
                </c:pt>
                <c:pt idx="447">
                  <c:v>43986</c:v>
                </c:pt>
                <c:pt idx="448">
                  <c:v>43987</c:v>
                </c:pt>
                <c:pt idx="449">
                  <c:v>43988</c:v>
                </c:pt>
                <c:pt idx="450">
                  <c:v>43989</c:v>
                </c:pt>
                <c:pt idx="451">
                  <c:v>43990</c:v>
                </c:pt>
                <c:pt idx="452">
                  <c:v>43991</c:v>
                </c:pt>
                <c:pt idx="453">
                  <c:v>43992</c:v>
                </c:pt>
                <c:pt idx="454">
                  <c:v>43993</c:v>
                </c:pt>
                <c:pt idx="455">
                  <c:v>43994</c:v>
                </c:pt>
                <c:pt idx="456">
                  <c:v>43995</c:v>
                </c:pt>
                <c:pt idx="457">
                  <c:v>43996</c:v>
                </c:pt>
                <c:pt idx="458">
                  <c:v>43997</c:v>
                </c:pt>
                <c:pt idx="459">
                  <c:v>43998</c:v>
                </c:pt>
                <c:pt idx="460">
                  <c:v>43999</c:v>
                </c:pt>
                <c:pt idx="461">
                  <c:v>44000</c:v>
                </c:pt>
                <c:pt idx="462">
                  <c:v>44001</c:v>
                </c:pt>
                <c:pt idx="463">
                  <c:v>44002</c:v>
                </c:pt>
                <c:pt idx="464">
                  <c:v>44003</c:v>
                </c:pt>
                <c:pt idx="465">
                  <c:v>44004</c:v>
                </c:pt>
                <c:pt idx="466">
                  <c:v>44005</c:v>
                </c:pt>
                <c:pt idx="467">
                  <c:v>44006</c:v>
                </c:pt>
                <c:pt idx="468">
                  <c:v>44007</c:v>
                </c:pt>
                <c:pt idx="469">
                  <c:v>44008</c:v>
                </c:pt>
                <c:pt idx="470">
                  <c:v>44009</c:v>
                </c:pt>
                <c:pt idx="471">
                  <c:v>44010</c:v>
                </c:pt>
                <c:pt idx="472">
                  <c:v>44011</c:v>
                </c:pt>
                <c:pt idx="473">
                  <c:v>44012</c:v>
                </c:pt>
                <c:pt idx="474">
                  <c:v>44013</c:v>
                </c:pt>
                <c:pt idx="475">
                  <c:v>44014</c:v>
                </c:pt>
                <c:pt idx="476">
                  <c:v>44015</c:v>
                </c:pt>
                <c:pt idx="477">
                  <c:v>44016</c:v>
                </c:pt>
                <c:pt idx="478">
                  <c:v>44017</c:v>
                </c:pt>
                <c:pt idx="479">
                  <c:v>44018</c:v>
                </c:pt>
                <c:pt idx="480">
                  <c:v>44019</c:v>
                </c:pt>
                <c:pt idx="481">
                  <c:v>44020</c:v>
                </c:pt>
                <c:pt idx="482">
                  <c:v>44021</c:v>
                </c:pt>
                <c:pt idx="483">
                  <c:v>44022</c:v>
                </c:pt>
                <c:pt idx="484">
                  <c:v>44023</c:v>
                </c:pt>
                <c:pt idx="485">
                  <c:v>44024</c:v>
                </c:pt>
                <c:pt idx="486">
                  <c:v>44025</c:v>
                </c:pt>
                <c:pt idx="487">
                  <c:v>44026</c:v>
                </c:pt>
                <c:pt idx="488">
                  <c:v>44027</c:v>
                </c:pt>
                <c:pt idx="489">
                  <c:v>44028</c:v>
                </c:pt>
                <c:pt idx="490">
                  <c:v>44029</c:v>
                </c:pt>
                <c:pt idx="491">
                  <c:v>44030</c:v>
                </c:pt>
                <c:pt idx="492">
                  <c:v>44031</c:v>
                </c:pt>
                <c:pt idx="493">
                  <c:v>44032</c:v>
                </c:pt>
                <c:pt idx="494">
                  <c:v>44033</c:v>
                </c:pt>
                <c:pt idx="495">
                  <c:v>44034</c:v>
                </c:pt>
                <c:pt idx="496">
                  <c:v>44035</c:v>
                </c:pt>
                <c:pt idx="497">
                  <c:v>44036</c:v>
                </c:pt>
                <c:pt idx="498">
                  <c:v>44037</c:v>
                </c:pt>
                <c:pt idx="499">
                  <c:v>44038</c:v>
                </c:pt>
                <c:pt idx="500">
                  <c:v>44039</c:v>
                </c:pt>
                <c:pt idx="501">
                  <c:v>44040</c:v>
                </c:pt>
                <c:pt idx="502">
                  <c:v>44041</c:v>
                </c:pt>
                <c:pt idx="503">
                  <c:v>44042</c:v>
                </c:pt>
                <c:pt idx="504">
                  <c:v>44043</c:v>
                </c:pt>
                <c:pt idx="505">
                  <c:v>44044</c:v>
                </c:pt>
                <c:pt idx="506">
                  <c:v>44045</c:v>
                </c:pt>
                <c:pt idx="507">
                  <c:v>44046</c:v>
                </c:pt>
                <c:pt idx="508">
                  <c:v>44047</c:v>
                </c:pt>
                <c:pt idx="509">
                  <c:v>44048</c:v>
                </c:pt>
                <c:pt idx="510">
                  <c:v>44049</c:v>
                </c:pt>
                <c:pt idx="511">
                  <c:v>44050</c:v>
                </c:pt>
                <c:pt idx="512">
                  <c:v>44051</c:v>
                </c:pt>
                <c:pt idx="513">
                  <c:v>44052</c:v>
                </c:pt>
                <c:pt idx="514">
                  <c:v>44053</c:v>
                </c:pt>
                <c:pt idx="515">
                  <c:v>44054</c:v>
                </c:pt>
                <c:pt idx="516">
                  <c:v>44055</c:v>
                </c:pt>
                <c:pt idx="517">
                  <c:v>44056</c:v>
                </c:pt>
                <c:pt idx="518">
                  <c:v>44057</c:v>
                </c:pt>
                <c:pt idx="519">
                  <c:v>44058</c:v>
                </c:pt>
                <c:pt idx="520">
                  <c:v>44059</c:v>
                </c:pt>
                <c:pt idx="521">
                  <c:v>44060</c:v>
                </c:pt>
                <c:pt idx="522">
                  <c:v>44061</c:v>
                </c:pt>
                <c:pt idx="523">
                  <c:v>44062</c:v>
                </c:pt>
                <c:pt idx="524">
                  <c:v>44063</c:v>
                </c:pt>
                <c:pt idx="525">
                  <c:v>44064</c:v>
                </c:pt>
                <c:pt idx="526">
                  <c:v>44065</c:v>
                </c:pt>
                <c:pt idx="527">
                  <c:v>44066</c:v>
                </c:pt>
                <c:pt idx="528">
                  <c:v>44067</c:v>
                </c:pt>
                <c:pt idx="529">
                  <c:v>44068</c:v>
                </c:pt>
                <c:pt idx="530">
                  <c:v>44069</c:v>
                </c:pt>
                <c:pt idx="531">
                  <c:v>44070</c:v>
                </c:pt>
                <c:pt idx="532">
                  <c:v>44071</c:v>
                </c:pt>
                <c:pt idx="533">
                  <c:v>44072</c:v>
                </c:pt>
                <c:pt idx="534">
                  <c:v>44073</c:v>
                </c:pt>
                <c:pt idx="535">
                  <c:v>44074</c:v>
                </c:pt>
                <c:pt idx="536">
                  <c:v>44075</c:v>
                </c:pt>
                <c:pt idx="537">
                  <c:v>44076</c:v>
                </c:pt>
                <c:pt idx="538">
                  <c:v>44077</c:v>
                </c:pt>
                <c:pt idx="539">
                  <c:v>44078</c:v>
                </c:pt>
                <c:pt idx="540">
                  <c:v>44079</c:v>
                </c:pt>
                <c:pt idx="541">
                  <c:v>44080</c:v>
                </c:pt>
                <c:pt idx="542">
                  <c:v>44081</c:v>
                </c:pt>
                <c:pt idx="543">
                  <c:v>44082</c:v>
                </c:pt>
                <c:pt idx="544">
                  <c:v>44083</c:v>
                </c:pt>
                <c:pt idx="545">
                  <c:v>44084</c:v>
                </c:pt>
                <c:pt idx="546">
                  <c:v>44085</c:v>
                </c:pt>
                <c:pt idx="547">
                  <c:v>44086</c:v>
                </c:pt>
                <c:pt idx="548">
                  <c:v>44087</c:v>
                </c:pt>
                <c:pt idx="549">
                  <c:v>44088</c:v>
                </c:pt>
                <c:pt idx="550">
                  <c:v>44089</c:v>
                </c:pt>
                <c:pt idx="551">
                  <c:v>44090</c:v>
                </c:pt>
                <c:pt idx="552">
                  <c:v>44091</c:v>
                </c:pt>
                <c:pt idx="553">
                  <c:v>44092</c:v>
                </c:pt>
                <c:pt idx="554">
                  <c:v>44093</c:v>
                </c:pt>
                <c:pt idx="555">
                  <c:v>44094</c:v>
                </c:pt>
                <c:pt idx="556">
                  <c:v>44095</c:v>
                </c:pt>
                <c:pt idx="557">
                  <c:v>44096</c:v>
                </c:pt>
                <c:pt idx="558">
                  <c:v>44097</c:v>
                </c:pt>
                <c:pt idx="559">
                  <c:v>44098</c:v>
                </c:pt>
                <c:pt idx="560">
                  <c:v>44099</c:v>
                </c:pt>
                <c:pt idx="561">
                  <c:v>44100</c:v>
                </c:pt>
                <c:pt idx="562">
                  <c:v>44101</c:v>
                </c:pt>
                <c:pt idx="563">
                  <c:v>44102</c:v>
                </c:pt>
                <c:pt idx="564">
                  <c:v>44103</c:v>
                </c:pt>
                <c:pt idx="565">
                  <c:v>44104</c:v>
                </c:pt>
                <c:pt idx="566">
                  <c:v>44105</c:v>
                </c:pt>
                <c:pt idx="567">
                  <c:v>44106</c:v>
                </c:pt>
                <c:pt idx="568">
                  <c:v>44107</c:v>
                </c:pt>
                <c:pt idx="569">
                  <c:v>44108</c:v>
                </c:pt>
                <c:pt idx="570">
                  <c:v>44109</c:v>
                </c:pt>
                <c:pt idx="571">
                  <c:v>44110</c:v>
                </c:pt>
                <c:pt idx="572">
                  <c:v>44111</c:v>
                </c:pt>
                <c:pt idx="573">
                  <c:v>44112</c:v>
                </c:pt>
                <c:pt idx="574">
                  <c:v>44113</c:v>
                </c:pt>
                <c:pt idx="575">
                  <c:v>44114</c:v>
                </c:pt>
                <c:pt idx="576">
                  <c:v>44115</c:v>
                </c:pt>
                <c:pt idx="577">
                  <c:v>44116</c:v>
                </c:pt>
                <c:pt idx="578">
                  <c:v>44117</c:v>
                </c:pt>
                <c:pt idx="579">
                  <c:v>44118</c:v>
                </c:pt>
                <c:pt idx="580">
                  <c:v>44119</c:v>
                </c:pt>
                <c:pt idx="581">
                  <c:v>44120</c:v>
                </c:pt>
                <c:pt idx="582">
                  <c:v>44121</c:v>
                </c:pt>
                <c:pt idx="583">
                  <c:v>44122</c:v>
                </c:pt>
                <c:pt idx="584">
                  <c:v>44123</c:v>
                </c:pt>
                <c:pt idx="585">
                  <c:v>44124</c:v>
                </c:pt>
                <c:pt idx="586">
                  <c:v>44125</c:v>
                </c:pt>
                <c:pt idx="587">
                  <c:v>44126</c:v>
                </c:pt>
                <c:pt idx="588">
                  <c:v>44127</c:v>
                </c:pt>
                <c:pt idx="589">
                  <c:v>44128</c:v>
                </c:pt>
                <c:pt idx="590">
                  <c:v>44129</c:v>
                </c:pt>
                <c:pt idx="591">
                  <c:v>44130</c:v>
                </c:pt>
                <c:pt idx="592">
                  <c:v>44131</c:v>
                </c:pt>
                <c:pt idx="593">
                  <c:v>44132</c:v>
                </c:pt>
                <c:pt idx="594">
                  <c:v>44133</c:v>
                </c:pt>
                <c:pt idx="595">
                  <c:v>44134</c:v>
                </c:pt>
                <c:pt idx="596">
                  <c:v>44135</c:v>
                </c:pt>
                <c:pt idx="597">
                  <c:v>44136</c:v>
                </c:pt>
                <c:pt idx="598">
                  <c:v>44137</c:v>
                </c:pt>
                <c:pt idx="599">
                  <c:v>44138</c:v>
                </c:pt>
                <c:pt idx="600">
                  <c:v>44139</c:v>
                </c:pt>
                <c:pt idx="601">
                  <c:v>44140</c:v>
                </c:pt>
                <c:pt idx="602">
                  <c:v>44141</c:v>
                </c:pt>
                <c:pt idx="603">
                  <c:v>44142</c:v>
                </c:pt>
                <c:pt idx="604">
                  <c:v>44143</c:v>
                </c:pt>
                <c:pt idx="605">
                  <c:v>44144</c:v>
                </c:pt>
                <c:pt idx="606">
                  <c:v>44145</c:v>
                </c:pt>
                <c:pt idx="607">
                  <c:v>44146</c:v>
                </c:pt>
                <c:pt idx="608">
                  <c:v>44147</c:v>
                </c:pt>
                <c:pt idx="609">
                  <c:v>44148</c:v>
                </c:pt>
                <c:pt idx="610">
                  <c:v>44149</c:v>
                </c:pt>
                <c:pt idx="611">
                  <c:v>44150</c:v>
                </c:pt>
                <c:pt idx="612">
                  <c:v>44151</c:v>
                </c:pt>
                <c:pt idx="613">
                  <c:v>44152</c:v>
                </c:pt>
                <c:pt idx="614">
                  <c:v>44153</c:v>
                </c:pt>
                <c:pt idx="615">
                  <c:v>44154</c:v>
                </c:pt>
                <c:pt idx="616">
                  <c:v>44155</c:v>
                </c:pt>
                <c:pt idx="617">
                  <c:v>44156</c:v>
                </c:pt>
                <c:pt idx="618">
                  <c:v>44157</c:v>
                </c:pt>
                <c:pt idx="619">
                  <c:v>44158</c:v>
                </c:pt>
                <c:pt idx="620">
                  <c:v>44159</c:v>
                </c:pt>
                <c:pt idx="621">
                  <c:v>44160</c:v>
                </c:pt>
                <c:pt idx="622">
                  <c:v>44161</c:v>
                </c:pt>
                <c:pt idx="623">
                  <c:v>44162</c:v>
                </c:pt>
                <c:pt idx="624">
                  <c:v>44163</c:v>
                </c:pt>
                <c:pt idx="625">
                  <c:v>44164</c:v>
                </c:pt>
                <c:pt idx="626">
                  <c:v>44165</c:v>
                </c:pt>
                <c:pt idx="627">
                  <c:v>44166</c:v>
                </c:pt>
                <c:pt idx="628">
                  <c:v>44167</c:v>
                </c:pt>
                <c:pt idx="629">
                  <c:v>44168</c:v>
                </c:pt>
                <c:pt idx="630">
                  <c:v>44169</c:v>
                </c:pt>
                <c:pt idx="631">
                  <c:v>44170</c:v>
                </c:pt>
                <c:pt idx="632">
                  <c:v>44171</c:v>
                </c:pt>
                <c:pt idx="633">
                  <c:v>44172</c:v>
                </c:pt>
                <c:pt idx="634">
                  <c:v>44173</c:v>
                </c:pt>
                <c:pt idx="635">
                  <c:v>44174</c:v>
                </c:pt>
                <c:pt idx="636">
                  <c:v>44175</c:v>
                </c:pt>
                <c:pt idx="637">
                  <c:v>44176</c:v>
                </c:pt>
                <c:pt idx="638">
                  <c:v>44177</c:v>
                </c:pt>
                <c:pt idx="639">
                  <c:v>44178</c:v>
                </c:pt>
                <c:pt idx="640">
                  <c:v>44179</c:v>
                </c:pt>
                <c:pt idx="641">
                  <c:v>44180</c:v>
                </c:pt>
                <c:pt idx="642">
                  <c:v>44181</c:v>
                </c:pt>
                <c:pt idx="643">
                  <c:v>44182</c:v>
                </c:pt>
                <c:pt idx="644">
                  <c:v>44183</c:v>
                </c:pt>
                <c:pt idx="645">
                  <c:v>44184</c:v>
                </c:pt>
                <c:pt idx="646">
                  <c:v>44185</c:v>
                </c:pt>
                <c:pt idx="647">
                  <c:v>44186</c:v>
                </c:pt>
                <c:pt idx="648">
                  <c:v>44187</c:v>
                </c:pt>
                <c:pt idx="649">
                  <c:v>44188</c:v>
                </c:pt>
                <c:pt idx="650">
                  <c:v>44189</c:v>
                </c:pt>
                <c:pt idx="651">
                  <c:v>44190</c:v>
                </c:pt>
                <c:pt idx="652">
                  <c:v>44191</c:v>
                </c:pt>
                <c:pt idx="653">
                  <c:v>44192</c:v>
                </c:pt>
                <c:pt idx="654">
                  <c:v>44193</c:v>
                </c:pt>
                <c:pt idx="655">
                  <c:v>44194</c:v>
                </c:pt>
                <c:pt idx="656">
                  <c:v>44195</c:v>
                </c:pt>
                <c:pt idx="657">
                  <c:v>44196</c:v>
                </c:pt>
                <c:pt idx="658">
                  <c:v>44197</c:v>
                </c:pt>
                <c:pt idx="659">
                  <c:v>44198</c:v>
                </c:pt>
                <c:pt idx="660">
                  <c:v>44199</c:v>
                </c:pt>
                <c:pt idx="661">
                  <c:v>44200</c:v>
                </c:pt>
                <c:pt idx="662">
                  <c:v>44201</c:v>
                </c:pt>
                <c:pt idx="663">
                  <c:v>44202</c:v>
                </c:pt>
                <c:pt idx="664">
                  <c:v>44203</c:v>
                </c:pt>
                <c:pt idx="665">
                  <c:v>44204</c:v>
                </c:pt>
                <c:pt idx="666">
                  <c:v>44205</c:v>
                </c:pt>
                <c:pt idx="667">
                  <c:v>44206</c:v>
                </c:pt>
                <c:pt idx="668">
                  <c:v>44207</c:v>
                </c:pt>
                <c:pt idx="669">
                  <c:v>44208</c:v>
                </c:pt>
                <c:pt idx="670">
                  <c:v>44209</c:v>
                </c:pt>
                <c:pt idx="671">
                  <c:v>44210</c:v>
                </c:pt>
                <c:pt idx="672">
                  <c:v>44211</c:v>
                </c:pt>
                <c:pt idx="673">
                  <c:v>44212</c:v>
                </c:pt>
                <c:pt idx="674">
                  <c:v>44213</c:v>
                </c:pt>
                <c:pt idx="675">
                  <c:v>44214</c:v>
                </c:pt>
                <c:pt idx="676">
                  <c:v>44215</c:v>
                </c:pt>
                <c:pt idx="677">
                  <c:v>44216</c:v>
                </c:pt>
                <c:pt idx="678">
                  <c:v>44217</c:v>
                </c:pt>
                <c:pt idx="679">
                  <c:v>44218</c:v>
                </c:pt>
                <c:pt idx="680">
                  <c:v>44219</c:v>
                </c:pt>
                <c:pt idx="681">
                  <c:v>44220</c:v>
                </c:pt>
                <c:pt idx="682">
                  <c:v>44221</c:v>
                </c:pt>
                <c:pt idx="683">
                  <c:v>44222</c:v>
                </c:pt>
                <c:pt idx="684">
                  <c:v>44223</c:v>
                </c:pt>
                <c:pt idx="685">
                  <c:v>44224</c:v>
                </c:pt>
                <c:pt idx="686">
                  <c:v>44225</c:v>
                </c:pt>
                <c:pt idx="687">
                  <c:v>44226</c:v>
                </c:pt>
                <c:pt idx="688">
                  <c:v>44227</c:v>
                </c:pt>
                <c:pt idx="689">
                  <c:v>44228</c:v>
                </c:pt>
                <c:pt idx="690">
                  <c:v>44229</c:v>
                </c:pt>
                <c:pt idx="691">
                  <c:v>44230</c:v>
                </c:pt>
                <c:pt idx="692">
                  <c:v>44231</c:v>
                </c:pt>
                <c:pt idx="693">
                  <c:v>44232</c:v>
                </c:pt>
                <c:pt idx="694">
                  <c:v>44233</c:v>
                </c:pt>
                <c:pt idx="695">
                  <c:v>44234</c:v>
                </c:pt>
                <c:pt idx="696">
                  <c:v>44235</c:v>
                </c:pt>
                <c:pt idx="697">
                  <c:v>44236</c:v>
                </c:pt>
                <c:pt idx="698">
                  <c:v>44237</c:v>
                </c:pt>
                <c:pt idx="699">
                  <c:v>44238</c:v>
                </c:pt>
                <c:pt idx="700">
                  <c:v>44239</c:v>
                </c:pt>
                <c:pt idx="701">
                  <c:v>44240</c:v>
                </c:pt>
                <c:pt idx="702">
                  <c:v>44241</c:v>
                </c:pt>
                <c:pt idx="703">
                  <c:v>44242</c:v>
                </c:pt>
                <c:pt idx="704">
                  <c:v>44243</c:v>
                </c:pt>
                <c:pt idx="705">
                  <c:v>44244</c:v>
                </c:pt>
                <c:pt idx="706">
                  <c:v>44245</c:v>
                </c:pt>
                <c:pt idx="707">
                  <c:v>44246</c:v>
                </c:pt>
                <c:pt idx="708">
                  <c:v>44247</c:v>
                </c:pt>
                <c:pt idx="709">
                  <c:v>44248</c:v>
                </c:pt>
                <c:pt idx="710">
                  <c:v>44249</c:v>
                </c:pt>
                <c:pt idx="711">
                  <c:v>44250</c:v>
                </c:pt>
                <c:pt idx="712">
                  <c:v>44251</c:v>
                </c:pt>
                <c:pt idx="713">
                  <c:v>44252</c:v>
                </c:pt>
                <c:pt idx="714">
                  <c:v>44253</c:v>
                </c:pt>
                <c:pt idx="715">
                  <c:v>44254</c:v>
                </c:pt>
                <c:pt idx="716">
                  <c:v>44255</c:v>
                </c:pt>
                <c:pt idx="717">
                  <c:v>44256</c:v>
                </c:pt>
                <c:pt idx="718">
                  <c:v>44257</c:v>
                </c:pt>
                <c:pt idx="719">
                  <c:v>44258</c:v>
                </c:pt>
                <c:pt idx="720">
                  <c:v>44259</c:v>
                </c:pt>
                <c:pt idx="721">
                  <c:v>44260</c:v>
                </c:pt>
                <c:pt idx="722">
                  <c:v>44261</c:v>
                </c:pt>
                <c:pt idx="723">
                  <c:v>44262</c:v>
                </c:pt>
                <c:pt idx="724">
                  <c:v>44263</c:v>
                </c:pt>
                <c:pt idx="725">
                  <c:v>44264</c:v>
                </c:pt>
                <c:pt idx="726">
                  <c:v>44265</c:v>
                </c:pt>
                <c:pt idx="727">
                  <c:v>44266</c:v>
                </c:pt>
                <c:pt idx="728">
                  <c:v>44267</c:v>
                </c:pt>
                <c:pt idx="729">
                  <c:v>44268</c:v>
                </c:pt>
                <c:pt idx="730">
                  <c:v>44269</c:v>
                </c:pt>
                <c:pt idx="731">
                  <c:v>44270</c:v>
                </c:pt>
                <c:pt idx="732">
                  <c:v>44271</c:v>
                </c:pt>
                <c:pt idx="733">
                  <c:v>44272</c:v>
                </c:pt>
                <c:pt idx="734">
                  <c:v>44273</c:v>
                </c:pt>
                <c:pt idx="735">
                  <c:v>44274</c:v>
                </c:pt>
                <c:pt idx="736">
                  <c:v>44275</c:v>
                </c:pt>
                <c:pt idx="737">
                  <c:v>44276</c:v>
                </c:pt>
                <c:pt idx="738">
                  <c:v>44277</c:v>
                </c:pt>
                <c:pt idx="739">
                  <c:v>44278</c:v>
                </c:pt>
                <c:pt idx="740">
                  <c:v>44279</c:v>
                </c:pt>
                <c:pt idx="741">
                  <c:v>44280</c:v>
                </c:pt>
                <c:pt idx="742">
                  <c:v>44281</c:v>
                </c:pt>
                <c:pt idx="743">
                  <c:v>44282</c:v>
                </c:pt>
                <c:pt idx="744">
                  <c:v>44283</c:v>
                </c:pt>
                <c:pt idx="745">
                  <c:v>44284</c:v>
                </c:pt>
                <c:pt idx="746">
                  <c:v>44285</c:v>
                </c:pt>
                <c:pt idx="747">
                  <c:v>44286</c:v>
                </c:pt>
                <c:pt idx="748">
                  <c:v>44287</c:v>
                </c:pt>
                <c:pt idx="749">
                  <c:v>44288</c:v>
                </c:pt>
                <c:pt idx="750">
                  <c:v>44289</c:v>
                </c:pt>
                <c:pt idx="751">
                  <c:v>44290</c:v>
                </c:pt>
                <c:pt idx="752">
                  <c:v>44291</c:v>
                </c:pt>
                <c:pt idx="753">
                  <c:v>44292</c:v>
                </c:pt>
                <c:pt idx="754">
                  <c:v>44293</c:v>
                </c:pt>
                <c:pt idx="755">
                  <c:v>44294</c:v>
                </c:pt>
                <c:pt idx="756">
                  <c:v>44295</c:v>
                </c:pt>
                <c:pt idx="757">
                  <c:v>44296</c:v>
                </c:pt>
                <c:pt idx="758">
                  <c:v>44297</c:v>
                </c:pt>
                <c:pt idx="759">
                  <c:v>44298</c:v>
                </c:pt>
                <c:pt idx="760">
                  <c:v>44299</c:v>
                </c:pt>
                <c:pt idx="761">
                  <c:v>44300</c:v>
                </c:pt>
                <c:pt idx="762">
                  <c:v>44301</c:v>
                </c:pt>
                <c:pt idx="763">
                  <c:v>44302</c:v>
                </c:pt>
                <c:pt idx="764">
                  <c:v>44303</c:v>
                </c:pt>
                <c:pt idx="765">
                  <c:v>44304</c:v>
                </c:pt>
                <c:pt idx="766">
                  <c:v>44305</c:v>
                </c:pt>
                <c:pt idx="767">
                  <c:v>44306</c:v>
                </c:pt>
                <c:pt idx="768">
                  <c:v>44307</c:v>
                </c:pt>
                <c:pt idx="769">
                  <c:v>44308</c:v>
                </c:pt>
                <c:pt idx="770">
                  <c:v>44309</c:v>
                </c:pt>
                <c:pt idx="771">
                  <c:v>44310</c:v>
                </c:pt>
                <c:pt idx="772">
                  <c:v>44311</c:v>
                </c:pt>
                <c:pt idx="773">
                  <c:v>44312</c:v>
                </c:pt>
                <c:pt idx="774">
                  <c:v>44313</c:v>
                </c:pt>
                <c:pt idx="775">
                  <c:v>44314</c:v>
                </c:pt>
                <c:pt idx="776">
                  <c:v>44315</c:v>
                </c:pt>
                <c:pt idx="777">
                  <c:v>44316</c:v>
                </c:pt>
                <c:pt idx="778">
                  <c:v>44317</c:v>
                </c:pt>
                <c:pt idx="779">
                  <c:v>44318</c:v>
                </c:pt>
                <c:pt idx="780">
                  <c:v>44319</c:v>
                </c:pt>
                <c:pt idx="781">
                  <c:v>44320</c:v>
                </c:pt>
                <c:pt idx="782">
                  <c:v>44321</c:v>
                </c:pt>
                <c:pt idx="783">
                  <c:v>44322</c:v>
                </c:pt>
                <c:pt idx="784">
                  <c:v>44323</c:v>
                </c:pt>
                <c:pt idx="785">
                  <c:v>44324</c:v>
                </c:pt>
                <c:pt idx="786">
                  <c:v>44325</c:v>
                </c:pt>
                <c:pt idx="787">
                  <c:v>44326</c:v>
                </c:pt>
                <c:pt idx="788">
                  <c:v>44327</c:v>
                </c:pt>
                <c:pt idx="789">
                  <c:v>44328</c:v>
                </c:pt>
                <c:pt idx="790">
                  <c:v>44329</c:v>
                </c:pt>
                <c:pt idx="791">
                  <c:v>44330</c:v>
                </c:pt>
                <c:pt idx="792">
                  <c:v>44331</c:v>
                </c:pt>
                <c:pt idx="793">
                  <c:v>44332</c:v>
                </c:pt>
                <c:pt idx="794">
                  <c:v>44333</c:v>
                </c:pt>
                <c:pt idx="795">
                  <c:v>44334</c:v>
                </c:pt>
                <c:pt idx="796">
                  <c:v>44335</c:v>
                </c:pt>
                <c:pt idx="797">
                  <c:v>44336</c:v>
                </c:pt>
                <c:pt idx="798">
                  <c:v>44337</c:v>
                </c:pt>
                <c:pt idx="799">
                  <c:v>44338</c:v>
                </c:pt>
                <c:pt idx="800">
                  <c:v>44339</c:v>
                </c:pt>
                <c:pt idx="801">
                  <c:v>44340</c:v>
                </c:pt>
                <c:pt idx="802">
                  <c:v>44341</c:v>
                </c:pt>
                <c:pt idx="803">
                  <c:v>44342</c:v>
                </c:pt>
                <c:pt idx="804">
                  <c:v>44343</c:v>
                </c:pt>
                <c:pt idx="805">
                  <c:v>44344</c:v>
                </c:pt>
                <c:pt idx="806">
                  <c:v>44345</c:v>
                </c:pt>
                <c:pt idx="807">
                  <c:v>44346</c:v>
                </c:pt>
                <c:pt idx="808">
                  <c:v>44347</c:v>
                </c:pt>
                <c:pt idx="809">
                  <c:v>44348</c:v>
                </c:pt>
                <c:pt idx="810">
                  <c:v>44349</c:v>
                </c:pt>
                <c:pt idx="811">
                  <c:v>44350</c:v>
                </c:pt>
                <c:pt idx="812">
                  <c:v>44351</c:v>
                </c:pt>
                <c:pt idx="813">
                  <c:v>44352</c:v>
                </c:pt>
                <c:pt idx="814">
                  <c:v>44353</c:v>
                </c:pt>
                <c:pt idx="815">
                  <c:v>44354</c:v>
                </c:pt>
                <c:pt idx="816">
                  <c:v>44355</c:v>
                </c:pt>
                <c:pt idx="817">
                  <c:v>44356</c:v>
                </c:pt>
                <c:pt idx="818">
                  <c:v>44357</c:v>
                </c:pt>
                <c:pt idx="819">
                  <c:v>44358</c:v>
                </c:pt>
                <c:pt idx="820">
                  <c:v>44359</c:v>
                </c:pt>
                <c:pt idx="821">
                  <c:v>44360</c:v>
                </c:pt>
                <c:pt idx="822">
                  <c:v>44361</c:v>
                </c:pt>
                <c:pt idx="823">
                  <c:v>44362</c:v>
                </c:pt>
                <c:pt idx="824">
                  <c:v>44363</c:v>
                </c:pt>
                <c:pt idx="825">
                  <c:v>44364</c:v>
                </c:pt>
                <c:pt idx="826">
                  <c:v>44365</c:v>
                </c:pt>
                <c:pt idx="827">
                  <c:v>44366</c:v>
                </c:pt>
                <c:pt idx="828">
                  <c:v>44367</c:v>
                </c:pt>
                <c:pt idx="829">
                  <c:v>44368</c:v>
                </c:pt>
                <c:pt idx="830">
                  <c:v>44369</c:v>
                </c:pt>
                <c:pt idx="831">
                  <c:v>44370</c:v>
                </c:pt>
                <c:pt idx="832">
                  <c:v>44371</c:v>
                </c:pt>
                <c:pt idx="833">
                  <c:v>44372</c:v>
                </c:pt>
                <c:pt idx="834">
                  <c:v>44373</c:v>
                </c:pt>
                <c:pt idx="835">
                  <c:v>44374</c:v>
                </c:pt>
                <c:pt idx="836">
                  <c:v>44375</c:v>
                </c:pt>
                <c:pt idx="837">
                  <c:v>44376</c:v>
                </c:pt>
                <c:pt idx="838">
                  <c:v>44377</c:v>
                </c:pt>
              </c:numCache>
            </c:numRef>
          </c:cat>
          <c:val>
            <c:numRef>
              <c:f>Projeções!$D$12:$D$850</c:f>
              <c:numCache>
                <c:formatCode>General</c:formatCode>
                <c:ptCount val="8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B96-44CF-A62E-D2D630DE6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729536"/>
        <c:axId val="212621504"/>
      </c:lineChart>
      <c:dateAx>
        <c:axId val="169729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[$-416]d/m/yyyy" sourceLinked="0"/>
        <c:majorTickMark val="out"/>
        <c:minorTickMark val="out"/>
        <c:tickLblPos val="nextTo"/>
        <c:txPr>
          <a:bodyPr rot="-5400000"/>
          <a:lstStyle/>
          <a:p>
            <a:pPr lvl="0">
              <a:defRPr sz="900" b="0" i="0">
                <a:solidFill>
                  <a:srgbClr val="595959"/>
                </a:solidFill>
                <a:latin typeface="Calibri"/>
              </a:defRPr>
            </a:pPr>
            <a:endParaRPr lang="pt-BR"/>
          </a:p>
        </c:txPr>
        <c:crossAx val="212621504"/>
        <c:crosses val="autoZero"/>
        <c:auto val="1"/>
        <c:lblOffset val="100"/>
        <c:baseTimeUnit val="days"/>
      </c:dateAx>
      <c:valAx>
        <c:axId val="212621504"/>
        <c:scaling>
          <c:orientation val="minMax"/>
          <c:max val="64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0"/>
        <c:majorTickMark val="in"/>
        <c:minorTickMark val="in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C00000"/>
                </a:solidFill>
                <a:latin typeface="Calibri"/>
              </a:defRPr>
            </a:pPr>
            <a:endParaRPr lang="pt-BR"/>
          </a:p>
        </c:txPr>
        <c:crossAx val="169729536"/>
        <c:crosses val="autoZero"/>
        <c:crossBetween val="between"/>
        <c:majorUnit val="20"/>
        <c:minorUnit val="5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595959"/>
              </a:solidFill>
              <a:latin typeface="Calibri"/>
            </a:defRPr>
          </a:pPr>
          <a:endParaRPr lang="pt-BR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323850</xdr:colOff>
      <xdr:row>9</xdr:row>
      <xdr:rowOff>95250</xdr:rowOff>
    </xdr:from>
    <xdr:ext cx="17135475" cy="2867025"/>
    <xdr:graphicFrame macro="">
      <xdr:nvGraphicFramePr>
        <xdr:cNvPr id="1201175329" name="Chart 1">
          <a:extLst>
            <a:ext uri="{FF2B5EF4-FFF2-40B4-BE49-F238E27FC236}">
              <a16:creationId xmlns="" xmlns:a16="http://schemas.microsoft.com/office/drawing/2014/main" id="{00000000-0008-0000-0500-0000217B98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11</xdr:col>
      <xdr:colOff>352425</xdr:colOff>
      <xdr:row>24</xdr:row>
      <xdr:rowOff>180975</xdr:rowOff>
    </xdr:from>
    <xdr:ext cx="16230600" cy="4838700"/>
    <xdr:graphicFrame macro="">
      <xdr:nvGraphicFramePr>
        <xdr:cNvPr id="782961129" name="Chart 2">
          <a:extLst>
            <a:ext uri="{FF2B5EF4-FFF2-40B4-BE49-F238E27FC236}">
              <a16:creationId xmlns="" xmlns:a16="http://schemas.microsoft.com/office/drawing/2014/main" id="{00000000-0008-0000-0500-0000E909AB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7</xdr:col>
      <xdr:colOff>390525</xdr:colOff>
      <xdr:row>830</xdr:row>
      <xdr:rowOff>57150</xdr:rowOff>
    </xdr:from>
    <xdr:ext cx="9029700" cy="2867025"/>
    <xdr:graphicFrame macro="">
      <xdr:nvGraphicFramePr>
        <xdr:cNvPr id="1204780626" name="Chart 3">
          <a:extLst>
            <a:ext uri="{FF2B5EF4-FFF2-40B4-BE49-F238E27FC236}">
              <a16:creationId xmlns="" xmlns:a16="http://schemas.microsoft.com/office/drawing/2014/main" id="{00000000-0008-0000-0500-0000527E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4</xdr:col>
      <xdr:colOff>1743075</xdr:colOff>
      <xdr:row>51</xdr:row>
      <xdr:rowOff>19050</xdr:rowOff>
    </xdr:from>
    <xdr:ext cx="17192625" cy="8267700"/>
    <xdr:graphicFrame macro="">
      <xdr:nvGraphicFramePr>
        <xdr:cNvPr id="360197319" name="Chart 4">
          <a:extLst>
            <a:ext uri="{FF2B5EF4-FFF2-40B4-BE49-F238E27FC236}">
              <a16:creationId xmlns="" xmlns:a16="http://schemas.microsoft.com/office/drawing/2014/main" id="{00000000-0008-0000-0500-0000C72C78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goo.gl/maps/GYnTZk5yS5u" TargetMode="External"/><Relationship Id="rId21" Type="http://schemas.openxmlformats.org/officeDocument/2006/relationships/hyperlink" Target="https://goo.gl/maps/ZxoDQsiNRRm" TargetMode="External"/><Relationship Id="rId324" Type="http://schemas.openxmlformats.org/officeDocument/2006/relationships/hyperlink" Target="https://goo.gl/HAFE38" TargetMode="External"/><Relationship Id="rId531" Type="http://schemas.openxmlformats.org/officeDocument/2006/relationships/hyperlink" Target="https://goo.gl/B52cfb" TargetMode="External"/><Relationship Id="rId170" Type="http://schemas.openxmlformats.org/officeDocument/2006/relationships/hyperlink" Target="https://goo.gl/2hG3P5" TargetMode="External"/><Relationship Id="rId268" Type="http://schemas.openxmlformats.org/officeDocument/2006/relationships/hyperlink" Target="https://goo.gl/ywr4hP" TargetMode="External"/><Relationship Id="rId475" Type="http://schemas.openxmlformats.org/officeDocument/2006/relationships/hyperlink" Target="https://goo.gl/maps/bbKZqZVs93r" TargetMode="External"/><Relationship Id="rId32" Type="http://schemas.openxmlformats.org/officeDocument/2006/relationships/hyperlink" Target="https://goo.gl/maps/VPcSC8TEb9q" TargetMode="External"/><Relationship Id="rId128" Type="http://schemas.openxmlformats.org/officeDocument/2006/relationships/hyperlink" Target="https://goo.gl/pYyseY" TargetMode="External"/><Relationship Id="rId335" Type="http://schemas.openxmlformats.org/officeDocument/2006/relationships/hyperlink" Target="https://goo.gl/NCDCWs" TargetMode="External"/><Relationship Id="rId542" Type="http://schemas.openxmlformats.org/officeDocument/2006/relationships/hyperlink" Target="https://goo.gl/Zjaatt" TargetMode="External"/><Relationship Id="rId181" Type="http://schemas.openxmlformats.org/officeDocument/2006/relationships/hyperlink" Target="https://goo.gl/maps/Nxfr7Cwu35S2" TargetMode="External"/><Relationship Id="rId402" Type="http://schemas.openxmlformats.org/officeDocument/2006/relationships/hyperlink" Target="https://goo.gl/maps/U3bz3V6p4Tz" TargetMode="External"/><Relationship Id="rId279" Type="http://schemas.openxmlformats.org/officeDocument/2006/relationships/hyperlink" Target="https://goo.gl/jMN7XW" TargetMode="External"/><Relationship Id="rId486" Type="http://schemas.openxmlformats.org/officeDocument/2006/relationships/hyperlink" Target="https://goo.gl/umrujT" TargetMode="External"/><Relationship Id="rId43" Type="http://schemas.openxmlformats.org/officeDocument/2006/relationships/hyperlink" Target="https://goo.gl/maps/4J3FixPWawv" TargetMode="External"/><Relationship Id="rId139" Type="http://schemas.openxmlformats.org/officeDocument/2006/relationships/hyperlink" Target="https://goo.gl/maps/f8aNt5wX4V42" TargetMode="External"/><Relationship Id="rId346" Type="http://schemas.openxmlformats.org/officeDocument/2006/relationships/hyperlink" Target="https://goo.gl/maps/nh1x8dD4xMQ2" TargetMode="External"/><Relationship Id="rId553" Type="http://schemas.openxmlformats.org/officeDocument/2006/relationships/hyperlink" Target="https://goo.gl/maps/xRzxiGjEtGz" TargetMode="External"/><Relationship Id="rId192" Type="http://schemas.openxmlformats.org/officeDocument/2006/relationships/hyperlink" Target="https://goo.gl/d29uyG" TargetMode="External"/><Relationship Id="rId206" Type="http://schemas.openxmlformats.org/officeDocument/2006/relationships/hyperlink" Target="https://goo.gl/maps/S9vP5TMV5X22" TargetMode="External"/><Relationship Id="rId413" Type="http://schemas.openxmlformats.org/officeDocument/2006/relationships/hyperlink" Target="https://goo.gl/jZpg4w" TargetMode="External"/><Relationship Id="rId497" Type="http://schemas.openxmlformats.org/officeDocument/2006/relationships/hyperlink" Target="https://goo.gl/7eDfPJ" TargetMode="External"/><Relationship Id="rId357" Type="http://schemas.openxmlformats.org/officeDocument/2006/relationships/hyperlink" Target="https://goo.gl/maps/i3dBwyDKgVG2" TargetMode="External"/><Relationship Id="rId54" Type="http://schemas.openxmlformats.org/officeDocument/2006/relationships/hyperlink" Target="https://goo.gl/maps/z9ST1SnbJW62" TargetMode="External"/><Relationship Id="rId217" Type="http://schemas.openxmlformats.org/officeDocument/2006/relationships/hyperlink" Target="https://goo.gl/92wbLy" TargetMode="External"/><Relationship Id="rId564" Type="http://schemas.openxmlformats.org/officeDocument/2006/relationships/hyperlink" Target="https://goo.gl/maps/7vpK9La6S8q" TargetMode="External"/><Relationship Id="rId424" Type="http://schemas.openxmlformats.org/officeDocument/2006/relationships/hyperlink" Target="https://goo.gl/maps/2NFrBAXpYgP2" TargetMode="External"/><Relationship Id="rId270" Type="http://schemas.openxmlformats.org/officeDocument/2006/relationships/hyperlink" Target="https://goo.gl/PqDbMt" TargetMode="External"/><Relationship Id="rId65" Type="http://schemas.openxmlformats.org/officeDocument/2006/relationships/hyperlink" Target="https://goo.gl/maps/ZSMcyP2Gs9q" TargetMode="External"/><Relationship Id="rId130" Type="http://schemas.openxmlformats.org/officeDocument/2006/relationships/hyperlink" Target="https://goo.gl/RME2Tn" TargetMode="External"/><Relationship Id="rId368" Type="http://schemas.openxmlformats.org/officeDocument/2006/relationships/hyperlink" Target="https://goo.gl/maps/MgkvDUoMRAH2" TargetMode="External"/><Relationship Id="rId575" Type="http://schemas.openxmlformats.org/officeDocument/2006/relationships/hyperlink" Target="https://goo.gl/maps/Xb7xaBuLjUD2" TargetMode="External"/><Relationship Id="rId228" Type="http://schemas.openxmlformats.org/officeDocument/2006/relationships/hyperlink" Target="https://goo.gl/maps/ZENpkws7Ye42" TargetMode="External"/><Relationship Id="rId435" Type="http://schemas.openxmlformats.org/officeDocument/2006/relationships/hyperlink" Target="https://goo.gl/maps/x9AYpQoL8vJ2" TargetMode="External"/><Relationship Id="rId281" Type="http://schemas.openxmlformats.org/officeDocument/2006/relationships/hyperlink" Target="https://goo.gl/maps/PrRmoFpRfeB2" TargetMode="External"/><Relationship Id="rId502" Type="http://schemas.openxmlformats.org/officeDocument/2006/relationships/hyperlink" Target="https://goo.gl/WWmBZN" TargetMode="External"/><Relationship Id="rId76" Type="http://schemas.openxmlformats.org/officeDocument/2006/relationships/hyperlink" Target="https://goo.gl/maps/braGjGcVqTk" TargetMode="External"/><Relationship Id="rId141" Type="http://schemas.openxmlformats.org/officeDocument/2006/relationships/hyperlink" Target="https://goo.gl/maps/pLmbZcGp2JG2" TargetMode="External"/><Relationship Id="rId379" Type="http://schemas.openxmlformats.org/officeDocument/2006/relationships/hyperlink" Target="https://goo.gl/maps/KafNscZYBb42" TargetMode="External"/><Relationship Id="rId586" Type="http://schemas.openxmlformats.org/officeDocument/2006/relationships/hyperlink" Target="https://goo.gl/maps/DpYavTMg6sR2" TargetMode="External"/><Relationship Id="rId7" Type="http://schemas.openxmlformats.org/officeDocument/2006/relationships/hyperlink" Target="https://goo.gl/maps/umomd9HJgR82" TargetMode="External"/><Relationship Id="rId239" Type="http://schemas.openxmlformats.org/officeDocument/2006/relationships/hyperlink" Target="https://goo.gl/LXiFu2" TargetMode="External"/><Relationship Id="rId446" Type="http://schemas.openxmlformats.org/officeDocument/2006/relationships/hyperlink" Target="https://goo.gl/maps/8Fdkj2GNdeS2" TargetMode="External"/><Relationship Id="rId292" Type="http://schemas.openxmlformats.org/officeDocument/2006/relationships/hyperlink" Target="https://goo.gl/maps/D78LwUMcRpy" TargetMode="External"/><Relationship Id="rId306" Type="http://schemas.openxmlformats.org/officeDocument/2006/relationships/hyperlink" Target="https://goo.gl/sZBBDR" TargetMode="External"/><Relationship Id="rId87" Type="http://schemas.openxmlformats.org/officeDocument/2006/relationships/hyperlink" Target="https://goo.gl/maps/zUjN2yX4Tzk" TargetMode="External"/><Relationship Id="rId513" Type="http://schemas.openxmlformats.org/officeDocument/2006/relationships/hyperlink" Target="https://goo.gl/F7gyf7" TargetMode="External"/><Relationship Id="rId597" Type="http://schemas.openxmlformats.org/officeDocument/2006/relationships/hyperlink" Target="https://goo.gl/maps/GYmXNQFpx932" TargetMode="External"/><Relationship Id="rId152" Type="http://schemas.openxmlformats.org/officeDocument/2006/relationships/hyperlink" Target="https://goo.gl/maps/dPzuSXtLELP2" TargetMode="External"/><Relationship Id="rId457" Type="http://schemas.openxmlformats.org/officeDocument/2006/relationships/hyperlink" Target="https://goo.gl/maps/KCNC5wdHRR82" TargetMode="External"/><Relationship Id="rId14" Type="http://schemas.openxmlformats.org/officeDocument/2006/relationships/hyperlink" Target="https://goo.gl/maps/hJrwHX1FqzG2" TargetMode="External"/><Relationship Id="rId317" Type="http://schemas.openxmlformats.org/officeDocument/2006/relationships/hyperlink" Target="https://goo.gl/3HzwMU" TargetMode="External"/><Relationship Id="rId524" Type="http://schemas.openxmlformats.org/officeDocument/2006/relationships/hyperlink" Target="https://goo.gl/LUa6kj" TargetMode="External"/><Relationship Id="rId98" Type="http://schemas.openxmlformats.org/officeDocument/2006/relationships/hyperlink" Target="https://goo.gl/maps/k51hgUJ1oA42" TargetMode="External"/><Relationship Id="rId163" Type="http://schemas.openxmlformats.org/officeDocument/2006/relationships/hyperlink" Target="https://goo.gl/EjhNhq" TargetMode="External"/><Relationship Id="rId370" Type="http://schemas.openxmlformats.org/officeDocument/2006/relationships/hyperlink" Target="https://goo.gl/maps/nvUZTt7tmox" TargetMode="External"/><Relationship Id="rId230" Type="http://schemas.openxmlformats.org/officeDocument/2006/relationships/hyperlink" Target="https://goo.gl/DmFPqe" TargetMode="External"/><Relationship Id="rId468" Type="http://schemas.openxmlformats.org/officeDocument/2006/relationships/hyperlink" Target="https://goo.gl/maps/AQBm6C6Wvm82" TargetMode="External"/><Relationship Id="rId25" Type="http://schemas.openxmlformats.org/officeDocument/2006/relationships/hyperlink" Target="https://goo.gl/maps/oUKYgV9b1GM2" TargetMode="External"/><Relationship Id="rId67" Type="http://schemas.openxmlformats.org/officeDocument/2006/relationships/hyperlink" Target="https://goo.gl/maps/18CPxCy9uYo" TargetMode="External"/><Relationship Id="rId272" Type="http://schemas.openxmlformats.org/officeDocument/2006/relationships/hyperlink" Target="https://goo.gl/EPNxsF" TargetMode="External"/><Relationship Id="rId328" Type="http://schemas.openxmlformats.org/officeDocument/2006/relationships/hyperlink" Target="https://goo.gl/maps/TdFx9yWG2wC2" TargetMode="External"/><Relationship Id="rId535" Type="http://schemas.openxmlformats.org/officeDocument/2006/relationships/hyperlink" Target="https://goo.gl/maps/uUrDS5cy7kz" TargetMode="External"/><Relationship Id="rId577" Type="http://schemas.openxmlformats.org/officeDocument/2006/relationships/hyperlink" Target="https://goo.gl/maps/DJkub8qCWLx" TargetMode="External"/><Relationship Id="rId132" Type="http://schemas.openxmlformats.org/officeDocument/2006/relationships/hyperlink" Target="https://goo.gl/maps/vho8AUzxxzj" TargetMode="External"/><Relationship Id="rId174" Type="http://schemas.openxmlformats.org/officeDocument/2006/relationships/hyperlink" Target="https://goo.gl/maps/ezopjPU2otn" TargetMode="External"/><Relationship Id="rId381" Type="http://schemas.openxmlformats.org/officeDocument/2006/relationships/hyperlink" Target="https://goo.gl/maps/4NMBA62TAXx" TargetMode="External"/><Relationship Id="rId602" Type="http://schemas.openxmlformats.org/officeDocument/2006/relationships/hyperlink" Target="https://goo.gl/maps/9ba93PBGSt52" TargetMode="External"/><Relationship Id="rId241" Type="http://schemas.openxmlformats.org/officeDocument/2006/relationships/hyperlink" Target="https://goo.gl/7yU3w2" TargetMode="External"/><Relationship Id="rId437" Type="http://schemas.openxmlformats.org/officeDocument/2006/relationships/hyperlink" Target="https://goo.gl/maps/JFuBnutr8q22" TargetMode="External"/><Relationship Id="rId479" Type="http://schemas.openxmlformats.org/officeDocument/2006/relationships/hyperlink" Target="https://goo.gl/M4DLBT" TargetMode="External"/><Relationship Id="rId36" Type="http://schemas.openxmlformats.org/officeDocument/2006/relationships/hyperlink" Target="https://goo.gl/maps/Bkfjhh3TPyF2" TargetMode="External"/><Relationship Id="rId283" Type="http://schemas.openxmlformats.org/officeDocument/2006/relationships/hyperlink" Target="https://goo.gl/CaVcC3" TargetMode="External"/><Relationship Id="rId339" Type="http://schemas.openxmlformats.org/officeDocument/2006/relationships/hyperlink" Target="https://goo.gl/maps/hB7mqKb7Zmo" TargetMode="External"/><Relationship Id="rId490" Type="http://schemas.openxmlformats.org/officeDocument/2006/relationships/hyperlink" Target="https://goo.gl/maps/GFx2JT4ctH52" TargetMode="External"/><Relationship Id="rId504" Type="http://schemas.openxmlformats.org/officeDocument/2006/relationships/hyperlink" Target="https://goo.gl/D7yR1g" TargetMode="External"/><Relationship Id="rId546" Type="http://schemas.openxmlformats.org/officeDocument/2006/relationships/hyperlink" Target="https://goo.gl/maps/T6qNAuFvWd32" TargetMode="External"/><Relationship Id="rId78" Type="http://schemas.openxmlformats.org/officeDocument/2006/relationships/hyperlink" Target="https://goo.gl/maps/QXUhkw4jsn82" TargetMode="External"/><Relationship Id="rId101" Type="http://schemas.openxmlformats.org/officeDocument/2006/relationships/hyperlink" Target="https://goo.gl/maps/nrtHgvyQtp62" TargetMode="External"/><Relationship Id="rId143" Type="http://schemas.openxmlformats.org/officeDocument/2006/relationships/hyperlink" Target="https://goo.gl/maps/zPRh5Ua24z12" TargetMode="External"/><Relationship Id="rId185" Type="http://schemas.openxmlformats.org/officeDocument/2006/relationships/hyperlink" Target="https://goo.gl/maps/cUQdCQwiWNJ2" TargetMode="External"/><Relationship Id="rId350" Type="http://schemas.openxmlformats.org/officeDocument/2006/relationships/hyperlink" Target="https://goo.gl/maps/uoWftpVqTQS2" TargetMode="External"/><Relationship Id="rId406" Type="http://schemas.openxmlformats.org/officeDocument/2006/relationships/hyperlink" Target="https://goo.gl/maps/Y84uUvsz4p52" TargetMode="External"/><Relationship Id="rId588" Type="http://schemas.openxmlformats.org/officeDocument/2006/relationships/hyperlink" Target="https://goo.gl/maps/ScXNW7b5vW42" TargetMode="External"/><Relationship Id="rId9" Type="http://schemas.openxmlformats.org/officeDocument/2006/relationships/hyperlink" Target="https://goo.gl/maps/vA9oQzLxhe32" TargetMode="External"/><Relationship Id="rId210" Type="http://schemas.openxmlformats.org/officeDocument/2006/relationships/hyperlink" Target="https://goo.gl/maps/HaoHE9t5nM22" TargetMode="External"/><Relationship Id="rId392" Type="http://schemas.openxmlformats.org/officeDocument/2006/relationships/hyperlink" Target="https://goo.gl/X8pQxJ" TargetMode="External"/><Relationship Id="rId448" Type="http://schemas.openxmlformats.org/officeDocument/2006/relationships/hyperlink" Target="https://goo.gl/maps/Fa3TWVoygsx" TargetMode="External"/><Relationship Id="rId613" Type="http://schemas.openxmlformats.org/officeDocument/2006/relationships/hyperlink" Target="https://goo.gl/maps/VTGMsUe8dCm" TargetMode="External"/><Relationship Id="rId252" Type="http://schemas.openxmlformats.org/officeDocument/2006/relationships/hyperlink" Target="https://goo.gl/TRz3B8" TargetMode="External"/><Relationship Id="rId294" Type="http://schemas.openxmlformats.org/officeDocument/2006/relationships/hyperlink" Target="https://goo.gl/GAE42L" TargetMode="External"/><Relationship Id="rId308" Type="http://schemas.openxmlformats.org/officeDocument/2006/relationships/hyperlink" Target="https://goo.gl/maps/eiUwiR9pd9H2" TargetMode="External"/><Relationship Id="rId515" Type="http://schemas.openxmlformats.org/officeDocument/2006/relationships/hyperlink" Target="https://goo.gl/ZMLfyg" TargetMode="External"/><Relationship Id="rId47" Type="http://schemas.openxmlformats.org/officeDocument/2006/relationships/hyperlink" Target="https://goo.gl/maps/4Rgo9J9gnhK2" TargetMode="External"/><Relationship Id="rId89" Type="http://schemas.openxmlformats.org/officeDocument/2006/relationships/hyperlink" Target="https://goo.gl/maps/tvbQRvsv3N42" TargetMode="External"/><Relationship Id="rId112" Type="http://schemas.openxmlformats.org/officeDocument/2006/relationships/hyperlink" Target="https://goo.gl/maps/RzZNogj86u92" TargetMode="External"/><Relationship Id="rId154" Type="http://schemas.openxmlformats.org/officeDocument/2006/relationships/hyperlink" Target="https://goo.gl/maps/fMGEcjU68o92" TargetMode="External"/><Relationship Id="rId361" Type="http://schemas.openxmlformats.org/officeDocument/2006/relationships/hyperlink" Target="https://goo.gl/3Vb87g" TargetMode="External"/><Relationship Id="rId557" Type="http://schemas.openxmlformats.org/officeDocument/2006/relationships/hyperlink" Target="https://goo.gl/maps/dHyFhhrUZp52" TargetMode="External"/><Relationship Id="rId599" Type="http://schemas.openxmlformats.org/officeDocument/2006/relationships/hyperlink" Target="https://goo.gl/maps/SvaA8gZ77aU2" TargetMode="External"/><Relationship Id="rId196" Type="http://schemas.openxmlformats.org/officeDocument/2006/relationships/hyperlink" Target="https://goo.gl/tXayRw" TargetMode="External"/><Relationship Id="rId417" Type="http://schemas.openxmlformats.org/officeDocument/2006/relationships/hyperlink" Target="https://goo.gl/ZMEZW3" TargetMode="External"/><Relationship Id="rId459" Type="http://schemas.openxmlformats.org/officeDocument/2006/relationships/hyperlink" Target="https://goo.gl/maps/qDFzWdY548k" TargetMode="External"/><Relationship Id="rId16" Type="http://schemas.openxmlformats.org/officeDocument/2006/relationships/hyperlink" Target="https://goo.gl/maps/Ruh7PosDZNR2" TargetMode="External"/><Relationship Id="rId221" Type="http://schemas.openxmlformats.org/officeDocument/2006/relationships/hyperlink" Target="https://goo.gl/6n7fKh" TargetMode="External"/><Relationship Id="rId263" Type="http://schemas.openxmlformats.org/officeDocument/2006/relationships/hyperlink" Target="https://goo.gl/jaJ73T" TargetMode="External"/><Relationship Id="rId319" Type="http://schemas.openxmlformats.org/officeDocument/2006/relationships/hyperlink" Target="https://goo.gl/Uimqcf" TargetMode="External"/><Relationship Id="rId470" Type="http://schemas.openxmlformats.org/officeDocument/2006/relationships/hyperlink" Target="https://goo.gl/maps/tA2PQ3GS1cN2" TargetMode="External"/><Relationship Id="rId526" Type="http://schemas.openxmlformats.org/officeDocument/2006/relationships/hyperlink" Target="https://goo.gl/BvLNQr" TargetMode="External"/><Relationship Id="rId58" Type="http://schemas.openxmlformats.org/officeDocument/2006/relationships/hyperlink" Target="https://goo.gl/maps/sc5eBYCbHw62" TargetMode="External"/><Relationship Id="rId123" Type="http://schemas.openxmlformats.org/officeDocument/2006/relationships/hyperlink" Target="https://goo.gl/Jgac8Y" TargetMode="External"/><Relationship Id="rId330" Type="http://schemas.openxmlformats.org/officeDocument/2006/relationships/hyperlink" Target="https://goo.gl/CbWDRd" TargetMode="External"/><Relationship Id="rId568" Type="http://schemas.openxmlformats.org/officeDocument/2006/relationships/hyperlink" Target="https://goo.gl/maps/ZeCCbXhFzqz" TargetMode="External"/><Relationship Id="rId165" Type="http://schemas.openxmlformats.org/officeDocument/2006/relationships/hyperlink" Target="https://goo.gl/QvFk5M" TargetMode="External"/><Relationship Id="rId372" Type="http://schemas.openxmlformats.org/officeDocument/2006/relationships/hyperlink" Target="https://goo.gl/maps/BygLvAzcEHH2" TargetMode="External"/><Relationship Id="rId428" Type="http://schemas.openxmlformats.org/officeDocument/2006/relationships/hyperlink" Target="https://goo.gl/maps/tny4veEAse82" TargetMode="External"/><Relationship Id="rId232" Type="http://schemas.openxmlformats.org/officeDocument/2006/relationships/hyperlink" Target="https://goo.gl/niGmng" TargetMode="External"/><Relationship Id="rId274" Type="http://schemas.openxmlformats.org/officeDocument/2006/relationships/hyperlink" Target="https://goo.gl/maps/YmjmPMzKf1H2" TargetMode="External"/><Relationship Id="rId481" Type="http://schemas.openxmlformats.org/officeDocument/2006/relationships/hyperlink" Target="https://goo.gl/maps/Ku6MAzWUmuw" TargetMode="External"/><Relationship Id="rId27" Type="http://schemas.openxmlformats.org/officeDocument/2006/relationships/hyperlink" Target="https://goo.gl/maps/JAUw6UFi1L52" TargetMode="External"/><Relationship Id="rId69" Type="http://schemas.openxmlformats.org/officeDocument/2006/relationships/hyperlink" Target="https://goo.gl/maps/8GUqE4h2Ho12" TargetMode="External"/><Relationship Id="rId134" Type="http://schemas.openxmlformats.org/officeDocument/2006/relationships/hyperlink" Target="https://goo.gl/maps/TatGAiCkG252" TargetMode="External"/><Relationship Id="rId537" Type="http://schemas.openxmlformats.org/officeDocument/2006/relationships/hyperlink" Target="https://goo.gl/DmkWEL" TargetMode="External"/><Relationship Id="rId579" Type="http://schemas.openxmlformats.org/officeDocument/2006/relationships/hyperlink" Target="https://goo.gl/maps/YZ52aMnw5g22" TargetMode="External"/><Relationship Id="rId80" Type="http://schemas.openxmlformats.org/officeDocument/2006/relationships/hyperlink" Target="https://goo.gl/maps/ESM9muHWkfT2" TargetMode="External"/><Relationship Id="rId176" Type="http://schemas.openxmlformats.org/officeDocument/2006/relationships/hyperlink" Target="https://goo.gl/bDEGFf" TargetMode="External"/><Relationship Id="rId341" Type="http://schemas.openxmlformats.org/officeDocument/2006/relationships/hyperlink" Target="https://goo.gl/maps/X4EpkGBewvz" TargetMode="External"/><Relationship Id="rId383" Type="http://schemas.openxmlformats.org/officeDocument/2006/relationships/hyperlink" Target="https://goo.gl/maps/WvSiapSbN2m" TargetMode="External"/><Relationship Id="rId439" Type="http://schemas.openxmlformats.org/officeDocument/2006/relationships/hyperlink" Target="https://goo.gl/maps/LJ3XukvhcG32" TargetMode="External"/><Relationship Id="rId590" Type="http://schemas.openxmlformats.org/officeDocument/2006/relationships/hyperlink" Target="https://goo.gl/maps/Pf9ReKnrSEB2" TargetMode="External"/><Relationship Id="rId604" Type="http://schemas.openxmlformats.org/officeDocument/2006/relationships/hyperlink" Target="https://goo.gl/maps/3Q9pet2dipJ2" TargetMode="External"/><Relationship Id="rId201" Type="http://schemas.openxmlformats.org/officeDocument/2006/relationships/hyperlink" Target="https://goo.gl/Q5f3aA" TargetMode="External"/><Relationship Id="rId243" Type="http://schemas.openxmlformats.org/officeDocument/2006/relationships/hyperlink" Target="https://goo.gl/maps/9QuXppmyxZq" TargetMode="External"/><Relationship Id="rId285" Type="http://schemas.openxmlformats.org/officeDocument/2006/relationships/hyperlink" Target="https://goo.gl/xVT5q5" TargetMode="External"/><Relationship Id="rId450" Type="http://schemas.openxmlformats.org/officeDocument/2006/relationships/hyperlink" Target="https://goo.gl/maps/gbKxtnMPzj52" TargetMode="External"/><Relationship Id="rId506" Type="http://schemas.openxmlformats.org/officeDocument/2006/relationships/hyperlink" Target="https://goo.gl/maps/aJdAbanYPZ22" TargetMode="External"/><Relationship Id="rId38" Type="http://schemas.openxmlformats.org/officeDocument/2006/relationships/hyperlink" Target="https://goo.gl/maps/BVSihuSiJmK2" TargetMode="External"/><Relationship Id="rId103" Type="http://schemas.openxmlformats.org/officeDocument/2006/relationships/hyperlink" Target="https://goo.gl/maps/LFtDibxsbg42" TargetMode="External"/><Relationship Id="rId310" Type="http://schemas.openxmlformats.org/officeDocument/2006/relationships/hyperlink" Target="https://goo.gl/maps/GjPTsY7EbYR2" TargetMode="External"/><Relationship Id="rId492" Type="http://schemas.openxmlformats.org/officeDocument/2006/relationships/hyperlink" Target="https://goo.gl/maps/CDtiMJJ8sr92" TargetMode="External"/><Relationship Id="rId548" Type="http://schemas.openxmlformats.org/officeDocument/2006/relationships/hyperlink" Target="https://goo.gl/maps/fc9JjJNCdxR2" TargetMode="External"/><Relationship Id="rId91" Type="http://schemas.openxmlformats.org/officeDocument/2006/relationships/hyperlink" Target="https://goo.gl/maps/bDWkD5GUWfP2" TargetMode="External"/><Relationship Id="rId145" Type="http://schemas.openxmlformats.org/officeDocument/2006/relationships/hyperlink" Target="https://goo.gl/maps/84P1k6G6eQU2" TargetMode="External"/><Relationship Id="rId187" Type="http://schemas.openxmlformats.org/officeDocument/2006/relationships/hyperlink" Target="https://goo.gl/yjkaam" TargetMode="External"/><Relationship Id="rId352" Type="http://schemas.openxmlformats.org/officeDocument/2006/relationships/hyperlink" Target="https://goo.gl/maps/YTy8DkXh8B52" TargetMode="External"/><Relationship Id="rId394" Type="http://schemas.openxmlformats.org/officeDocument/2006/relationships/hyperlink" Target="https://goo.gl/maps/eFSfjNNqFF42" TargetMode="External"/><Relationship Id="rId408" Type="http://schemas.openxmlformats.org/officeDocument/2006/relationships/hyperlink" Target="https://goo.gl/gphfWF" TargetMode="External"/><Relationship Id="rId615" Type="http://schemas.openxmlformats.org/officeDocument/2006/relationships/hyperlink" Target="https://goo.gl/maps/xdfyZwsjjmP2" TargetMode="External"/><Relationship Id="rId212" Type="http://schemas.openxmlformats.org/officeDocument/2006/relationships/hyperlink" Target="https://goo.gl/maps/zAubq6515XA2" TargetMode="External"/><Relationship Id="rId254" Type="http://schemas.openxmlformats.org/officeDocument/2006/relationships/hyperlink" Target="https://goo.gl/bvky6J" TargetMode="External"/><Relationship Id="rId49" Type="http://schemas.openxmlformats.org/officeDocument/2006/relationships/hyperlink" Target="https://goo.gl/maps/H78frkYupHG2" TargetMode="External"/><Relationship Id="rId114" Type="http://schemas.openxmlformats.org/officeDocument/2006/relationships/hyperlink" Target="https://goo.gl/GKwKAv" TargetMode="External"/><Relationship Id="rId296" Type="http://schemas.openxmlformats.org/officeDocument/2006/relationships/hyperlink" Target="https://goo.gl/CW9VF7" TargetMode="External"/><Relationship Id="rId461" Type="http://schemas.openxmlformats.org/officeDocument/2006/relationships/hyperlink" Target="https://goo.gl/maps/BgzFzoQuBZU2" TargetMode="External"/><Relationship Id="rId517" Type="http://schemas.openxmlformats.org/officeDocument/2006/relationships/hyperlink" Target="https://goo.gl/hFiv5B" TargetMode="External"/><Relationship Id="rId559" Type="http://schemas.openxmlformats.org/officeDocument/2006/relationships/hyperlink" Target="https://goo.gl/maps/UBev5pFLkYE2" TargetMode="External"/><Relationship Id="rId60" Type="http://schemas.openxmlformats.org/officeDocument/2006/relationships/hyperlink" Target="https://goo.gl/maps/FUahAEnd7Y22" TargetMode="External"/><Relationship Id="rId156" Type="http://schemas.openxmlformats.org/officeDocument/2006/relationships/hyperlink" Target="https://goo.gl/maps/Kq9DVTJLSQJ2" TargetMode="External"/><Relationship Id="rId198" Type="http://schemas.openxmlformats.org/officeDocument/2006/relationships/hyperlink" Target="https://goo.gl/T4XdRg" TargetMode="External"/><Relationship Id="rId321" Type="http://schemas.openxmlformats.org/officeDocument/2006/relationships/hyperlink" Target="https://goo.gl/Xry6h8" TargetMode="External"/><Relationship Id="rId363" Type="http://schemas.openxmlformats.org/officeDocument/2006/relationships/hyperlink" Target="https://goo.gl/maps/s4s536uPYJJ2" TargetMode="External"/><Relationship Id="rId419" Type="http://schemas.openxmlformats.org/officeDocument/2006/relationships/hyperlink" Target="https://goo.gl/HwoxQv" TargetMode="External"/><Relationship Id="rId570" Type="http://schemas.openxmlformats.org/officeDocument/2006/relationships/hyperlink" Target="https://goo.gl/maps/tbUJUjMijoJ2" TargetMode="External"/><Relationship Id="rId223" Type="http://schemas.openxmlformats.org/officeDocument/2006/relationships/hyperlink" Target="https://goo.gl/mtJsVd" TargetMode="External"/><Relationship Id="rId430" Type="http://schemas.openxmlformats.org/officeDocument/2006/relationships/hyperlink" Target="https://goo.gl/maps/Fj188xZ3Lrk" TargetMode="External"/><Relationship Id="rId18" Type="http://schemas.openxmlformats.org/officeDocument/2006/relationships/hyperlink" Target="https://goo.gl/maps/Qx2hX5DQd7s" TargetMode="External"/><Relationship Id="rId265" Type="http://schemas.openxmlformats.org/officeDocument/2006/relationships/hyperlink" Target="https://goo.gl/PzQN68" TargetMode="External"/><Relationship Id="rId472" Type="http://schemas.openxmlformats.org/officeDocument/2006/relationships/hyperlink" Target="https://goo.gl/maps/J5fdcMvxxF52" TargetMode="External"/><Relationship Id="rId528" Type="http://schemas.openxmlformats.org/officeDocument/2006/relationships/hyperlink" Target="https://goo.gl/kDr6Th" TargetMode="External"/><Relationship Id="rId125" Type="http://schemas.openxmlformats.org/officeDocument/2006/relationships/hyperlink" Target="https://goo.gl/Tbrcvw" TargetMode="External"/><Relationship Id="rId167" Type="http://schemas.openxmlformats.org/officeDocument/2006/relationships/hyperlink" Target="https://goo.gl/PVJW28" TargetMode="External"/><Relationship Id="rId332" Type="http://schemas.openxmlformats.org/officeDocument/2006/relationships/hyperlink" Target="https://goo.gl/p4DnS1" TargetMode="External"/><Relationship Id="rId374" Type="http://schemas.openxmlformats.org/officeDocument/2006/relationships/hyperlink" Target="https://goo.gl/maps/PHMq6UQXGX12" TargetMode="External"/><Relationship Id="rId581" Type="http://schemas.openxmlformats.org/officeDocument/2006/relationships/hyperlink" Target="https://goo.gl/maps/DBzbHQaTyeP2" TargetMode="External"/><Relationship Id="rId71" Type="http://schemas.openxmlformats.org/officeDocument/2006/relationships/hyperlink" Target="https://goo.gl/maps/paCMM3Bq1P32" TargetMode="External"/><Relationship Id="rId234" Type="http://schemas.openxmlformats.org/officeDocument/2006/relationships/hyperlink" Target="https://goo.gl/Bf5czz" TargetMode="External"/><Relationship Id="rId2" Type="http://schemas.openxmlformats.org/officeDocument/2006/relationships/hyperlink" Target="https://goo.gl/maps/aChPYMvbfRT2" TargetMode="External"/><Relationship Id="rId29" Type="http://schemas.openxmlformats.org/officeDocument/2006/relationships/hyperlink" Target="https://goo.gl/maps/mHdsnj6g7e42" TargetMode="External"/><Relationship Id="rId276" Type="http://schemas.openxmlformats.org/officeDocument/2006/relationships/hyperlink" Target="https://goo.gl/arnifC" TargetMode="External"/><Relationship Id="rId441" Type="http://schemas.openxmlformats.org/officeDocument/2006/relationships/hyperlink" Target="https://goo.gl/maps/sLZRcUdqmKs" TargetMode="External"/><Relationship Id="rId483" Type="http://schemas.openxmlformats.org/officeDocument/2006/relationships/hyperlink" Target="https://goo.gl/maps/65CTzwbpgMD2" TargetMode="External"/><Relationship Id="rId539" Type="http://schemas.openxmlformats.org/officeDocument/2006/relationships/hyperlink" Target="https://goo.gl/maps/FTniSevjh752" TargetMode="External"/><Relationship Id="rId40" Type="http://schemas.openxmlformats.org/officeDocument/2006/relationships/hyperlink" Target="https://goo.gl/maps/1pMBNk2ikk62" TargetMode="External"/><Relationship Id="rId136" Type="http://schemas.openxmlformats.org/officeDocument/2006/relationships/hyperlink" Target="https://goo.gl/maps/RbqcX5wnadS2" TargetMode="External"/><Relationship Id="rId178" Type="http://schemas.openxmlformats.org/officeDocument/2006/relationships/hyperlink" Target="https://goo.gl/maps/WPehkyPJtpQ2" TargetMode="External"/><Relationship Id="rId301" Type="http://schemas.openxmlformats.org/officeDocument/2006/relationships/hyperlink" Target="https://goo.gl/CJnXZG" TargetMode="External"/><Relationship Id="rId343" Type="http://schemas.openxmlformats.org/officeDocument/2006/relationships/hyperlink" Target="https://goo.gl/maps/e5g2eVHrrTu" TargetMode="External"/><Relationship Id="rId550" Type="http://schemas.openxmlformats.org/officeDocument/2006/relationships/hyperlink" Target="https://goo.gl/maps/7YPQWpzjU2u" TargetMode="External"/><Relationship Id="rId82" Type="http://schemas.openxmlformats.org/officeDocument/2006/relationships/hyperlink" Target="https://goo.gl/maps/nEFsRDLzGE32" TargetMode="External"/><Relationship Id="rId203" Type="http://schemas.openxmlformats.org/officeDocument/2006/relationships/hyperlink" Target="https://goo.gl/di8hSm" TargetMode="External"/><Relationship Id="rId385" Type="http://schemas.openxmlformats.org/officeDocument/2006/relationships/hyperlink" Target="https://goo.gl/maps/fV9PCdDY8AQ2" TargetMode="External"/><Relationship Id="rId592" Type="http://schemas.openxmlformats.org/officeDocument/2006/relationships/hyperlink" Target="https://goo.gl/maps/AUZqRpEKePR2" TargetMode="External"/><Relationship Id="rId606" Type="http://schemas.openxmlformats.org/officeDocument/2006/relationships/hyperlink" Target="https://goo.gl/maps/uovXXG2JYHP2" TargetMode="External"/><Relationship Id="rId245" Type="http://schemas.openxmlformats.org/officeDocument/2006/relationships/hyperlink" Target="https://goo.gl/MPA5CD" TargetMode="External"/><Relationship Id="rId287" Type="http://schemas.openxmlformats.org/officeDocument/2006/relationships/hyperlink" Target="https://goo.gl/By1ubn" TargetMode="External"/><Relationship Id="rId410" Type="http://schemas.openxmlformats.org/officeDocument/2006/relationships/hyperlink" Target="https://goo.gl/maps/hqy9JfhgTHs" TargetMode="External"/><Relationship Id="rId452" Type="http://schemas.openxmlformats.org/officeDocument/2006/relationships/hyperlink" Target="https://goo.gl/maps/NHqEjJweAjo" TargetMode="External"/><Relationship Id="rId494" Type="http://schemas.openxmlformats.org/officeDocument/2006/relationships/hyperlink" Target="https://goo.gl/maps/5fvPYzZumQP2" TargetMode="External"/><Relationship Id="rId508" Type="http://schemas.openxmlformats.org/officeDocument/2006/relationships/hyperlink" Target="https://goo.gl/fyka83" TargetMode="External"/><Relationship Id="rId105" Type="http://schemas.openxmlformats.org/officeDocument/2006/relationships/hyperlink" Target="https://goo.gl/maps/yopUQkVW6pq" TargetMode="External"/><Relationship Id="rId147" Type="http://schemas.openxmlformats.org/officeDocument/2006/relationships/hyperlink" Target="https://goo.gl/maps/HG5WijkYecs" TargetMode="External"/><Relationship Id="rId312" Type="http://schemas.openxmlformats.org/officeDocument/2006/relationships/hyperlink" Target="https://goo.gl/d4AHwZ" TargetMode="External"/><Relationship Id="rId354" Type="http://schemas.openxmlformats.org/officeDocument/2006/relationships/hyperlink" Target="https://goo.gl/maps/vzrbRAXZT3k" TargetMode="External"/><Relationship Id="rId51" Type="http://schemas.openxmlformats.org/officeDocument/2006/relationships/hyperlink" Target="https://goo.gl/maps/XLPhUdY2j2A2" TargetMode="External"/><Relationship Id="rId93" Type="http://schemas.openxmlformats.org/officeDocument/2006/relationships/hyperlink" Target="https://goo.gl/maps/D9GxAPBEpGz" TargetMode="External"/><Relationship Id="rId189" Type="http://schemas.openxmlformats.org/officeDocument/2006/relationships/hyperlink" Target="https://goo.gl/74j1Py" TargetMode="External"/><Relationship Id="rId396" Type="http://schemas.openxmlformats.org/officeDocument/2006/relationships/hyperlink" Target="https://goo.gl/ZKb4py" TargetMode="External"/><Relationship Id="rId561" Type="http://schemas.openxmlformats.org/officeDocument/2006/relationships/hyperlink" Target="https://goo.gl/maps/q98dV1K78J52" TargetMode="External"/><Relationship Id="rId214" Type="http://schemas.openxmlformats.org/officeDocument/2006/relationships/hyperlink" Target="https://goo.gl/tgxh4w" TargetMode="External"/><Relationship Id="rId256" Type="http://schemas.openxmlformats.org/officeDocument/2006/relationships/hyperlink" Target="https://goo.gl/sMMAvU" TargetMode="External"/><Relationship Id="rId298" Type="http://schemas.openxmlformats.org/officeDocument/2006/relationships/hyperlink" Target="https://goo.gl/maps/vh49c3e7Adk" TargetMode="External"/><Relationship Id="rId421" Type="http://schemas.openxmlformats.org/officeDocument/2006/relationships/hyperlink" Target="https://goo.gl/maps/Ap8NPchdYP12" TargetMode="External"/><Relationship Id="rId463" Type="http://schemas.openxmlformats.org/officeDocument/2006/relationships/hyperlink" Target="https://goo.gl/maps/CXLWo1V9bn52" TargetMode="External"/><Relationship Id="rId519" Type="http://schemas.openxmlformats.org/officeDocument/2006/relationships/hyperlink" Target="https://goo.gl/maps/PydFDFFbEww" TargetMode="External"/><Relationship Id="rId116" Type="http://schemas.openxmlformats.org/officeDocument/2006/relationships/hyperlink" Target="https://goo.gl/rL4eA9" TargetMode="External"/><Relationship Id="rId158" Type="http://schemas.openxmlformats.org/officeDocument/2006/relationships/hyperlink" Target="https://goo.gl/maps/jUS2kdNe1Bv" TargetMode="External"/><Relationship Id="rId323" Type="http://schemas.openxmlformats.org/officeDocument/2006/relationships/hyperlink" Target="https://goo.gl/1Wc9WG" TargetMode="External"/><Relationship Id="rId530" Type="http://schemas.openxmlformats.org/officeDocument/2006/relationships/hyperlink" Target="https://goo.gl/qLxZ9G" TargetMode="External"/><Relationship Id="rId20" Type="http://schemas.openxmlformats.org/officeDocument/2006/relationships/hyperlink" Target="https://goo.gl/maps/Jrh4xtsdPXK2" TargetMode="External"/><Relationship Id="rId62" Type="http://schemas.openxmlformats.org/officeDocument/2006/relationships/hyperlink" Target="https://goo.gl/maps/WjU9Rr88eyv" TargetMode="External"/><Relationship Id="rId365" Type="http://schemas.openxmlformats.org/officeDocument/2006/relationships/hyperlink" Target="https://goo.gl/maps/roiLJn8p4bw" TargetMode="External"/><Relationship Id="rId572" Type="http://schemas.openxmlformats.org/officeDocument/2006/relationships/hyperlink" Target="https://goo.gl/maps/tRdoRwXBrUk" TargetMode="External"/><Relationship Id="rId225" Type="http://schemas.openxmlformats.org/officeDocument/2006/relationships/hyperlink" Target="https://goo.gl/BkNhZP" TargetMode="External"/><Relationship Id="rId267" Type="http://schemas.openxmlformats.org/officeDocument/2006/relationships/hyperlink" Target="https://goo.gl/maps/CsMrG3mrjW92" TargetMode="External"/><Relationship Id="rId432" Type="http://schemas.openxmlformats.org/officeDocument/2006/relationships/hyperlink" Target="https://goo.gl/7ZjSWe" TargetMode="External"/><Relationship Id="rId474" Type="http://schemas.openxmlformats.org/officeDocument/2006/relationships/hyperlink" Target="https://goo.gl/maps/Vm1KoQkkfcv" TargetMode="External"/><Relationship Id="rId127" Type="http://schemas.openxmlformats.org/officeDocument/2006/relationships/hyperlink" Target="https://goo.gl/9W2QUj" TargetMode="External"/><Relationship Id="rId31" Type="http://schemas.openxmlformats.org/officeDocument/2006/relationships/hyperlink" Target="https://goo.gl/maps/uff29BAEQUz" TargetMode="External"/><Relationship Id="rId73" Type="http://schemas.openxmlformats.org/officeDocument/2006/relationships/hyperlink" Target="https://goo.gl/maps/kDZRjBmPHQF2" TargetMode="External"/><Relationship Id="rId169" Type="http://schemas.openxmlformats.org/officeDocument/2006/relationships/hyperlink" Target="https://goo.gl/DZ9fYv" TargetMode="External"/><Relationship Id="rId334" Type="http://schemas.openxmlformats.org/officeDocument/2006/relationships/hyperlink" Target="https://goo.gl/6h7s33" TargetMode="External"/><Relationship Id="rId376" Type="http://schemas.openxmlformats.org/officeDocument/2006/relationships/hyperlink" Target="https://goo.gl/maps/MG5aWujmKzT2" TargetMode="External"/><Relationship Id="rId541" Type="http://schemas.openxmlformats.org/officeDocument/2006/relationships/hyperlink" Target="https://goo.gl/maps/JcNMuc71zMk" TargetMode="External"/><Relationship Id="rId583" Type="http://schemas.openxmlformats.org/officeDocument/2006/relationships/hyperlink" Target="https://goo.gl/maps/ssqdETFEnso" TargetMode="External"/><Relationship Id="rId4" Type="http://schemas.openxmlformats.org/officeDocument/2006/relationships/hyperlink" Target="https://goo.gl/maps/C5ivHDWPAkS2" TargetMode="External"/><Relationship Id="rId180" Type="http://schemas.openxmlformats.org/officeDocument/2006/relationships/hyperlink" Target="https://goo.gl/NQ7CNQ" TargetMode="External"/><Relationship Id="rId236" Type="http://schemas.openxmlformats.org/officeDocument/2006/relationships/hyperlink" Target="https://goo.gl/G2u66L" TargetMode="External"/><Relationship Id="rId278" Type="http://schemas.openxmlformats.org/officeDocument/2006/relationships/hyperlink" Target="https://goo.gl/bc6eEG" TargetMode="External"/><Relationship Id="rId401" Type="http://schemas.openxmlformats.org/officeDocument/2006/relationships/hyperlink" Target="https://goo.gl/NhMcaj" TargetMode="External"/><Relationship Id="rId443" Type="http://schemas.openxmlformats.org/officeDocument/2006/relationships/hyperlink" Target="https://goo.gl/maps/2iKi7DK3fcs" TargetMode="External"/><Relationship Id="rId303" Type="http://schemas.openxmlformats.org/officeDocument/2006/relationships/hyperlink" Target="https://goo.gl/maps/FdopRjUNG4s" TargetMode="External"/><Relationship Id="rId485" Type="http://schemas.openxmlformats.org/officeDocument/2006/relationships/hyperlink" Target="https://goo.gl/maps/khpRUXYVhn72" TargetMode="External"/><Relationship Id="rId42" Type="http://schemas.openxmlformats.org/officeDocument/2006/relationships/hyperlink" Target="https://goo.gl/maps/3gNwq2oJ6bz" TargetMode="External"/><Relationship Id="rId84" Type="http://schemas.openxmlformats.org/officeDocument/2006/relationships/hyperlink" Target="https://goo.gl/maps/3wxyf5kaLw92" TargetMode="External"/><Relationship Id="rId138" Type="http://schemas.openxmlformats.org/officeDocument/2006/relationships/hyperlink" Target="https://goo.gl/FLdzXo" TargetMode="External"/><Relationship Id="rId345" Type="http://schemas.openxmlformats.org/officeDocument/2006/relationships/hyperlink" Target="https://goo.gl/maps/fwRh672bwDv" TargetMode="External"/><Relationship Id="rId387" Type="http://schemas.openxmlformats.org/officeDocument/2006/relationships/hyperlink" Target="https://goo.gl/maps/1V6i1HPRrdK2" TargetMode="External"/><Relationship Id="rId510" Type="http://schemas.openxmlformats.org/officeDocument/2006/relationships/hyperlink" Target="https://goo.gl/gwfcQF" TargetMode="External"/><Relationship Id="rId552" Type="http://schemas.openxmlformats.org/officeDocument/2006/relationships/hyperlink" Target="https://goo.gl/maps/kzWtBr8CBcU2" TargetMode="External"/><Relationship Id="rId594" Type="http://schemas.openxmlformats.org/officeDocument/2006/relationships/hyperlink" Target="https://goo.gl/maps/Y7qjQgoJzWT2" TargetMode="External"/><Relationship Id="rId608" Type="http://schemas.openxmlformats.org/officeDocument/2006/relationships/hyperlink" Target="https://goo.gl/maps/N2P5xyDwRSu" TargetMode="External"/><Relationship Id="rId191" Type="http://schemas.openxmlformats.org/officeDocument/2006/relationships/hyperlink" Target="https://goo.gl/SgFrZm" TargetMode="External"/><Relationship Id="rId205" Type="http://schemas.openxmlformats.org/officeDocument/2006/relationships/hyperlink" Target="https://goo.gl/38Vsp4" TargetMode="External"/><Relationship Id="rId247" Type="http://schemas.openxmlformats.org/officeDocument/2006/relationships/hyperlink" Target="https://goo.gl/Pv8wxQ" TargetMode="External"/><Relationship Id="rId412" Type="http://schemas.openxmlformats.org/officeDocument/2006/relationships/hyperlink" Target="https://goo.gl/maps/AyGH96RhGr82" TargetMode="External"/><Relationship Id="rId107" Type="http://schemas.openxmlformats.org/officeDocument/2006/relationships/hyperlink" Target="https://goo.gl/maps/1QYhngqDbP42" TargetMode="External"/><Relationship Id="rId289" Type="http://schemas.openxmlformats.org/officeDocument/2006/relationships/hyperlink" Target="https://goo.gl/xB4N3v" TargetMode="External"/><Relationship Id="rId454" Type="http://schemas.openxmlformats.org/officeDocument/2006/relationships/hyperlink" Target="https://goo.gl/maps/mtJ3nYXx1tn" TargetMode="External"/><Relationship Id="rId496" Type="http://schemas.openxmlformats.org/officeDocument/2006/relationships/hyperlink" Target="https://goo.gl/q9JNhE" TargetMode="External"/><Relationship Id="rId11" Type="http://schemas.openxmlformats.org/officeDocument/2006/relationships/hyperlink" Target="https://goo.gl/maps/Wiuuvo3ggjH2" TargetMode="External"/><Relationship Id="rId53" Type="http://schemas.openxmlformats.org/officeDocument/2006/relationships/hyperlink" Target="https://goo.gl/maps/H94U4CpjnZT2" TargetMode="External"/><Relationship Id="rId149" Type="http://schemas.openxmlformats.org/officeDocument/2006/relationships/hyperlink" Target="https://goo.gl/maps/DMFdpK9hpt22" TargetMode="External"/><Relationship Id="rId314" Type="http://schemas.openxmlformats.org/officeDocument/2006/relationships/hyperlink" Target="https://goo.gl/maps/XmZKZLrzJ2p" TargetMode="External"/><Relationship Id="rId356" Type="http://schemas.openxmlformats.org/officeDocument/2006/relationships/hyperlink" Target="https://goo.gl/d7wekq" TargetMode="External"/><Relationship Id="rId398" Type="http://schemas.openxmlformats.org/officeDocument/2006/relationships/hyperlink" Target="https://goo.gl/maps/dMis5KvFLMJ2" TargetMode="External"/><Relationship Id="rId521" Type="http://schemas.openxmlformats.org/officeDocument/2006/relationships/hyperlink" Target="https://goo.gl/KXeJRq" TargetMode="External"/><Relationship Id="rId563" Type="http://schemas.openxmlformats.org/officeDocument/2006/relationships/hyperlink" Target="https://goo.gl/maps/BDJuPdypB9z" TargetMode="External"/><Relationship Id="rId95" Type="http://schemas.openxmlformats.org/officeDocument/2006/relationships/hyperlink" Target="https://goo.gl/maps/wqGfQeC6UWA2" TargetMode="External"/><Relationship Id="rId160" Type="http://schemas.openxmlformats.org/officeDocument/2006/relationships/hyperlink" Target="https://goo.gl/maps/r6iP5s9dRKx" TargetMode="External"/><Relationship Id="rId216" Type="http://schemas.openxmlformats.org/officeDocument/2006/relationships/hyperlink" Target="https://goo.gl/x41gp7" TargetMode="External"/><Relationship Id="rId423" Type="http://schemas.openxmlformats.org/officeDocument/2006/relationships/hyperlink" Target="https://goo.gl/maps/baHNWhbH73C2" TargetMode="External"/><Relationship Id="rId258" Type="http://schemas.openxmlformats.org/officeDocument/2006/relationships/hyperlink" Target="https://goo.gl/maps/iMMhRf21Xwm" TargetMode="External"/><Relationship Id="rId465" Type="http://schemas.openxmlformats.org/officeDocument/2006/relationships/hyperlink" Target="https://goo.gl/maps/DnRAtAgLeS32" TargetMode="External"/><Relationship Id="rId22" Type="http://schemas.openxmlformats.org/officeDocument/2006/relationships/hyperlink" Target="https://goo.gl/maps/r5CBxi57pmL2" TargetMode="External"/><Relationship Id="rId64" Type="http://schemas.openxmlformats.org/officeDocument/2006/relationships/hyperlink" Target="https://goo.gl/maps/mcKFV8M2XXA2" TargetMode="External"/><Relationship Id="rId118" Type="http://schemas.openxmlformats.org/officeDocument/2006/relationships/hyperlink" Target="https://goo.gl/WAqcJ7" TargetMode="External"/><Relationship Id="rId325" Type="http://schemas.openxmlformats.org/officeDocument/2006/relationships/hyperlink" Target="https://goo.gl/maps/XcDS3EWD7RQ2" TargetMode="External"/><Relationship Id="rId367" Type="http://schemas.openxmlformats.org/officeDocument/2006/relationships/hyperlink" Target="https://goo.gl/maps/frog8vdsmcA2" TargetMode="External"/><Relationship Id="rId532" Type="http://schemas.openxmlformats.org/officeDocument/2006/relationships/hyperlink" Target="https://goo.gl/w2PmdW" TargetMode="External"/><Relationship Id="rId574" Type="http://schemas.openxmlformats.org/officeDocument/2006/relationships/hyperlink" Target="https://goo.gl/maps/cSeZAv4HmQT2" TargetMode="External"/><Relationship Id="rId171" Type="http://schemas.openxmlformats.org/officeDocument/2006/relationships/hyperlink" Target="https://goo.gl/XJUFGL" TargetMode="External"/><Relationship Id="rId227" Type="http://schemas.openxmlformats.org/officeDocument/2006/relationships/hyperlink" Target="https://goo.gl/ewkpPK" TargetMode="External"/><Relationship Id="rId269" Type="http://schemas.openxmlformats.org/officeDocument/2006/relationships/hyperlink" Target="https://goo.gl/irwwkG" TargetMode="External"/><Relationship Id="rId434" Type="http://schemas.openxmlformats.org/officeDocument/2006/relationships/hyperlink" Target="https://goo.gl/maps/bfRYrb8Kog52" TargetMode="External"/><Relationship Id="rId476" Type="http://schemas.openxmlformats.org/officeDocument/2006/relationships/hyperlink" Target="https://goo.gl/maps/ZCC1Pyc5mhC2" TargetMode="External"/><Relationship Id="rId33" Type="http://schemas.openxmlformats.org/officeDocument/2006/relationships/hyperlink" Target="https://goo.gl/maps/jBTsfpxWBsA2" TargetMode="External"/><Relationship Id="rId129" Type="http://schemas.openxmlformats.org/officeDocument/2006/relationships/hyperlink" Target="https://goo.gl/xtN2zw" TargetMode="External"/><Relationship Id="rId280" Type="http://schemas.openxmlformats.org/officeDocument/2006/relationships/hyperlink" Target="https://goo.gl/i8jCTa" TargetMode="External"/><Relationship Id="rId336" Type="http://schemas.openxmlformats.org/officeDocument/2006/relationships/hyperlink" Target="https://goo.gl/WGWTRz" TargetMode="External"/><Relationship Id="rId501" Type="http://schemas.openxmlformats.org/officeDocument/2006/relationships/hyperlink" Target="https://goo.gl/z1jWm9" TargetMode="External"/><Relationship Id="rId543" Type="http://schemas.openxmlformats.org/officeDocument/2006/relationships/hyperlink" Target="https://goo.gl/maps/sL2rcSurWfn" TargetMode="External"/><Relationship Id="rId75" Type="http://schemas.openxmlformats.org/officeDocument/2006/relationships/hyperlink" Target="https://goo.gl/maps/FMYxSPhAqMC2" TargetMode="External"/><Relationship Id="rId140" Type="http://schemas.openxmlformats.org/officeDocument/2006/relationships/hyperlink" Target="https://goo.gl/maps/v2mqT2WxMr72" TargetMode="External"/><Relationship Id="rId182" Type="http://schemas.openxmlformats.org/officeDocument/2006/relationships/hyperlink" Target="https://goo.gl/tEyXyz" TargetMode="External"/><Relationship Id="rId378" Type="http://schemas.openxmlformats.org/officeDocument/2006/relationships/hyperlink" Target="https://goo.gl/maps/yFH9meqj1g12" TargetMode="External"/><Relationship Id="rId403" Type="http://schemas.openxmlformats.org/officeDocument/2006/relationships/hyperlink" Target="https://goo.gl/e8xSia" TargetMode="External"/><Relationship Id="rId585" Type="http://schemas.openxmlformats.org/officeDocument/2006/relationships/hyperlink" Target="https://goo.gl/maps/5QfrWH3wXZo" TargetMode="External"/><Relationship Id="rId6" Type="http://schemas.openxmlformats.org/officeDocument/2006/relationships/hyperlink" Target="https://goo.gl/maps/DDhx9o8H7kT2" TargetMode="External"/><Relationship Id="rId238" Type="http://schemas.openxmlformats.org/officeDocument/2006/relationships/hyperlink" Target="https://goo.gl/gqrJWm" TargetMode="External"/><Relationship Id="rId445" Type="http://schemas.openxmlformats.org/officeDocument/2006/relationships/hyperlink" Target="https://goo.gl/maps/xE2bSE3CqUS2" TargetMode="External"/><Relationship Id="rId487" Type="http://schemas.openxmlformats.org/officeDocument/2006/relationships/hyperlink" Target="https://goo.gl/maps/y6ji26wcJ4P2" TargetMode="External"/><Relationship Id="rId610" Type="http://schemas.openxmlformats.org/officeDocument/2006/relationships/hyperlink" Target="https://goo.gl/maps/BCm3qYZNND22" TargetMode="External"/><Relationship Id="rId291" Type="http://schemas.openxmlformats.org/officeDocument/2006/relationships/hyperlink" Target="https://goo.gl/maps/5eSeN3SMjWq" TargetMode="External"/><Relationship Id="rId305" Type="http://schemas.openxmlformats.org/officeDocument/2006/relationships/hyperlink" Target="https://goo.gl/maps/ch5c2nJwDAD2" TargetMode="External"/><Relationship Id="rId347" Type="http://schemas.openxmlformats.org/officeDocument/2006/relationships/hyperlink" Target="https://goo.gl/maps/J3xdqU1w29r" TargetMode="External"/><Relationship Id="rId512" Type="http://schemas.openxmlformats.org/officeDocument/2006/relationships/hyperlink" Target="https://goo.gl/bWqvnX" TargetMode="External"/><Relationship Id="rId44" Type="http://schemas.openxmlformats.org/officeDocument/2006/relationships/hyperlink" Target="https://goo.gl/maps/Yu4t4Cyct3M2" TargetMode="External"/><Relationship Id="rId86" Type="http://schemas.openxmlformats.org/officeDocument/2006/relationships/hyperlink" Target="https://goo.gl/maps/bJxMfeKL9cH2" TargetMode="External"/><Relationship Id="rId151" Type="http://schemas.openxmlformats.org/officeDocument/2006/relationships/hyperlink" Target="https://goo.gl/maps/JMyEroCRAKT2" TargetMode="External"/><Relationship Id="rId389" Type="http://schemas.openxmlformats.org/officeDocument/2006/relationships/hyperlink" Target="https://goo.gl/maps/mLHWnpaCaxA2" TargetMode="External"/><Relationship Id="rId554" Type="http://schemas.openxmlformats.org/officeDocument/2006/relationships/hyperlink" Target="https://goo.gl/maps/jYf9uokTnST2" TargetMode="External"/><Relationship Id="rId596" Type="http://schemas.openxmlformats.org/officeDocument/2006/relationships/hyperlink" Target="https://goo.gl/maps/seyZtYT6RqS2" TargetMode="External"/><Relationship Id="rId193" Type="http://schemas.openxmlformats.org/officeDocument/2006/relationships/hyperlink" Target="https://goo.gl/mGtr6F" TargetMode="External"/><Relationship Id="rId207" Type="http://schemas.openxmlformats.org/officeDocument/2006/relationships/hyperlink" Target="https://goo.gl/7FHib5" TargetMode="External"/><Relationship Id="rId249" Type="http://schemas.openxmlformats.org/officeDocument/2006/relationships/hyperlink" Target="https://goo.gl/agFZ6E" TargetMode="External"/><Relationship Id="rId414" Type="http://schemas.openxmlformats.org/officeDocument/2006/relationships/hyperlink" Target="https://goo.gl/maps/PJxGABwmVap" TargetMode="External"/><Relationship Id="rId456" Type="http://schemas.openxmlformats.org/officeDocument/2006/relationships/hyperlink" Target="https://goo.gl/maps/qach6SLdZWk" TargetMode="External"/><Relationship Id="rId498" Type="http://schemas.openxmlformats.org/officeDocument/2006/relationships/hyperlink" Target="https://goo.gl/CFWgZs" TargetMode="External"/><Relationship Id="rId13" Type="http://schemas.openxmlformats.org/officeDocument/2006/relationships/hyperlink" Target="https://goo.gl/maps/fXaCB4G9Tco" TargetMode="External"/><Relationship Id="rId109" Type="http://schemas.openxmlformats.org/officeDocument/2006/relationships/hyperlink" Target="https://goo.gl/maps/eLgngxj1JSL2" TargetMode="External"/><Relationship Id="rId260" Type="http://schemas.openxmlformats.org/officeDocument/2006/relationships/hyperlink" Target="https://goo.gl/FHJiev" TargetMode="External"/><Relationship Id="rId316" Type="http://schemas.openxmlformats.org/officeDocument/2006/relationships/hyperlink" Target="https://goo.gl/jaJ73T" TargetMode="External"/><Relationship Id="rId523" Type="http://schemas.openxmlformats.org/officeDocument/2006/relationships/hyperlink" Target="https://goo.gl/maps/kao48kNWKQH2" TargetMode="External"/><Relationship Id="rId55" Type="http://schemas.openxmlformats.org/officeDocument/2006/relationships/hyperlink" Target="https://goo.gl/maps/bTUS2DKyCKq" TargetMode="External"/><Relationship Id="rId97" Type="http://schemas.openxmlformats.org/officeDocument/2006/relationships/hyperlink" Target="https://goo.gl/maps/3WreM2bEgUz" TargetMode="External"/><Relationship Id="rId120" Type="http://schemas.openxmlformats.org/officeDocument/2006/relationships/hyperlink" Target="https://goo.gl/maps/z6HR86THPf22" TargetMode="External"/><Relationship Id="rId358" Type="http://schemas.openxmlformats.org/officeDocument/2006/relationships/hyperlink" Target="https://goo.gl/riT5yg" TargetMode="External"/><Relationship Id="rId565" Type="http://schemas.openxmlformats.org/officeDocument/2006/relationships/hyperlink" Target="https://goo.gl/maps/dT5D3RhZPA22" TargetMode="External"/><Relationship Id="rId162" Type="http://schemas.openxmlformats.org/officeDocument/2006/relationships/hyperlink" Target="https://goo.gl/maps/Vf7F3HXq74G2" TargetMode="External"/><Relationship Id="rId218" Type="http://schemas.openxmlformats.org/officeDocument/2006/relationships/hyperlink" Target="https://goo.gl/J468ea" TargetMode="External"/><Relationship Id="rId425" Type="http://schemas.openxmlformats.org/officeDocument/2006/relationships/hyperlink" Target="https://goo.gl/c1Pob9" TargetMode="External"/><Relationship Id="rId467" Type="http://schemas.openxmlformats.org/officeDocument/2006/relationships/hyperlink" Target="https://goo.gl/maps/XFCRtd2ZJn72" TargetMode="External"/><Relationship Id="rId271" Type="http://schemas.openxmlformats.org/officeDocument/2006/relationships/hyperlink" Target="https://goo.gl/hppxNd" TargetMode="External"/><Relationship Id="rId24" Type="http://schemas.openxmlformats.org/officeDocument/2006/relationships/hyperlink" Target="https://goo.gl/9XNDjU" TargetMode="External"/><Relationship Id="rId66" Type="http://schemas.openxmlformats.org/officeDocument/2006/relationships/hyperlink" Target="https://goo.gl/maps/zUNEx6fKrbo" TargetMode="External"/><Relationship Id="rId131" Type="http://schemas.openxmlformats.org/officeDocument/2006/relationships/hyperlink" Target="https://goo.gl/J85QDB" TargetMode="External"/><Relationship Id="rId327" Type="http://schemas.openxmlformats.org/officeDocument/2006/relationships/hyperlink" Target="https://goo.gl/t4qYjR" TargetMode="External"/><Relationship Id="rId369" Type="http://schemas.openxmlformats.org/officeDocument/2006/relationships/hyperlink" Target="https://goo.gl/maps/KxDa9VS9iAT2" TargetMode="External"/><Relationship Id="rId534" Type="http://schemas.openxmlformats.org/officeDocument/2006/relationships/hyperlink" Target="https://goo.gl/HnosrQ" TargetMode="External"/><Relationship Id="rId576" Type="http://schemas.openxmlformats.org/officeDocument/2006/relationships/hyperlink" Target="https://goo.gl/maps/UaoHU2TQCty" TargetMode="External"/><Relationship Id="rId173" Type="http://schemas.openxmlformats.org/officeDocument/2006/relationships/hyperlink" Target="https://goo.gl/AQHYX8" TargetMode="External"/><Relationship Id="rId229" Type="http://schemas.openxmlformats.org/officeDocument/2006/relationships/hyperlink" Target="https://goo.gl/maps/2CrMfUCvD6U2" TargetMode="External"/><Relationship Id="rId380" Type="http://schemas.openxmlformats.org/officeDocument/2006/relationships/hyperlink" Target="https://goo.gl/maps/m2Wampqfqo42" TargetMode="External"/><Relationship Id="rId436" Type="http://schemas.openxmlformats.org/officeDocument/2006/relationships/hyperlink" Target="https://goo.gl/TRFdgX" TargetMode="External"/><Relationship Id="rId601" Type="http://schemas.openxmlformats.org/officeDocument/2006/relationships/hyperlink" Target="https://goo.gl/maps/SCYQqT6eEW92" TargetMode="External"/><Relationship Id="rId240" Type="http://schemas.openxmlformats.org/officeDocument/2006/relationships/hyperlink" Target="https://goo.gl/2iwAqe" TargetMode="External"/><Relationship Id="rId478" Type="http://schemas.openxmlformats.org/officeDocument/2006/relationships/hyperlink" Target="https://goo.gl/maps/1u3zejmznVJ2" TargetMode="External"/><Relationship Id="rId35" Type="http://schemas.openxmlformats.org/officeDocument/2006/relationships/hyperlink" Target="https://goo.gl/maps/nvfZMEUbq2s" TargetMode="External"/><Relationship Id="rId77" Type="http://schemas.openxmlformats.org/officeDocument/2006/relationships/hyperlink" Target="https://goo.gl/maps/TtVDaBf4gHw" TargetMode="External"/><Relationship Id="rId100" Type="http://schemas.openxmlformats.org/officeDocument/2006/relationships/hyperlink" Target="https://goo.gl/maps/J8LWDsLPXs22" TargetMode="External"/><Relationship Id="rId282" Type="http://schemas.openxmlformats.org/officeDocument/2006/relationships/hyperlink" Target="https://goo.gl/zkeHvK" TargetMode="External"/><Relationship Id="rId338" Type="http://schemas.openxmlformats.org/officeDocument/2006/relationships/hyperlink" Target="https://goo.gl/maps/dKineQhqCE52" TargetMode="External"/><Relationship Id="rId503" Type="http://schemas.openxmlformats.org/officeDocument/2006/relationships/hyperlink" Target="https://goo.gl/xc9ndW" TargetMode="External"/><Relationship Id="rId545" Type="http://schemas.openxmlformats.org/officeDocument/2006/relationships/hyperlink" Target="https://goo.gl/maps/5Jje5xcG8DA2" TargetMode="External"/><Relationship Id="rId587" Type="http://schemas.openxmlformats.org/officeDocument/2006/relationships/hyperlink" Target="https://goo.gl/maps/Dte752AkFf92" TargetMode="External"/><Relationship Id="rId8" Type="http://schemas.openxmlformats.org/officeDocument/2006/relationships/hyperlink" Target="https://goo.gl/maps/imEHcEwweH22" TargetMode="External"/><Relationship Id="rId142" Type="http://schemas.openxmlformats.org/officeDocument/2006/relationships/hyperlink" Target="https://goo.gl/maps/7KqeAJ5bGNt" TargetMode="External"/><Relationship Id="rId184" Type="http://schemas.openxmlformats.org/officeDocument/2006/relationships/hyperlink" Target="https://goo.gl/maps/U9Eisc8tnMN2" TargetMode="External"/><Relationship Id="rId391" Type="http://schemas.openxmlformats.org/officeDocument/2006/relationships/hyperlink" Target="https://goo.gl/maps/uyK9BTxqYuN2" TargetMode="External"/><Relationship Id="rId405" Type="http://schemas.openxmlformats.org/officeDocument/2006/relationships/hyperlink" Target="https://goo.gl/maps/N7puYZ9nccU2" TargetMode="External"/><Relationship Id="rId447" Type="http://schemas.openxmlformats.org/officeDocument/2006/relationships/hyperlink" Target="https://goo.gl/maps/RVCx9zRzugs" TargetMode="External"/><Relationship Id="rId612" Type="http://schemas.openxmlformats.org/officeDocument/2006/relationships/hyperlink" Target="https://goo.gl/maps/UTJPd1Pty6q" TargetMode="External"/><Relationship Id="rId251" Type="http://schemas.openxmlformats.org/officeDocument/2006/relationships/hyperlink" Target="https://goo.gl/maps/bA26W9yRXMu" TargetMode="External"/><Relationship Id="rId489" Type="http://schemas.openxmlformats.org/officeDocument/2006/relationships/hyperlink" Target="https://goo.gl/maps/nSTLsNbjQ6M2" TargetMode="External"/><Relationship Id="rId46" Type="http://schemas.openxmlformats.org/officeDocument/2006/relationships/hyperlink" Target="https://goo.gl/maps/hHmPkZgGTj32" TargetMode="External"/><Relationship Id="rId293" Type="http://schemas.openxmlformats.org/officeDocument/2006/relationships/hyperlink" Target="https://goo.gl/w3dgGk" TargetMode="External"/><Relationship Id="rId307" Type="http://schemas.openxmlformats.org/officeDocument/2006/relationships/hyperlink" Target="https://goo.gl/maps/PimSA7Kp7t72" TargetMode="External"/><Relationship Id="rId349" Type="http://schemas.openxmlformats.org/officeDocument/2006/relationships/hyperlink" Target="https://goo.gl/maps/69yacq6fNkQ2" TargetMode="External"/><Relationship Id="rId514" Type="http://schemas.openxmlformats.org/officeDocument/2006/relationships/hyperlink" Target="https://goo.gl/maps/D1F5moP9dEz" TargetMode="External"/><Relationship Id="rId556" Type="http://schemas.openxmlformats.org/officeDocument/2006/relationships/hyperlink" Target="https://goo.gl/maps/V6m3VVZxfdB2" TargetMode="External"/><Relationship Id="rId88" Type="http://schemas.openxmlformats.org/officeDocument/2006/relationships/hyperlink" Target="https://goo.gl/maps/2SdeiPWCkXC2" TargetMode="External"/><Relationship Id="rId111" Type="http://schemas.openxmlformats.org/officeDocument/2006/relationships/hyperlink" Target="https://goo.gl/maps/pnZA3tE5RML2" TargetMode="External"/><Relationship Id="rId153" Type="http://schemas.openxmlformats.org/officeDocument/2006/relationships/hyperlink" Target="https://goo.gl/maps/KkKUHSVg2Np" TargetMode="External"/><Relationship Id="rId195" Type="http://schemas.openxmlformats.org/officeDocument/2006/relationships/hyperlink" Target="https://goo.gl/MJBCPu" TargetMode="External"/><Relationship Id="rId209" Type="http://schemas.openxmlformats.org/officeDocument/2006/relationships/hyperlink" Target="https://goo.gl/F19uPv" TargetMode="External"/><Relationship Id="rId360" Type="http://schemas.openxmlformats.org/officeDocument/2006/relationships/hyperlink" Target="https://goo.gl/maps/LSj5uRonmx32" TargetMode="External"/><Relationship Id="rId416" Type="http://schemas.openxmlformats.org/officeDocument/2006/relationships/hyperlink" Target="https://goo.gl/maps/kC9sH7RiVnz" TargetMode="External"/><Relationship Id="rId598" Type="http://schemas.openxmlformats.org/officeDocument/2006/relationships/hyperlink" Target="https://goo.gl/maps/NkSqWt8zhHs" TargetMode="External"/><Relationship Id="rId220" Type="http://schemas.openxmlformats.org/officeDocument/2006/relationships/hyperlink" Target="https://goo.gl/1fvL8y" TargetMode="External"/><Relationship Id="rId458" Type="http://schemas.openxmlformats.org/officeDocument/2006/relationships/hyperlink" Target="https://goo.gl/maps/YmDpuEs17A92" TargetMode="External"/><Relationship Id="rId15" Type="http://schemas.openxmlformats.org/officeDocument/2006/relationships/hyperlink" Target="https://goo.gl/maps/agdctjs5ZfM2" TargetMode="External"/><Relationship Id="rId57" Type="http://schemas.openxmlformats.org/officeDocument/2006/relationships/hyperlink" Target="https://goo.gl/maps/acZgUPP5mEu" TargetMode="External"/><Relationship Id="rId262" Type="http://schemas.openxmlformats.org/officeDocument/2006/relationships/hyperlink" Target="https://goo.gl/maps/dHovt5vaR4S2" TargetMode="External"/><Relationship Id="rId318" Type="http://schemas.openxmlformats.org/officeDocument/2006/relationships/hyperlink" Target="https://goo.gl/jYsydj" TargetMode="External"/><Relationship Id="rId525" Type="http://schemas.openxmlformats.org/officeDocument/2006/relationships/hyperlink" Target="https://goo.gl/maps/4D1xzRAwHqt" TargetMode="External"/><Relationship Id="rId567" Type="http://schemas.openxmlformats.org/officeDocument/2006/relationships/hyperlink" Target="https://goo.gl/maps/XmK5B6QLjUw" TargetMode="External"/><Relationship Id="rId99" Type="http://schemas.openxmlformats.org/officeDocument/2006/relationships/hyperlink" Target="https://goo.gl/maps/W6PUzKygKnR2" TargetMode="External"/><Relationship Id="rId122" Type="http://schemas.openxmlformats.org/officeDocument/2006/relationships/hyperlink" Target="https://goo.gl/sA7Vke" TargetMode="External"/><Relationship Id="rId164" Type="http://schemas.openxmlformats.org/officeDocument/2006/relationships/hyperlink" Target="https://goo.gl/JnwkBv" TargetMode="External"/><Relationship Id="rId371" Type="http://schemas.openxmlformats.org/officeDocument/2006/relationships/hyperlink" Target="https://goo.gl/K6H9dK" TargetMode="External"/><Relationship Id="rId427" Type="http://schemas.openxmlformats.org/officeDocument/2006/relationships/hyperlink" Target="https://goo.gl/maps/KpYzbtTjCPw" TargetMode="External"/><Relationship Id="rId469" Type="http://schemas.openxmlformats.org/officeDocument/2006/relationships/hyperlink" Target="https://goo.gl/maps/1r3q6zCgtwr" TargetMode="External"/><Relationship Id="rId26" Type="http://schemas.openxmlformats.org/officeDocument/2006/relationships/hyperlink" Target="https://goo.gl/maps/GUSTa3gEgTJ2" TargetMode="External"/><Relationship Id="rId231" Type="http://schemas.openxmlformats.org/officeDocument/2006/relationships/hyperlink" Target="https://goo.gl/Gqtz43" TargetMode="External"/><Relationship Id="rId273" Type="http://schemas.openxmlformats.org/officeDocument/2006/relationships/hyperlink" Target="https://goo.gl/74j1Py" TargetMode="External"/><Relationship Id="rId329" Type="http://schemas.openxmlformats.org/officeDocument/2006/relationships/hyperlink" Target="https://goo.gl/maps/jZ3NRPJU7g72" TargetMode="External"/><Relationship Id="rId480" Type="http://schemas.openxmlformats.org/officeDocument/2006/relationships/hyperlink" Target="https://goo.gl/maps/6pK314SvC1p" TargetMode="External"/><Relationship Id="rId536" Type="http://schemas.openxmlformats.org/officeDocument/2006/relationships/hyperlink" Target="https://goo.gl/sKAypj" TargetMode="External"/><Relationship Id="rId68" Type="http://schemas.openxmlformats.org/officeDocument/2006/relationships/hyperlink" Target="https://goo.gl/maps/u8GnMq4udPD2" TargetMode="External"/><Relationship Id="rId133" Type="http://schemas.openxmlformats.org/officeDocument/2006/relationships/hyperlink" Target="https://goo.gl/maps/Ga5GmJKBtiz" TargetMode="External"/><Relationship Id="rId175" Type="http://schemas.openxmlformats.org/officeDocument/2006/relationships/hyperlink" Target="https://goo.gl/ySHjqr" TargetMode="External"/><Relationship Id="rId340" Type="http://schemas.openxmlformats.org/officeDocument/2006/relationships/hyperlink" Target="https://goo.gl/maps/7UHu4s13F462" TargetMode="External"/><Relationship Id="rId578" Type="http://schemas.openxmlformats.org/officeDocument/2006/relationships/hyperlink" Target="https://goo.gl/maps/R6gAE6Gh74v" TargetMode="External"/><Relationship Id="rId200" Type="http://schemas.openxmlformats.org/officeDocument/2006/relationships/hyperlink" Target="https://goo.gl/gnohGM" TargetMode="External"/><Relationship Id="rId382" Type="http://schemas.openxmlformats.org/officeDocument/2006/relationships/hyperlink" Target="https://goo.gl/z42cFk" TargetMode="External"/><Relationship Id="rId438" Type="http://schemas.openxmlformats.org/officeDocument/2006/relationships/hyperlink" Target="https://goo.gl/8obzki" TargetMode="External"/><Relationship Id="rId603" Type="http://schemas.openxmlformats.org/officeDocument/2006/relationships/hyperlink" Target="https://goo.gl/maps/dyhRcr5sJaq" TargetMode="External"/><Relationship Id="rId242" Type="http://schemas.openxmlformats.org/officeDocument/2006/relationships/hyperlink" Target="https://goo.gl/VY135i" TargetMode="External"/><Relationship Id="rId284" Type="http://schemas.openxmlformats.org/officeDocument/2006/relationships/hyperlink" Target="https://goo.gl/maps/RMboDfcQwrs" TargetMode="External"/><Relationship Id="rId491" Type="http://schemas.openxmlformats.org/officeDocument/2006/relationships/hyperlink" Target="https://goo.gl/maps/Afad4ZNfQVw" TargetMode="External"/><Relationship Id="rId505" Type="http://schemas.openxmlformats.org/officeDocument/2006/relationships/hyperlink" Target="https://goo.gl/NwKUrf" TargetMode="External"/><Relationship Id="rId37" Type="http://schemas.openxmlformats.org/officeDocument/2006/relationships/hyperlink" Target="https://goo.gl/maps/6SzbeHFmVs52" TargetMode="External"/><Relationship Id="rId79" Type="http://schemas.openxmlformats.org/officeDocument/2006/relationships/hyperlink" Target="https://goo.gl/maps/NwgPgbeuD9F2" TargetMode="External"/><Relationship Id="rId102" Type="http://schemas.openxmlformats.org/officeDocument/2006/relationships/hyperlink" Target="https://goo.gl/maps/eqdtJt7eAez" TargetMode="External"/><Relationship Id="rId144" Type="http://schemas.openxmlformats.org/officeDocument/2006/relationships/hyperlink" Target="https://goo.gl/maps/23V9ZTsqDzt" TargetMode="External"/><Relationship Id="rId547" Type="http://schemas.openxmlformats.org/officeDocument/2006/relationships/hyperlink" Target="https://goo.gl/maps/BqVMLYPStb32" TargetMode="External"/><Relationship Id="rId589" Type="http://schemas.openxmlformats.org/officeDocument/2006/relationships/hyperlink" Target="https://goo.gl/maps/EJaWr6DfLs42" TargetMode="External"/><Relationship Id="rId90" Type="http://schemas.openxmlformats.org/officeDocument/2006/relationships/hyperlink" Target="https://goo.gl/maps/zAMktMBMuyt" TargetMode="External"/><Relationship Id="rId186" Type="http://schemas.openxmlformats.org/officeDocument/2006/relationships/hyperlink" Target="https://goo.gl/kpvswF" TargetMode="External"/><Relationship Id="rId351" Type="http://schemas.openxmlformats.org/officeDocument/2006/relationships/hyperlink" Target="https://goo.gl/pzY96N" TargetMode="External"/><Relationship Id="rId393" Type="http://schemas.openxmlformats.org/officeDocument/2006/relationships/hyperlink" Target="https://goo.gl/maps/gUYJ2T6DXTs" TargetMode="External"/><Relationship Id="rId407" Type="http://schemas.openxmlformats.org/officeDocument/2006/relationships/hyperlink" Target="https://goo.gl/jhaznk" TargetMode="External"/><Relationship Id="rId449" Type="http://schemas.openxmlformats.org/officeDocument/2006/relationships/hyperlink" Target="https://goo.gl/maps/2YUYsnKgTSG2" TargetMode="External"/><Relationship Id="rId614" Type="http://schemas.openxmlformats.org/officeDocument/2006/relationships/hyperlink" Target="https://goo.gl/maps/hkyD2CgAb7D2" TargetMode="External"/><Relationship Id="rId211" Type="http://schemas.openxmlformats.org/officeDocument/2006/relationships/hyperlink" Target="https://goo.gl/maps/VKq8zRxhKVu" TargetMode="External"/><Relationship Id="rId253" Type="http://schemas.openxmlformats.org/officeDocument/2006/relationships/hyperlink" Target="https://goo.gl/maps/5fQdcXeATSu" TargetMode="External"/><Relationship Id="rId295" Type="http://schemas.openxmlformats.org/officeDocument/2006/relationships/hyperlink" Target="https://goo.gl/Z7Vmwp" TargetMode="External"/><Relationship Id="rId309" Type="http://schemas.openxmlformats.org/officeDocument/2006/relationships/hyperlink" Target="https://goo.gl/maps/guibdtU2N1A2" TargetMode="External"/><Relationship Id="rId460" Type="http://schemas.openxmlformats.org/officeDocument/2006/relationships/hyperlink" Target="https://goo.gl/maps/BeA7TDTdQi52" TargetMode="External"/><Relationship Id="rId516" Type="http://schemas.openxmlformats.org/officeDocument/2006/relationships/hyperlink" Target="https://goo.gl/4ztgsy" TargetMode="External"/><Relationship Id="rId48" Type="http://schemas.openxmlformats.org/officeDocument/2006/relationships/hyperlink" Target="https://goo.gl/maps/BC8R8vRTiSt" TargetMode="External"/><Relationship Id="rId113" Type="http://schemas.openxmlformats.org/officeDocument/2006/relationships/hyperlink" Target="https://goo.gl/XsAL5r" TargetMode="External"/><Relationship Id="rId320" Type="http://schemas.openxmlformats.org/officeDocument/2006/relationships/hyperlink" Target="https://goo.gl/7RCn73" TargetMode="External"/><Relationship Id="rId558" Type="http://schemas.openxmlformats.org/officeDocument/2006/relationships/hyperlink" Target="https://goo.gl/maps/8b73U9vWcAq" TargetMode="External"/><Relationship Id="rId155" Type="http://schemas.openxmlformats.org/officeDocument/2006/relationships/hyperlink" Target="https://goo.gl/maps/zLfbeKSnqx72" TargetMode="External"/><Relationship Id="rId197" Type="http://schemas.openxmlformats.org/officeDocument/2006/relationships/hyperlink" Target="https://goo.gl/FuziJi" TargetMode="External"/><Relationship Id="rId362" Type="http://schemas.openxmlformats.org/officeDocument/2006/relationships/hyperlink" Target="https://goo.gl/maps/dFC5wVhGnvj" TargetMode="External"/><Relationship Id="rId418" Type="http://schemas.openxmlformats.org/officeDocument/2006/relationships/hyperlink" Target="https://goo.gl/maps/spMgbAgSCPT2" TargetMode="External"/><Relationship Id="rId222" Type="http://schemas.openxmlformats.org/officeDocument/2006/relationships/hyperlink" Target="https://goo.gl/iBqrqE" TargetMode="External"/><Relationship Id="rId264" Type="http://schemas.openxmlformats.org/officeDocument/2006/relationships/hyperlink" Target="https://goo.gl/jzwAeM" TargetMode="External"/><Relationship Id="rId471" Type="http://schemas.openxmlformats.org/officeDocument/2006/relationships/hyperlink" Target="https://goo.gl/maps/eqBCsjGNstw" TargetMode="External"/><Relationship Id="rId17" Type="http://schemas.openxmlformats.org/officeDocument/2006/relationships/hyperlink" Target="https://goo.gl/maps/WHziHigdmnt" TargetMode="External"/><Relationship Id="rId59" Type="http://schemas.openxmlformats.org/officeDocument/2006/relationships/hyperlink" Target="https://goo.gl/maps/kVnWWbvARQE2" TargetMode="External"/><Relationship Id="rId124" Type="http://schemas.openxmlformats.org/officeDocument/2006/relationships/hyperlink" Target="https://goo.gl/DrERgF" TargetMode="External"/><Relationship Id="rId527" Type="http://schemas.openxmlformats.org/officeDocument/2006/relationships/hyperlink" Target="https://goo.gl/maps/DxQEVxu8jJN2" TargetMode="External"/><Relationship Id="rId569" Type="http://schemas.openxmlformats.org/officeDocument/2006/relationships/hyperlink" Target="https://goo.gl/maps/bKUiX493WW72" TargetMode="External"/><Relationship Id="rId70" Type="http://schemas.openxmlformats.org/officeDocument/2006/relationships/hyperlink" Target="https://goo.gl/maps/GYmtGPohAyE2" TargetMode="External"/><Relationship Id="rId166" Type="http://schemas.openxmlformats.org/officeDocument/2006/relationships/hyperlink" Target="https://goo.gl/jeKALf" TargetMode="External"/><Relationship Id="rId331" Type="http://schemas.openxmlformats.org/officeDocument/2006/relationships/hyperlink" Target="https://goo.gl/maps/bduvc1f6VjN2" TargetMode="External"/><Relationship Id="rId373" Type="http://schemas.openxmlformats.org/officeDocument/2006/relationships/hyperlink" Target="https://goo.gl/7TD8SG" TargetMode="External"/><Relationship Id="rId429" Type="http://schemas.openxmlformats.org/officeDocument/2006/relationships/hyperlink" Target="https://goo.gl/maps/zBLBfKBTCnw" TargetMode="External"/><Relationship Id="rId580" Type="http://schemas.openxmlformats.org/officeDocument/2006/relationships/hyperlink" Target="https://goo.gl/maps/YckJPhvjBgQ2" TargetMode="External"/><Relationship Id="rId1" Type="http://schemas.openxmlformats.org/officeDocument/2006/relationships/hyperlink" Target="https://goo.gl/maps/5QrYPr5f7dN2" TargetMode="External"/><Relationship Id="rId233" Type="http://schemas.openxmlformats.org/officeDocument/2006/relationships/hyperlink" Target="https://goo.gl/ixGb44" TargetMode="External"/><Relationship Id="rId440" Type="http://schemas.openxmlformats.org/officeDocument/2006/relationships/hyperlink" Target="https://goo.gl/maps/rbnzSLDNfWt" TargetMode="External"/><Relationship Id="rId28" Type="http://schemas.openxmlformats.org/officeDocument/2006/relationships/hyperlink" Target="https://goo.gl/maps/usHHQDB92Xm" TargetMode="External"/><Relationship Id="rId275" Type="http://schemas.openxmlformats.org/officeDocument/2006/relationships/hyperlink" Target="https://goo.gl/4UzKsd" TargetMode="External"/><Relationship Id="rId300" Type="http://schemas.openxmlformats.org/officeDocument/2006/relationships/hyperlink" Target="https://goo.gl/ua6MFr" TargetMode="External"/><Relationship Id="rId482" Type="http://schemas.openxmlformats.org/officeDocument/2006/relationships/hyperlink" Target="https://goo.gl/maps/N3FevbArqE32" TargetMode="External"/><Relationship Id="rId538" Type="http://schemas.openxmlformats.org/officeDocument/2006/relationships/hyperlink" Target="https://goo.gl/skBXAR" TargetMode="External"/><Relationship Id="rId81" Type="http://schemas.openxmlformats.org/officeDocument/2006/relationships/hyperlink" Target="https://goo.gl/maps/QH9ESnheDvK2" TargetMode="External"/><Relationship Id="rId135" Type="http://schemas.openxmlformats.org/officeDocument/2006/relationships/hyperlink" Target="https://goo.gl/maps/BaURH7GzMkB2" TargetMode="External"/><Relationship Id="rId177" Type="http://schemas.openxmlformats.org/officeDocument/2006/relationships/hyperlink" Target="https://goo.gl/3DRXr7" TargetMode="External"/><Relationship Id="rId342" Type="http://schemas.openxmlformats.org/officeDocument/2006/relationships/hyperlink" Target="https://goo.gl/maps/D8uGdJi92Ys" TargetMode="External"/><Relationship Id="rId384" Type="http://schemas.openxmlformats.org/officeDocument/2006/relationships/hyperlink" Target="https://goo.gl/maps/V6GhB1MqtPm" TargetMode="External"/><Relationship Id="rId591" Type="http://schemas.openxmlformats.org/officeDocument/2006/relationships/hyperlink" Target="https://goo.gl/maps/vpsyuRynK1k" TargetMode="External"/><Relationship Id="rId605" Type="http://schemas.openxmlformats.org/officeDocument/2006/relationships/hyperlink" Target="https://goo.gl/maps/MvXmracdepA2" TargetMode="External"/><Relationship Id="rId202" Type="http://schemas.openxmlformats.org/officeDocument/2006/relationships/hyperlink" Target="https://goo.gl/CWNQtp" TargetMode="External"/><Relationship Id="rId244" Type="http://schemas.openxmlformats.org/officeDocument/2006/relationships/hyperlink" Target="https://goo.gl/ctet8v" TargetMode="External"/><Relationship Id="rId39" Type="http://schemas.openxmlformats.org/officeDocument/2006/relationships/hyperlink" Target="https://goo.gl/maps/izPKuDRLYb32" TargetMode="External"/><Relationship Id="rId286" Type="http://schemas.openxmlformats.org/officeDocument/2006/relationships/hyperlink" Target="https://goo.gl/gyZSJ8" TargetMode="External"/><Relationship Id="rId451" Type="http://schemas.openxmlformats.org/officeDocument/2006/relationships/hyperlink" Target="https://goo.gl/maps/Bs9ZzqNWu7u" TargetMode="External"/><Relationship Id="rId493" Type="http://schemas.openxmlformats.org/officeDocument/2006/relationships/hyperlink" Target="https://goo.gl/maps/vGFUW5mc4AA2" TargetMode="External"/><Relationship Id="rId507" Type="http://schemas.openxmlformats.org/officeDocument/2006/relationships/hyperlink" Target="https://goo.gl/XKD8Ky" TargetMode="External"/><Relationship Id="rId549" Type="http://schemas.openxmlformats.org/officeDocument/2006/relationships/hyperlink" Target="https://goo.gl/maps/XsStB15K1m42" TargetMode="External"/><Relationship Id="rId50" Type="http://schemas.openxmlformats.org/officeDocument/2006/relationships/hyperlink" Target="https://goo.gl/maps/Yd3QMn6s6wt" TargetMode="External"/><Relationship Id="rId104" Type="http://schemas.openxmlformats.org/officeDocument/2006/relationships/hyperlink" Target="https://goo.gl/maps/jTUKBhPtq8D2" TargetMode="External"/><Relationship Id="rId146" Type="http://schemas.openxmlformats.org/officeDocument/2006/relationships/hyperlink" Target="https://goo.gl/maps/EoF32Vm8YZv" TargetMode="External"/><Relationship Id="rId188" Type="http://schemas.openxmlformats.org/officeDocument/2006/relationships/hyperlink" Target="https://goo.gl/vkYhAP" TargetMode="External"/><Relationship Id="rId311" Type="http://schemas.openxmlformats.org/officeDocument/2006/relationships/hyperlink" Target="https://goo.gl/bWeSzn" TargetMode="External"/><Relationship Id="rId353" Type="http://schemas.openxmlformats.org/officeDocument/2006/relationships/hyperlink" Target="https://goo.gl/maps/KYrEq9qCHk12" TargetMode="External"/><Relationship Id="rId395" Type="http://schemas.openxmlformats.org/officeDocument/2006/relationships/hyperlink" Target="https://goo.gl/maps/BdM8MHqsNcp" TargetMode="External"/><Relationship Id="rId409" Type="http://schemas.openxmlformats.org/officeDocument/2006/relationships/hyperlink" Target="https://goo.gl/maps/WXk8J8UrMnu" TargetMode="External"/><Relationship Id="rId560" Type="http://schemas.openxmlformats.org/officeDocument/2006/relationships/hyperlink" Target="https://goo.gl/maps/kBa1Bhx9k1y" TargetMode="External"/><Relationship Id="rId92" Type="http://schemas.openxmlformats.org/officeDocument/2006/relationships/hyperlink" Target="https://goo.gl/maps/zV1mBYVj42Q2" TargetMode="External"/><Relationship Id="rId213" Type="http://schemas.openxmlformats.org/officeDocument/2006/relationships/hyperlink" Target="https://goo.gl/dr2QRd" TargetMode="External"/><Relationship Id="rId420" Type="http://schemas.openxmlformats.org/officeDocument/2006/relationships/hyperlink" Target="https://goo.gl/maps/WdHiwEPVHRA2" TargetMode="External"/><Relationship Id="rId255" Type="http://schemas.openxmlformats.org/officeDocument/2006/relationships/hyperlink" Target="https://goo.gl/hDjMTA" TargetMode="External"/><Relationship Id="rId297" Type="http://schemas.openxmlformats.org/officeDocument/2006/relationships/hyperlink" Target="https://goo.gl/siu1jU" TargetMode="External"/><Relationship Id="rId462" Type="http://schemas.openxmlformats.org/officeDocument/2006/relationships/hyperlink" Target="https://goo.gl/maps/iRhZNcBDSVq" TargetMode="External"/><Relationship Id="rId518" Type="http://schemas.openxmlformats.org/officeDocument/2006/relationships/hyperlink" Target="https://goo.gl/WLAof1" TargetMode="External"/><Relationship Id="rId115" Type="http://schemas.openxmlformats.org/officeDocument/2006/relationships/hyperlink" Target="https://goo.gl/maps/9dy8TwBFnMK2" TargetMode="External"/><Relationship Id="rId157" Type="http://schemas.openxmlformats.org/officeDocument/2006/relationships/hyperlink" Target="https://goo.gl/maps/12aoGcCoCoD2" TargetMode="External"/><Relationship Id="rId322" Type="http://schemas.openxmlformats.org/officeDocument/2006/relationships/hyperlink" Target="https://goo.gl/wbtetm" TargetMode="External"/><Relationship Id="rId364" Type="http://schemas.openxmlformats.org/officeDocument/2006/relationships/hyperlink" Target="https://goo.gl/maps/NWEj14bMkzD2" TargetMode="External"/><Relationship Id="rId61" Type="http://schemas.openxmlformats.org/officeDocument/2006/relationships/hyperlink" Target="https://goo.gl/maps/SSgM3bm2ndv" TargetMode="External"/><Relationship Id="rId199" Type="http://schemas.openxmlformats.org/officeDocument/2006/relationships/hyperlink" Target="https://goo.gl/3cbBoR" TargetMode="External"/><Relationship Id="rId571" Type="http://schemas.openxmlformats.org/officeDocument/2006/relationships/hyperlink" Target="https://goo.gl/maps/nWBLdNxjuGB2" TargetMode="External"/><Relationship Id="rId19" Type="http://schemas.openxmlformats.org/officeDocument/2006/relationships/hyperlink" Target="https://goo.gl/maps/KHRyzNTQYpM2" TargetMode="External"/><Relationship Id="rId224" Type="http://schemas.openxmlformats.org/officeDocument/2006/relationships/hyperlink" Target="https://goo.gl/Gbz9m1" TargetMode="External"/><Relationship Id="rId266" Type="http://schemas.openxmlformats.org/officeDocument/2006/relationships/hyperlink" Target="https://goo.gl/rTSupd" TargetMode="External"/><Relationship Id="rId431" Type="http://schemas.openxmlformats.org/officeDocument/2006/relationships/hyperlink" Target="https://goo.gl/maps/oVV5XFnRPEs" TargetMode="External"/><Relationship Id="rId473" Type="http://schemas.openxmlformats.org/officeDocument/2006/relationships/hyperlink" Target="https://goo.gl/maps/tCxmqRV7znF2" TargetMode="External"/><Relationship Id="rId529" Type="http://schemas.openxmlformats.org/officeDocument/2006/relationships/hyperlink" Target="https://goo.gl/S72xAa" TargetMode="External"/><Relationship Id="rId30" Type="http://schemas.openxmlformats.org/officeDocument/2006/relationships/hyperlink" Target="https://goo.gl/maps/2LkHNXJGEd32" TargetMode="External"/><Relationship Id="rId126" Type="http://schemas.openxmlformats.org/officeDocument/2006/relationships/hyperlink" Target="https://goo.gl/MKrhnP" TargetMode="External"/><Relationship Id="rId168" Type="http://schemas.openxmlformats.org/officeDocument/2006/relationships/hyperlink" Target="https://goo.gl/maps/jKX1bFDwnNq" TargetMode="External"/><Relationship Id="rId333" Type="http://schemas.openxmlformats.org/officeDocument/2006/relationships/hyperlink" Target="https://goo.gl/maps/iZcoU5PhxwK2" TargetMode="External"/><Relationship Id="rId540" Type="http://schemas.openxmlformats.org/officeDocument/2006/relationships/hyperlink" Target="https://goo.gl/8U2JNe" TargetMode="External"/><Relationship Id="rId72" Type="http://schemas.openxmlformats.org/officeDocument/2006/relationships/hyperlink" Target="https://goo.gl/maps/1YNC3FCZriM2" TargetMode="External"/><Relationship Id="rId375" Type="http://schemas.openxmlformats.org/officeDocument/2006/relationships/hyperlink" Target="https://goo.gl/maps/D1hcK2DZxa12" TargetMode="External"/><Relationship Id="rId582" Type="http://schemas.openxmlformats.org/officeDocument/2006/relationships/hyperlink" Target="https://goo.gl/maps/DHEbbwsoBpk" TargetMode="External"/><Relationship Id="rId3" Type="http://schemas.openxmlformats.org/officeDocument/2006/relationships/hyperlink" Target="https://goo.gl/maps/6rRBAKni3ew" TargetMode="External"/><Relationship Id="rId235" Type="http://schemas.openxmlformats.org/officeDocument/2006/relationships/hyperlink" Target="https://goo.gl/w9Ympr" TargetMode="External"/><Relationship Id="rId277" Type="http://schemas.openxmlformats.org/officeDocument/2006/relationships/hyperlink" Target="https://goo.gl/jTv5W1" TargetMode="External"/><Relationship Id="rId400" Type="http://schemas.openxmlformats.org/officeDocument/2006/relationships/hyperlink" Target="https://goo.gl/Z9KNrp" TargetMode="External"/><Relationship Id="rId442" Type="http://schemas.openxmlformats.org/officeDocument/2006/relationships/hyperlink" Target="https://goo.gl/f1dRtb" TargetMode="External"/><Relationship Id="rId484" Type="http://schemas.openxmlformats.org/officeDocument/2006/relationships/hyperlink" Target="https://goo.gl/maps/2KTASeyogow" TargetMode="External"/><Relationship Id="rId137" Type="http://schemas.openxmlformats.org/officeDocument/2006/relationships/hyperlink" Target="https://goo.gl/d9m1vA" TargetMode="External"/><Relationship Id="rId302" Type="http://schemas.openxmlformats.org/officeDocument/2006/relationships/hyperlink" Target="https://goo.gl/maps/AeXGWmzEmK22" TargetMode="External"/><Relationship Id="rId344" Type="http://schemas.openxmlformats.org/officeDocument/2006/relationships/hyperlink" Target="https://goo.gl/maps/hTuqJ64zdZN2" TargetMode="External"/><Relationship Id="rId41" Type="http://schemas.openxmlformats.org/officeDocument/2006/relationships/hyperlink" Target="https://goo.gl/maps/kGacTxehBrP2" TargetMode="External"/><Relationship Id="rId83" Type="http://schemas.openxmlformats.org/officeDocument/2006/relationships/hyperlink" Target="https://goo.gl/maps/oo4Gyb8SgdL2" TargetMode="External"/><Relationship Id="rId179" Type="http://schemas.openxmlformats.org/officeDocument/2006/relationships/hyperlink" Target="https://goo.gl/wnRVRQ" TargetMode="External"/><Relationship Id="rId386" Type="http://schemas.openxmlformats.org/officeDocument/2006/relationships/hyperlink" Target="https://goo.gl/maps/cmgNqCVcYVN2" TargetMode="External"/><Relationship Id="rId551" Type="http://schemas.openxmlformats.org/officeDocument/2006/relationships/hyperlink" Target="https://goo.gl/maps/6tM62hjCUXC2" TargetMode="External"/><Relationship Id="rId593" Type="http://schemas.openxmlformats.org/officeDocument/2006/relationships/hyperlink" Target="https://goo.gl/maps/VAFSgjEB9M72" TargetMode="External"/><Relationship Id="rId607" Type="http://schemas.openxmlformats.org/officeDocument/2006/relationships/hyperlink" Target="https://goo.gl/maps/TkesDEAoFm82" TargetMode="External"/><Relationship Id="rId190" Type="http://schemas.openxmlformats.org/officeDocument/2006/relationships/hyperlink" Target="https://goo.gl/Tifpvv" TargetMode="External"/><Relationship Id="rId204" Type="http://schemas.openxmlformats.org/officeDocument/2006/relationships/hyperlink" Target="https://goo.gl/C13bzX" TargetMode="External"/><Relationship Id="rId246" Type="http://schemas.openxmlformats.org/officeDocument/2006/relationships/hyperlink" Target="https://goo.gl/maps/SMhCWANeg8q" TargetMode="External"/><Relationship Id="rId288" Type="http://schemas.openxmlformats.org/officeDocument/2006/relationships/hyperlink" Target="https://goo.gl/m6D2s8" TargetMode="External"/><Relationship Id="rId411" Type="http://schemas.openxmlformats.org/officeDocument/2006/relationships/hyperlink" Target="https://goo.gl/maps/i9d5Qqa15dA2" TargetMode="External"/><Relationship Id="rId453" Type="http://schemas.openxmlformats.org/officeDocument/2006/relationships/hyperlink" Target="https://goo.gl/maps/51bQyMuxnrm" TargetMode="External"/><Relationship Id="rId509" Type="http://schemas.openxmlformats.org/officeDocument/2006/relationships/hyperlink" Target="https://goo.gl/Dr6CLK" TargetMode="External"/><Relationship Id="rId106" Type="http://schemas.openxmlformats.org/officeDocument/2006/relationships/hyperlink" Target="https://goo.gl/maps/vgRhB8LFUjK2" TargetMode="External"/><Relationship Id="rId313" Type="http://schemas.openxmlformats.org/officeDocument/2006/relationships/hyperlink" Target="https://goo.gl/K1jsrb" TargetMode="External"/><Relationship Id="rId495" Type="http://schemas.openxmlformats.org/officeDocument/2006/relationships/hyperlink" Target="https://goo.gl/fJBBJU" TargetMode="External"/><Relationship Id="rId10" Type="http://schemas.openxmlformats.org/officeDocument/2006/relationships/hyperlink" Target="https://goo.gl/maps/LHto4W45dK42" TargetMode="External"/><Relationship Id="rId52" Type="http://schemas.openxmlformats.org/officeDocument/2006/relationships/hyperlink" Target="https://goo.gl/maps/YgbTEpgg1nS2" TargetMode="External"/><Relationship Id="rId94" Type="http://schemas.openxmlformats.org/officeDocument/2006/relationships/hyperlink" Target="https://goo.gl/maps/NmxyhCyUcPq" TargetMode="External"/><Relationship Id="rId148" Type="http://schemas.openxmlformats.org/officeDocument/2006/relationships/hyperlink" Target="https://goo.gl/maps/qfSPUuVJ3nG2" TargetMode="External"/><Relationship Id="rId355" Type="http://schemas.openxmlformats.org/officeDocument/2006/relationships/hyperlink" Target="https://goo.gl/maps/K8b3anpV1bH2" TargetMode="External"/><Relationship Id="rId397" Type="http://schemas.openxmlformats.org/officeDocument/2006/relationships/hyperlink" Target="https://goo.gl/maps/S1Mn6VroG9R2" TargetMode="External"/><Relationship Id="rId520" Type="http://schemas.openxmlformats.org/officeDocument/2006/relationships/hyperlink" Target="https://goo.gl/maps/2FsJmCZR5vE2" TargetMode="External"/><Relationship Id="rId562" Type="http://schemas.openxmlformats.org/officeDocument/2006/relationships/hyperlink" Target="https://goo.gl/maps/XyjXgJ6XoqT2" TargetMode="External"/><Relationship Id="rId215" Type="http://schemas.openxmlformats.org/officeDocument/2006/relationships/hyperlink" Target="https://goo.gl/tfbTsf" TargetMode="External"/><Relationship Id="rId257" Type="http://schemas.openxmlformats.org/officeDocument/2006/relationships/hyperlink" Target="https://goo.gl/d5DwQK" TargetMode="External"/><Relationship Id="rId422" Type="http://schemas.openxmlformats.org/officeDocument/2006/relationships/hyperlink" Target="https://goo.gl/maps/gWCtLdQbHTt" TargetMode="External"/><Relationship Id="rId464" Type="http://schemas.openxmlformats.org/officeDocument/2006/relationships/hyperlink" Target="https://goo.gl/maps/hYkAzq3y8282" TargetMode="External"/><Relationship Id="rId299" Type="http://schemas.openxmlformats.org/officeDocument/2006/relationships/hyperlink" Target="https://goo.gl/maps/2cq3aMTdsCr" TargetMode="External"/><Relationship Id="rId63" Type="http://schemas.openxmlformats.org/officeDocument/2006/relationships/hyperlink" Target="https://goo.gl/maps/KTtiWEmr6f42" TargetMode="External"/><Relationship Id="rId159" Type="http://schemas.openxmlformats.org/officeDocument/2006/relationships/hyperlink" Target="https://goo.gl/maps/ccX5zgFBgor" TargetMode="External"/><Relationship Id="rId366" Type="http://schemas.openxmlformats.org/officeDocument/2006/relationships/hyperlink" Target="https://goo.gl/vLkxgT" TargetMode="External"/><Relationship Id="rId573" Type="http://schemas.openxmlformats.org/officeDocument/2006/relationships/hyperlink" Target="https://goo.gl/maps/imxF9Gog5ZS2" TargetMode="External"/><Relationship Id="rId226" Type="http://schemas.openxmlformats.org/officeDocument/2006/relationships/hyperlink" Target="https://goo.gl/z3tdcA" TargetMode="External"/><Relationship Id="rId433" Type="http://schemas.openxmlformats.org/officeDocument/2006/relationships/hyperlink" Target="https://goo.gl/maps/2Fy2TTvqiRL2" TargetMode="External"/><Relationship Id="rId74" Type="http://schemas.openxmlformats.org/officeDocument/2006/relationships/hyperlink" Target="https://goo.gl/maps/p4RDJZodmVs" TargetMode="External"/><Relationship Id="rId377" Type="http://schemas.openxmlformats.org/officeDocument/2006/relationships/hyperlink" Target="https://goo.gl/maps/QDp6ZRMJESt" TargetMode="External"/><Relationship Id="rId500" Type="http://schemas.openxmlformats.org/officeDocument/2006/relationships/hyperlink" Target="https://goo.gl/maps/rkA49b4xTgG2" TargetMode="External"/><Relationship Id="rId584" Type="http://schemas.openxmlformats.org/officeDocument/2006/relationships/hyperlink" Target="https://goo.gl/maps/KzXfq2kN4292" TargetMode="External"/><Relationship Id="rId5" Type="http://schemas.openxmlformats.org/officeDocument/2006/relationships/hyperlink" Target="https://goo.gl/maps/j2Tj4J4JSJu" TargetMode="External"/><Relationship Id="rId237" Type="http://schemas.openxmlformats.org/officeDocument/2006/relationships/hyperlink" Target="https://goo.gl/tnoJY9" TargetMode="External"/><Relationship Id="rId444" Type="http://schemas.openxmlformats.org/officeDocument/2006/relationships/hyperlink" Target="https://goo.gl/maps/fxFUQySVkYo" TargetMode="External"/><Relationship Id="rId290" Type="http://schemas.openxmlformats.org/officeDocument/2006/relationships/hyperlink" Target="https://goo.gl/8sz12s" TargetMode="External"/><Relationship Id="rId304" Type="http://schemas.openxmlformats.org/officeDocument/2006/relationships/hyperlink" Target="https://goo.gl/maps/HPGY8qrccaS2" TargetMode="External"/><Relationship Id="rId388" Type="http://schemas.openxmlformats.org/officeDocument/2006/relationships/hyperlink" Target="https://goo.gl/Mucspb" TargetMode="External"/><Relationship Id="rId511" Type="http://schemas.openxmlformats.org/officeDocument/2006/relationships/hyperlink" Target="https://goo.gl/pmF1TD" TargetMode="External"/><Relationship Id="rId609" Type="http://schemas.openxmlformats.org/officeDocument/2006/relationships/hyperlink" Target="https://goo.gl/maps/4TXAF2r8hcn" TargetMode="External"/><Relationship Id="rId85" Type="http://schemas.openxmlformats.org/officeDocument/2006/relationships/hyperlink" Target="https://goo.gl/maps/WAZhuS5LdoA2" TargetMode="External"/><Relationship Id="rId150" Type="http://schemas.openxmlformats.org/officeDocument/2006/relationships/hyperlink" Target="https://goo.gl/maps/LXwsrUx9uZC2" TargetMode="External"/><Relationship Id="rId595" Type="http://schemas.openxmlformats.org/officeDocument/2006/relationships/hyperlink" Target="https://goo.gl/maps/KSKkjJk5k1r" TargetMode="External"/><Relationship Id="rId248" Type="http://schemas.openxmlformats.org/officeDocument/2006/relationships/hyperlink" Target="https://goo.gl/GA9he6" TargetMode="External"/><Relationship Id="rId455" Type="http://schemas.openxmlformats.org/officeDocument/2006/relationships/hyperlink" Target="https://goo.gl/maps/kHQ8VTPrmH52" TargetMode="External"/><Relationship Id="rId12" Type="http://schemas.openxmlformats.org/officeDocument/2006/relationships/hyperlink" Target="https://goo.gl/maps/fx1KxEse8PU2" TargetMode="External"/><Relationship Id="rId108" Type="http://schemas.openxmlformats.org/officeDocument/2006/relationships/hyperlink" Target="https://goo.gl/maps/PPg2yc4FBZN2" TargetMode="External"/><Relationship Id="rId315" Type="http://schemas.openxmlformats.org/officeDocument/2006/relationships/hyperlink" Target="https://goo.gl/maps/REqEgKAyrjL2" TargetMode="External"/><Relationship Id="rId522" Type="http://schemas.openxmlformats.org/officeDocument/2006/relationships/hyperlink" Target="https://goo.gl/E2wJMx" TargetMode="External"/><Relationship Id="rId96" Type="http://schemas.openxmlformats.org/officeDocument/2006/relationships/hyperlink" Target="https://goo.gl/maps/CAxfDtDR8bx" TargetMode="External"/><Relationship Id="rId161" Type="http://schemas.openxmlformats.org/officeDocument/2006/relationships/hyperlink" Target="https://goo.gl/maps/NHvs94hsD4P2" TargetMode="External"/><Relationship Id="rId399" Type="http://schemas.openxmlformats.org/officeDocument/2006/relationships/hyperlink" Target="https://goo.gl/maps/Xg8vCmiWwGv" TargetMode="External"/><Relationship Id="rId259" Type="http://schemas.openxmlformats.org/officeDocument/2006/relationships/hyperlink" Target="https://goo.gl/maps/bNdqvk37MDk" TargetMode="External"/><Relationship Id="rId466" Type="http://schemas.openxmlformats.org/officeDocument/2006/relationships/hyperlink" Target="https://goo.gl/maps/eCGuumXUd3F2" TargetMode="External"/><Relationship Id="rId23" Type="http://schemas.openxmlformats.org/officeDocument/2006/relationships/hyperlink" Target="https://goo.gl/maps/miapkS2A6sw" TargetMode="External"/><Relationship Id="rId119" Type="http://schemas.openxmlformats.org/officeDocument/2006/relationships/hyperlink" Target="https://goo.gl/5t89Pe" TargetMode="External"/><Relationship Id="rId326" Type="http://schemas.openxmlformats.org/officeDocument/2006/relationships/hyperlink" Target="https://goo.gl/maps/e2co5bt3rGo" TargetMode="External"/><Relationship Id="rId533" Type="http://schemas.openxmlformats.org/officeDocument/2006/relationships/hyperlink" Target="https://goo.gl/Gb6vaq" TargetMode="External"/><Relationship Id="rId172" Type="http://schemas.openxmlformats.org/officeDocument/2006/relationships/hyperlink" Target="https://goo.gl/maps/v8K1EQVPDWz" TargetMode="External"/><Relationship Id="rId477" Type="http://schemas.openxmlformats.org/officeDocument/2006/relationships/hyperlink" Target="https://goo.gl/maps/NBS6WU3MuJr" TargetMode="External"/><Relationship Id="rId600" Type="http://schemas.openxmlformats.org/officeDocument/2006/relationships/hyperlink" Target="https://goo.gl/maps/mQZGaFxvA982" TargetMode="External"/><Relationship Id="rId337" Type="http://schemas.openxmlformats.org/officeDocument/2006/relationships/hyperlink" Target="https://goo.gl/maps/TpTTZjMLdND2" TargetMode="External"/><Relationship Id="rId34" Type="http://schemas.openxmlformats.org/officeDocument/2006/relationships/hyperlink" Target="https://goo.gl/maps/Ws3sCR27xZn" TargetMode="External"/><Relationship Id="rId544" Type="http://schemas.openxmlformats.org/officeDocument/2006/relationships/hyperlink" Target="https://goo.gl/maps/ScxNW3zM9PL2" TargetMode="External"/><Relationship Id="rId183" Type="http://schemas.openxmlformats.org/officeDocument/2006/relationships/hyperlink" Target="https://goo.gl/fHJVXj" TargetMode="External"/><Relationship Id="rId390" Type="http://schemas.openxmlformats.org/officeDocument/2006/relationships/hyperlink" Target="https://goo.gl/tqn48P" TargetMode="External"/><Relationship Id="rId404" Type="http://schemas.openxmlformats.org/officeDocument/2006/relationships/hyperlink" Target="https://goo.gl/maps/FfJsCVay9Pq" TargetMode="External"/><Relationship Id="rId611" Type="http://schemas.openxmlformats.org/officeDocument/2006/relationships/hyperlink" Target="https://goo.gl/maps/fy4cYmat7qC2" TargetMode="External"/><Relationship Id="rId250" Type="http://schemas.openxmlformats.org/officeDocument/2006/relationships/hyperlink" Target="https://goo.gl/maps/ye4obwJMoAN2" TargetMode="External"/><Relationship Id="rId488" Type="http://schemas.openxmlformats.org/officeDocument/2006/relationships/hyperlink" Target="https://goo.gl/io3KtX" TargetMode="External"/><Relationship Id="rId45" Type="http://schemas.openxmlformats.org/officeDocument/2006/relationships/hyperlink" Target="https://goo.gl/maps/33EGWKpvt4z" TargetMode="External"/><Relationship Id="rId110" Type="http://schemas.openxmlformats.org/officeDocument/2006/relationships/hyperlink" Target="https://goo.gl/maps/TyEa7PZYXok" TargetMode="External"/><Relationship Id="rId348" Type="http://schemas.openxmlformats.org/officeDocument/2006/relationships/hyperlink" Target="https://goo.gl/DfrHu9" TargetMode="External"/><Relationship Id="rId555" Type="http://schemas.openxmlformats.org/officeDocument/2006/relationships/hyperlink" Target="https://goo.gl/maps/2D34x6BfjJy" TargetMode="External"/><Relationship Id="rId194" Type="http://schemas.openxmlformats.org/officeDocument/2006/relationships/hyperlink" Target="https://goo.gl/iQbsRT" TargetMode="External"/><Relationship Id="rId208" Type="http://schemas.openxmlformats.org/officeDocument/2006/relationships/hyperlink" Target="https://goo.gl/maps/D45zDJjSx9T2" TargetMode="External"/><Relationship Id="rId415" Type="http://schemas.openxmlformats.org/officeDocument/2006/relationships/hyperlink" Target="https://goo.gl/3gmyij" TargetMode="External"/><Relationship Id="rId261" Type="http://schemas.openxmlformats.org/officeDocument/2006/relationships/hyperlink" Target="https://goo.gl/QuCL5H" TargetMode="External"/><Relationship Id="rId499" Type="http://schemas.openxmlformats.org/officeDocument/2006/relationships/hyperlink" Target="https://goo.gl/ybKXtb" TargetMode="External"/><Relationship Id="rId56" Type="http://schemas.openxmlformats.org/officeDocument/2006/relationships/hyperlink" Target="https://goo.gl/maps/fEj445JXwvu" TargetMode="External"/><Relationship Id="rId359" Type="http://schemas.openxmlformats.org/officeDocument/2006/relationships/hyperlink" Target="https://goo.gl/maps/pqNGcmWqfim" TargetMode="External"/><Relationship Id="rId566" Type="http://schemas.openxmlformats.org/officeDocument/2006/relationships/hyperlink" Target="https://goo.gl/maps/SaF3ATB6rcq" TargetMode="External"/><Relationship Id="rId121" Type="http://schemas.openxmlformats.org/officeDocument/2006/relationships/hyperlink" Target="https://goo.gl/XK2FuZ" TargetMode="External"/><Relationship Id="rId219" Type="http://schemas.openxmlformats.org/officeDocument/2006/relationships/hyperlink" Target="https://goo.gl/xwrGhm" TargetMode="External"/><Relationship Id="rId426" Type="http://schemas.openxmlformats.org/officeDocument/2006/relationships/hyperlink" Target="https://goo.gl/maps/7YjjKGVu9Jq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flaviarsouza@prefeitura.sp.gov.br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tabColor rgb="FFC5E0B4"/>
    <pageSetUpPr fitToPage="1"/>
  </sheetPr>
  <dimension ref="A1:AA1000"/>
  <sheetViews>
    <sheetView showGridLines="0" topLeftCell="A2" workbookViewId="0"/>
  </sheetViews>
  <sheetFormatPr defaultColWidth="14.42578125" defaultRowHeight="15" customHeight="1"/>
  <cols>
    <col min="1" max="1" width="12.28515625" customWidth="1"/>
    <col min="2" max="2" width="13.140625" customWidth="1"/>
    <col min="3" max="3" width="17.7109375" customWidth="1"/>
    <col min="4" max="4" width="32" customWidth="1"/>
    <col min="5" max="5" width="45.42578125" customWidth="1"/>
    <col min="6" max="6" width="15.42578125" customWidth="1"/>
    <col min="7" max="7" width="10.28515625" customWidth="1"/>
    <col min="8" max="8" width="16.5703125" customWidth="1"/>
    <col min="9" max="9" width="15.140625" customWidth="1"/>
    <col min="10" max="10" width="16.85546875" customWidth="1"/>
    <col min="11" max="11" width="55" customWidth="1"/>
    <col min="12" max="12" width="39.5703125" customWidth="1"/>
    <col min="13" max="13" width="19.140625" customWidth="1"/>
    <col min="14" max="14" width="24" customWidth="1"/>
    <col min="15" max="15" width="16.28515625" customWidth="1"/>
    <col min="16" max="16" width="21.140625" customWidth="1"/>
    <col min="17" max="17" width="12.42578125" customWidth="1"/>
    <col min="18" max="20" width="22.140625" customWidth="1"/>
    <col min="21" max="21" width="4" customWidth="1"/>
    <col min="22" max="22" width="12.42578125" customWidth="1"/>
    <col min="23" max="23" width="2.140625" customWidth="1"/>
    <col min="24" max="24" width="14.7109375" customWidth="1"/>
    <col min="25" max="25" width="9.140625" customWidth="1"/>
    <col min="26" max="26" width="30.28515625" customWidth="1"/>
    <col min="27" max="27" width="68.5703125" customWidth="1"/>
  </cols>
  <sheetData>
    <row r="1" spans="1:27" ht="11.25" hidden="1" customHeight="1">
      <c r="A1" s="1"/>
      <c r="B1" s="1"/>
      <c r="C1" s="1"/>
      <c r="D1" s="1"/>
      <c r="E1" s="1"/>
      <c r="F1" s="1"/>
      <c r="G1" s="9"/>
      <c r="H1" s="1"/>
      <c r="I1" s="1"/>
      <c r="J1" s="1"/>
      <c r="K1" s="1"/>
      <c r="L1" s="1"/>
      <c r="M1" s="1"/>
      <c r="N1" s="10"/>
      <c r="O1" s="1"/>
      <c r="P1" s="1"/>
      <c r="Q1" s="1"/>
      <c r="R1" s="11"/>
      <c r="S1" s="11"/>
      <c r="T1" s="11"/>
      <c r="U1" s="1"/>
      <c r="V1" s="1"/>
      <c r="W1" s="1"/>
      <c r="X1" s="424" t="s">
        <v>0</v>
      </c>
      <c r="Y1" s="425"/>
      <c r="Z1" s="425"/>
      <c r="AA1" s="426"/>
    </row>
    <row r="2" spans="1:27" ht="45" customHeight="1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2" t="s">
        <v>8</v>
      </c>
      <c r="I2" s="14" t="s">
        <v>9</v>
      </c>
      <c r="J2" s="14" t="s">
        <v>10</v>
      </c>
      <c r="K2" s="14" t="s">
        <v>11</v>
      </c>
      <c r="L2" s="15" t="s">
        <v>12</v>
      </c>
      <c r="M2" s="14" t="s">
        <v>13</v>
      </c>
      <c r="N2" s="16" t="s">
        <v>14</v>
      </c>
      <c r="O2" s="14" t="s">
        <v>15</v>
      </c>
      <c r="P2" s="14" t="s">
        <v>16</v>
      </c>
      <c r="Q2" s="14" t="s">
        <v>17</v>
      </c>
      <c r="R2" s="17" t="s">
        <v>18</v>
      </c>
      <c r="S2" s="18" t="s">
        <v>19</v>
      </c>
      <c r="T2" s="18" t="s">
        <v>20</v>
      </c>
      <c r="U2" s="19"/>
      <c r="V2" s="19"/>
      <c r="W2" s="19"/>
      <c r="X2" s="20" t="s">
        <v>21</v>
      </c>
      <c r="Y2" s="260" t="s">
        <v>22</v>
      </c>
      <c r="Z2" s="260" t="s">
        <v>23</v>
      </c>
      <c r="AA2" s="21" t="s">
        <v>24</v>
      </c>
    </row>
    <row r="3" spans="1:27" ht="18" customHeight="1">
      <c r="A3" s="2" t="s">
        <v>25</v>
      </c>
      <c r="B3" s="2" t="str">
        <f>IF(tabLocalidades!$C3="A","Atual","Nova")</f>
        <v>Atual</v>
      </c>
      <c r="C3" s="2" t="s">
        <v>26</v>
      </c>
      <c r="D3" s="2" t="s">
        <v>27</v>
      </c>
      <c r="E3" s="2" t="s">
        <v>28</v>
      </c>
      <c r="F3" s="2" t="s">
        <v>29</v>
      </c>
      <c r="G3" s="22" t="s">
        <v>30</v>
      </c>
      <c r="H3" s="2" t="s">
        <v>31</v>
      </c>
      <c r="I3" s="2" t="s">
        <v>31</v>
      </c>
      <c r="J3" s="2" t="s">
        <v>31</v>
      </c>
      <c r="K3" s="2" t="s">
        <v>32</v>
      </c>
      <c r="L3" s="23" t="s">
        <v>33</v>
      </c>
      <c r="M3" s="2"/>
      <c r="N3" s="24" t="s">
        <v>34</v>
      </c>
      <c r="O3" s="2" t="s">
        <v>35</v>
      </c>
      <c r="P3" s="2" t="s">
        <v>36</v>
      </c>
      <c r="Q3" s="2">
        <v>150</v>
      </c>
      <c r="R3" s="25" t="e">
        <f>VLOOKUP(tabLocalidades!$D3,#REF!,10,0)</f>
        <v>#REF!</v>
      </c>
      <c r="S3" s="26" t="e">
        <f>VLOOKUP(tabLocalidades!$D3,#REF!,10,0)</f>
        <v>#REF!</v>
      </c>
      <c r="T3" s="26" t="e">
        <f>VLOOKUP(tabLocalidades!$D3,#REF!,10,0)</f>
        <v>#REF!</v>
      </c>
      <c r="U3" s="1" t="e">
        <f>IF(tabLocalidades!$R3=" ",0,1)</f>
        <v>#REF!</v>
      </c>
      <c r="V3" s="1" t="e">
        <f>TEXT(tabLocalidades!$R3,"mmm/aa")</f>
        <v>#REF!</v>
      </c>
      <c r="W3" s="1"/>
      <c r="X3" s="1"/>
      <c r="Y3" s="1"/>
      <c r="Z3" s="1"/>
      <c r="AA3" s="1"/>
    </row>
    <row r="4" spans="1:27" ht="18" customHeight="1">
      <c r="A4" s="2" t="s">
        <v>25</v>
      </c>
      <c r="B4" s="2" t="str">
        <f>IF(tabLocalidades!$C4="A","Atual","Nova")</f>
        <v>Atual</v>
      </c>
      <c r="C4" s="2" t="s">
        <v>26</v>
      </c>
      <c r="D4" s="2" t="s">
        <v>37</v>
      </c>
      <c r="E4" s="2" t="s">
        <v>38</v>
      </c>
      <c r="F4" s="2" t="s">
        <v>29</v>
      </c>
      <c r="G4" s="22" t="s">
        <v>39</v>
      </c>
      <c r="H4" s="2" t="s">
        <v>40</v>
      </c>
      <c r="I4" s="2" t="s">
        <v>41</v>
      </c>
      <c r="J4" s="2" t="s">
        <v>42</v>
      </c>
      <c r="K4" s="2" t="s">
        <v>43</v>
      </c>
      <c r="L4" s="23" t="s">
        <v>44</v>
      </c>
      <c r="M4" s="2"/>
      <c r="N4" s="24" t="s">
        <v>45</v>
      </c>
      <c r="O4" s="2" t="s">
        <v>35</v>
      </c>
      <c r="P4" s="2" t="s">
        <v>36</v>
      </c>
      <c r="Q4" s="2">
        <v>250</v>
      </c>
      <c r="R4" s="25" t="e">
        <f>VLOOKUP(tabLocalidades!$D4,#REF!,10,0)</f>
        <v>#REF!</v>
      </c>
      <c r="S4" s="26" t="e">
        <f>VLOOKUP(tabLocalidades!$D4,#REF!,10,0)</f>
        <v>#REF!</v>
      </c>
      <c r="T4" s="26" t="e">
        <f>VLOOKUP(tabLocalidades!$D4,#REF!,10,0)</f>
        <v>#REF!</v>
      </c>
      <c r="U4" s="1" t="e">
        <f>IF(tabLocalidades!$R4=" ",0,1)</f>
        <v>#REF!</v>
      </c>
      <c r="V4" s="1" t="e">
        <f>TEXT(tabLocalidades!$R4,"mmm/aa")</f>
        <v>#REF!</v>
      </c>
      <c r="W4" s="1"/>
      <c r="X4" s="1"/>
      <c r="Y4" s="1"/>
      <c r="Z4" s="1"/>
      <c r="AA4" s="1"/>
    </row>
    <row r="5" spans="1:27" ht="18" customHeight="1">
      <c r="A5" s="2" t="s">
        <v>25</v>
      </c>
      <c r="B5" s="2" t="str">
        <f>IF(tabLocalidades!$C5="A","Atual","Nova")</f>
        <v>Atual</v>
      </c>
      <c r="C5" s="2" t="s">
        <v>26</v>
      </c>
      <c r="D5" s="2" t="s">
        <v>46</v>
      </c>
      <c r="E5" s="2" t="s">
        <v>47</v>
      </c>
      <c r="F5" s="2" t="s">
        <v>48</v>
      </c>
      <c r="G5" s="22" t="s">
        <v>39</v>
      </c>
      <c r="H5" s="2" t="s">
        <v>40</v>
      </c>
      <c r="I5" s="2" t="s">
        <v>40</v>
      </c>
      <c r="J5" s="2" t="s">
        <v>49</v>
      </c>
      <c r="K5" s="2" t="s">
        <v>50</v>
      </c>
      <c r="L5" s="23" t="s">
        <v>51</v>
      </c>
      <c r="M5" s="2"/>
      <c r="N5" s="24" t="s">
        <v>52</v>
      </c>
      <c r="O5" s="27" t="s">
        <v>53</v>
      </c>
      <c r="P5" s="2" t="s">
        <v>36</v>
      </c>
      <c r="Q5" s="2">
        <v>250</v>
      </c>
      <c r="R5" s="25" t="e">
        <f>VLOOKUP(tabLocalidades!$D5,#REF!,10,0)</f>
        <v>#REF!</v>
      </c>
      <c r="S5" s="26" t="e">
        <f>VLOOKUP(tabLocalidades!$D5,#REF!,10,0)</f>
        <v>#REF!</v>
      </c>
      <c r="T5" s="26" t="e">
        <f>VLOOKUP(tabLocalidades!$D5,#REF!,10,0)</f>
        <v>#REF!</v>
      </c>
      <c r="U5" s="1" t="e">
        <f>IF(tabLocalidades!$R5=" ",0,1)</f>
        <v>#REF!</v>
      </c>
      <c r="V5" s="1" t="e">
        <f>TEXT(tabLocalidades!$R5,"mmm/aa")</f>
        <v>#REF!</v>
      </c>
      <c r="W5" s="1"/>
      <c r="X5" s="1"/>
      <c r="Y5" s="1"/>
      <c r="Z5" s="1"/>
      <c r="AA5" s="1"/>
    </row>
    <row r="6" spans="1:27" ht="18" customHeight="1">
      <c r="A6" s="2" t="e">
        <f t="shared" ref="A6:A144" si="0">IF(U6=1,"Concluída","")</f>
        <v>#REF!</v>
      </c>
      <c r="B6" s="2" t="str">
        <f>IF(tabLocalidades!$C6="A","Atual","Nova")</f>
        <v>Atual</v>
      </c>
      <c r="C6" s="2" t="s">
        <v>26</v>
      </c>
      <c r="D6" s="2" t="s">
        <v>54</v>
      </c>
      <c r="E6" s="2" t="s">
        <v>55</v>
      </c>
      <c r="F6" s="2" t="s">
        <v>29</v>
      </c>
      <c r="G6" s="22" t="s">
        <v>56</v>
      </c>
      <c r="H6" s="2" t="s">
        <v>57</v>
      </c>
      <c r="I6" s="2" t="s">
        <v>58</v>
      </c>
      <c r="J6" s="2" t="s">
        <v>59</v>
      </c>
      <c r="K6" s="2" t="s">
        <v>60</v>
      </c>
      <c r="L6" s="23" t="s">
        <v>61</v>
      </c>
      <c r="M6" s="2"/>
      <c r="N6" s="24" t="s">
        <v>62</v>
      </c>
      <c r="O6" s="2" t="s">
        <v>35</v>
      </c>
      <c r="P6" s="2" t="s">
        <v>36</v>
      </c>
      <c r="Q6" s="2">
        <v>50</v>
      </c>
      <c r="R6" s="25" t="e">
        <f>VLOOKUP(tabLocalidades!$D6,#REF!,10,0)</f>
        <v>#REF!</v>
      </c>
      <c r="S6" s="26" t="e">
        <f>VLOOKUP(tabLocalidades!$D6,#REF!,10,0)</f>
        <v>#REF!</v>
      </c>
      <c r="T6" s="26" t="e">
        <f>VLOOKUP(tabLocalidades!$D6,#REF!,10,0)</f>
        <v>#REF!</v>
      </c>
      <c r="U6" s="1" t="e">
        <f>IF(tabLocalidades!$R6=" ",0,1)</f>
        <v>#REF!</v>
      </c>
      <c r="V6" s="1" t="e">
        <f>TEXT(tabLocalidades!$R6,"mmm/aa")</f>
        <v>#REF!</v>
      </c>
      <c r="W6" s="1"/>
      <c r="X6" s="28" t="s">
        <v>63</v>
      </c>
      <c r="Y6" s="28" t="s">
        <v>64</v>
      </c>
      <c r="Z6" s="28">
        <v>23273</v>
      </c>
      <c r="AA6" s="28"/>
    </row>
    <row r="7" spans="1:27" ht="18" customHeight="1">
      <c r="A7" s="2" t="e">
        <f t="shared" si="0"/>
        <v>#REF!</v>
      </c>
      <c r="B7" s="2" t="str">
        <f>IF(tabLocalidades!$C7="A","Atual","Nova")</f>
        <v>Atual</v>
      </c>
      <c r="C7" s="2" t="s">
        <v>26</v>
      </c>
      <c r="D7" s="2" t="s">
        <v>65</v>
      </c>
      <c r="E7" s="2" t="s">
        <v>66</v>
      </c>
      <c r="F7" s="2" t="s">
        <v>29</v>
      </c>
      <c r="G7" s="22" t="s">
        <v>67</v>
      </c>
      <c r="H7" s="2" t="s">
        <v>68</v>
      </c>
      <c r="I7" s="2" t="s">
        <v>69</v>
      </c>
      <c r="J7" s="2" t="s">
        <v>69</v>
      </c>
      <c r="K7" s="2" t="s">
        <v>70</v>
      </c>
      <c r="L7" s="23" t="s">
        <v>71</v>
      </c>
      <c r="M7" s="2"/>
      <c r="N7" s="24" t="s">
        <v>72</v>
      </c>
      <c r="O7" s="2" t="s">
        <v>35</v>
      </c>
      <c r="P7" s="2" t="s">
        <v>36</v>
      </c>
      <c r="Q7" s="2">
        <v>100</v>
      </c>
      <c r="R7" s="25" t="e">
        <f>VLOOKUP(tabLocalidades!$D7,#REF!,10,0)</f>
        <v>#REF!</v>
      </c>
      <c r="S7" s="26" t="e">
        <f>VLOOKUP(tabLocalidades!$D7,#REF!,10,0)</f>
        <v>#REF!</v>
      </c>
      <c r="T7" s="26" t="e">
        <f>VLOOKUP(tabLocalidades!$D7,#REF!,10,0)</f>
        <v>#REF!</v>
      </c>
      <c r="U7" s="1" t="e">
        <f>IF(tabLocalidades!$R7=" ",0,1)</f>
        <v>#REF!</v>
      </c>
      <c r="V7" s="1" t="e">
        <f>TEXT(tabLocalidades!$R7,"mmm/aa")</f>
        <v>#REF!</v>
      </c>
      <c r="W7" s="1"/>
      <c r="X7" s="1"/>
      <c r="Y7" s="1"/>
      <c r="Z7" s="1"/>
      <c r="AA7" s="1"/>
    </row>
    <row r="8" spans="1:27" ht="18" customHeight="1">
      <c r="A8" s="2" t="e">
        <f t="shared" si="0"/>
        <v>#REF!</v>
      </c>
      <c r="B8" s="2" t="str">
        <f>IF(tabLocalidades!$C8="A","Atual","Nova")</f>
        <v>Atual</v>
      </c>
      <c r="C8" s="2" t="s">
        <v>26</v>
      </c>
      <c r="D8" s="2" t="s">
        <v>73</v>
      </c>
      <c r="E8" s="2" t="s">
        <v>74</v>
      </c>
      <c r="F8" s="2" t="s">
        <v>29</v>
      </c>
      <c r="G8" s="22" t="s">
        <v>67</v>
      </c>
      <c r="H8" s="2" t="s">
        <v>68</v>
      </c>
      <c r="I8" s="2" t="s">
        <v>68</v>
      </c>
      <c r="J8" s="2" t="s">
        <v>68</v>
      </c>
      <c r="K8" s="2" t="s">
        <v>75</v>
      </c>
      <c r="L8" s="23" t="s">
        <v>76</v>
      </c>
      <c r="M8" s="2"/>
      <c r="N8" s="24" t="s">
        <v>77</v>
      </c>
      <c r="O8" s="2" t="s">
        <v>35</v>
      </c>
      <c r="P8" s="2" t="s">
        <v>36</v>
      </c>
      <c r="Q8" s="2">
        <v>250</v>
      </c>
      <c r="R8" s="25" t="e">
        <f>VLOOKUP(tabLocalidades!$D8,#REF!,10,0)</f>
        <v>#REF!</v>
      </c>
      <c r="S8" s="26" t="e">
        <f>VLOOKUP(tabLocalidades!$D8,#REF!,10,0)</f>
        <v>#REF!</v>
      </c>
      <c r="T8" s="26" t="e">
        <f>VLOOKUP(tabLocalidades!$D8,#REF!,10,0)</f>
        <v>#REF!</v>
      </c>
      <c r="U8" s="1" t="e">
        <f>IF(tabLocalidades!$R8=" ",0,1)</f>
        <v>#REF!</v>
      </c>
      <c r="V8" s="1" t="e">
        <f>TEXT(tabLocalidades!$R8,"mmm/aa")</f>
        <v>#REF!</v>
      </c>
      <c r="W8" s="1"/>
      <c r="X8" s="1"/>
      <c r="Y8" s="1"/>
      <c r="Z8" s="1"/>
      <c r="AA8" s="1"/>
    </row>
    <row r="9" spans="1:27" ht="18" customHeight="1">
      <c r="A9" s="2" t="e">
        <f t="shared" si="0"/>
        <v>#REF!</v>
      </c>
      <c r="B9" s="2" t="str">
        <f>IF(tabLocalidades!$C9="A","Atual","Nova")</f>
        <v>Atual</v>
      </c>
      <c r="C9" s="2" t="s">
        <v>26</v>
      </c>
      <c r="D9" s="2" t="s">
        <v>78</v>
      </c>
      <c r="E9" s="2" t="s">
        <v>79</v>
      </c>
      <c r="F9" s="2" t="s">
        <v>29</v>
      </c>
      <c r="G9" s="22" t="s">
        <v>67</v>
      </c>
      <c r="H9" s="2" t="s">
        <v>68</v>
      </c>
      <c r="I9" s="2" t="s">
        <v>68</v>
      </c>
      <c r="J9" s="2" t="s">
        <v>68</v>
      </c>
      <c r="K9" s="2" t="s">
        <v>80</v>
      </c>
      <c r="L9" s="23" t="s">
        <v>81</v>
      </c>
      <c r="M9" s="2"/>
      <c r="N9" s="24" t="s">
        <v>82</v>
      </c>
      <c r="O9" s="2" t="s">
        <v>35</v>
      </c>
      <c r="P9" s="2" t="s">
        <v>36</v>
      </c>
      <c r="Q9" s="2">
        <v>125</v>
      </c>
      <c r="R9" s="25" t="e">
        <f>VLOOKUP(tabLocalidades!$D9,#REF!,10,0)</f>
        <v>#REF!</v>
      </c>
      <c r="S9" s="26" t="e">
        <f>VLOOKUP(tabLocalidades!$D9,#REF!,10,0)</f>
        <v>#REF!</v>
      </c>
      <c r="T9" s="26" t="e">
        <f>VLOOKUP(tabLocalidades!$D9,#REF!,10,0)</f>
        <v>#REF!</v>
      </c>
      <c r="U9" s="1" t="e">
        <f>IF(tabLocalidades!$R9=" ",0,1)</f>
        <v>#REF!</v>
      </c>
      <c r="V9" s="1" t="e">
        <f>TEXT(tabLocalidades!$R9,"mmm/aa")</f>
        <v>#REF!</v>
      </c>
      <c r="W9" s="1"/>
      <c r="X9" s="1"/>
      <c r="Y9" s="1"/>
      <c r="Z9" s="1"/>
      <c r="AA9" s="1"/>
    </row>
    <row r="10" spans="1:27" ht="18" customHeight="1">
      <c r="A10" s="2" t="e">
        <f t="shared" si="0"/>
        <v>#REF!</v>
      </c>
      <c r="B10" s="2" t="str">
        <f>IF(tabLocalidades!$C10="A","Atual","Nova")</f>
        <v>Atual</v>
      </c>
      <c r="C10" s="2" t="s">
        <v>26</v>
      </c>
      <c r="D10" s="2" t="s">
        <v>83</v>
      </c>
      <c r="E10" s="2" t="s">
        <v>84</v>
      </c>
      <c r="F10" s="2" t="s">
        <v>29</v>
      </c>
      <c r="G10" s="22" t="s">
        <v>67</v>
      </c>
      <c r="H10" s="2" t="s">
        <v>68</v>
      </c>
      <c r="I10" s="2" t="s">
        <v>85</v>
      </c>
      <c r="J10" s="2" t="s">
        <v>85</v>
      </c>
      <c r="K10" s="2" t="s">
        <v>86</v>
      </c>
      <c r="L10" s="23" t="s">
        <v>87</v>
      </c>
      <c r="M10" s="2"/>
      <c r="N10" s="24" t="s">
        <v>88</v>
      </c>
      <c r="O10" s="2" t="s">
        <v>35</v>
      </c>
      <c r="P10" s="2" t="s">
        <v>36</v>
      </c>
      <c r="Q10" s="2">
        <v>100</v>
      </c>
      <c r="R10" s="25" t="e">
        <f>VLOOKUP(tabLocalidades!$D10,#REF!,10,0)</f>
        <v>#REF!</v>
      </c>
      <c r="S10" s="26" t="e">
        <f>VLOOKUP(tabLocalidades!$D10,#REF!,10,0)</f>
        <v>#REF!</v>
      </c>
      <c r="T10" s="26" t="e">
        <f>VLOOKUP(tabLocalidades!$D10,#REF!,10,0)</f>
        <v>#REF!</v>
      </c>
      <c r="U10" s="1" t="e">
        <f>IF(tabLocalidades!$R10=" ",0,1)</f>
        <v>#REF!</v>
      </c>
      <c r="V10" s="1" t="e">
        <f>TEXT(tabLocalidades!$R10,"mmm/aa")</f>
        <v>#REF!</v>
      </c>
      <c r="W10" s="1"/>
      <c r="X10" s="1"/>
      <c r="Y10" s="1"/>
      <c r="Z10" s="1"/>
      <c r="AA10" s="1"/>
    </row>
    <row r="11" spans="1:27" ht="18" customHeight="1">
      <c r="A11" s="2" t="e">
        <f t="shared" si="0"/>
        <v>#REF!</v>
      </c>
      <c r="B11" s="2" t="str">
        <f>IF(tabLocalidades!$C11="A","Atual","Nova")</f>
        <v>Atual</v>
      </c>
      <c r="C11" s="2" t="s">
        <v>26</v>
      </c>
      <c r="D11" s="2" t="s">
        <v>89</v>
      </c>
      <c r="E11" s="2" t="s">
        <v>90</v>
      </c>
      <c r="F11" s="2" t="s">
        <v>29</v>
      </c>
      <c r="G11" s="22" t="s">
        <v>56</v>
      </c>
      <c r="H11" s="2" t="s">
        <v>91</v>
      </c>
      <c r="I11" s="2" t="s">
        <v>91</v>
      </c>
      <c r="J11" s="2" t="s">
        <v>91</v>
      </c>
      <c r="K11" s="2" t="s">
        <v>92</v>
      </c>
      <c r="L11" s="23" t="s">
        <v>93</v>
      </c>
      <c r="M11" s="2"/>
      <c r="N11" s="24" t="s">
        <v>94</v>
      </c>
      <c r="O11" s="2" t="s">
        <v>35</v>
      </c>
      <c r="P11" s="2" t="s">
        <v>36</v>
      </c>
      <c r="Q11" s="2">
        <v>100</v>
      </c>
      <c r="R11" s="25" t="e">
        <f>VLOOKUP(tabLocalidades!$D11,#REF!,10,0)</f>
        <v>#REF!</v>
      </c>
      <c r="S11" s="26" t="e">
        <f>VLOOKUP(tabLocalidades!$D11,#REF!,10,0)</f>
        <v>#REF!</v>
      </c>
      <c r="T11" s="26" t="e">
        <f>VLOOKUP(tabLocalidades!$D11,#REF!,10,0)</f>
        <v>#REF!</v>
      </c>
      <c r="U11" s="1" t="e">
        <f>IF(tabLocalidades!$R11=" ",0,1)</f>
        <v>#REF!</v>
      </c>
      <c r="V11" s="1" t="e">
        <f>TEXT(tabLocalidades!$R11,"mmm/aa")</f>
        <v>#REF!</v>
      </c>
      <c r="W11" s="1"/>
      <c r="X11" s="1"/>
      <c r="Y11" s="1"/>
      <c r="Z11" s="1"/>
      <c r="AA11" s="1"/>
    </row>
    <row r="12" spans="1:27" ht="18" customHeight="1">
      <c r="A12" s="2" t="e">
        <f t="shared" si="0"/>
        <v>#REF!</v>
      </c>
      <c r="B12" s="2" t="str">
        <f>IF(tabLocalidades!$C12="A","Atual","Nova")</f>
        <v>Atual</v>
      </c>
      <c r="C12" s="2" t="s">
        <v>26</v>
      </c>
      <c r="D12" s="2" t="s">
        <v>95</v>
      </c>
      <c r="E12" s="2" t="s">
        <v>96</v>
      </c>
      <c r="F12" s="2" t="s">
        <v>29</v>
      </c>
      <c r="G12" s="22" t="s">
        <v>56</v>
      </c>
      <c r="H12" s="2" t="s">
        <v>57</v>
      </c>
      <c r="I12" s="2" t="s">
        <v>57</v>
      </c>
      <c r="J12" s="2" t="s">
        <v>57</v>
      </c>
      <c r="K12" s="2" t="s">
        <v>97</v>
      </c>
      <c r="L12" s="23" t="s">
        <v>98</v>
      </c>
      <c r="M12" s="2"/>
      <c r="N12" s="24" t="s">
        <v>99</v>
      </c>
      <c r="O12" s="2" t="s">
        <v>35</v>
      </c>
      <c r="P12" s="2" t="s">
        <v>36</v>
      </c>
      <c r="Q12" s="2">
        <v>100</v>
      </c>
      <c r="R12" s="25" t="e">
        <f>VLOOKUP(tabLocalidades!$D12,#REF!,10,0)</f>
        <v>#REF!</v>
      </c>
      <c r="S12" s="26" t="e">
        <f>VLOOKUP(tabLocalidades!$D12,#REF!,10,0)</f>
        <v>#REF!</v>
      </c>
      <c r="T12" s="26" t="e">
        <f>VLOOKUP(tabLocalidades!$D12,#REF!,10,0)</f>
        <v>#REF!</v>
      </c>
      <c r="U12" s="1" t="e">
        <f>IF(tabLocalidades!$R12=" ",0,1)</f>
        <v>#REF!</v>
      </c>
      <c r="V12" s="1" t="e">
        <f>TEXT(tabLocalidades!$R12,"mmm/aa")</f>
        <v>#REF!</v>
      </c>
      <c r="W12" s="1"/>
      <c r="X12" s="1"/>
      <c r="Y12" s="1"/>
      <c r="Z12" s="1"/>
      <c r="AA12" s="1"/>
    </row>
    <row r="13" spans="1:27" ht="18" customHeight="1">
      <c r="A13" s="2" t="e">
        <f t="shared" si="0"/>
        <v>#REF!</v>
      </c>
      <c r="B13" s="2" t="str">
        <f>IF(tabLocalidades!$C13="A","Atual","Nova")</f>
        <v>Atual</v>
      </c>
      <c r="C13" s="2" t="s">
        <v>26</v>
      </c>
      <c r="D13" s="2" t="s">
        <v>100</v>
      </c>
      <c r="E13" s="2" t="s">
        <v>101</v>
      </c>
      <c r="F13" s="2" t="s">
        <v>29</v>
      </c>
      <c r="G13" s="22" t="s">
        <v>56</v>
      </c>
      <c r="H13" s="2" t="s">
        <v>102</v>
      </c>
      <c r="I13" s="2" t="s">
        <v>103</v>
      </c>
      <c r="J13" s="2" t="s">
        <v>103</v>
      </c>
      <c r="K13" s="2" t="s">
        <v>104</v>
      </c>
      <c r="L13" s="23" t="s">
        <v>105</v>
      </c>
      <c r="M13" s="2"/>
      <c r="N13" s="24" t="s">
        <v>106</v>
      </c>
      <c r="O13" s="2" t="s">
        <v>35</v>
      </c>
      <c r="P13" s="2" t="s">
        <v>36</v>
      </c>
      <c r="Q13" s="2">
        <v>75</v>
      </c>
      <c r="R13" s="25" t="e">
        <f>VLOOKUP(tabLocalidades!$D13,#REF!,10,0)</f>
        <v>#REF!</v>
      </c>
      <c r="S13" s="26" t="e">
        <f>VLOOKUP(tabLocalidades!$D13,#REF!,10,0)</f>
        <v>#REF!</v>
      </c>
      <c r="T13" s="26" t="e">
        <f>VLOOKUP(tabLocalidades!$D13,#REF!,10,0)</f>
        <v>#REF!</v>
      </c>
      <c r="U13" s="1" t="e">
        <f>IF(tabLocalidades!$R13=" ",0,1)</f>
        <v>#REF!</v>
      </c>
      <c r="V13" s="1" t="e">
        <f>TEXT(tabLocalidades!$R13,"mmm/aa")</f>
        <v>#REF!</v>
      </c>
      <c r="W13" s="1"/>
      <c r="X13" s="1"/>
      <c r="Y13" s="1"/>
      <c r="Z13" s="1"/>
      <c r="AA13" s="1"/>
    </row>
    <row r="14" spans="1:27" ht="18" customHeight="1">
      <c r="A14" s="2" t="e">
        <f t="shared" si="0"/>
        <v>#REF!</v>
      </c>
      <c r="B14" s="2" t="str">
        <f>IF(tabLocalidades!$C14="A","Atual","Nova")</f>
        <v>Atual</v>
      </c>
      <c r="C14" s="2" t="s">
        <v>26</v>
      </c>
      <c r="D14" s="2" t="s">
        <v>107</v>
      </c>
      <c r="E14" s="2" t="s">
        <v>108</v>
      </c>
      <c r="F14" s="2" t="s">
        <v>29</v>
      </c>
      <c r="G14" s="22" t="s">
        <v>56</v>
      </c>
      <c r="H14" s="2" t="s">
        <v>109</v>
      </c>
      <c r="I14" s="2" t="s">
        <v>110</v>
      </c>
      <c r="J14" s="2" t="s">
        <v>110</v>
      </c>
      <c r="K14" s="2" t="s">
        <v>111</v>
      </c>
      <c r="L14" s="23" t="s">
        <v>112</v>
      </c>
      <c r="M14" s="2"/>
      <c r="N14" s="24" t="s">
        <v>113</v>
      </c>
      <c r="O14" s="2" t="s">
        <v>35</v>
      </c>
      <c r="P14" s="2" t="s">
        <v>36</v>
      </c>
      <c r="Q14" s="2">
        <v>50</v>
      </c>
      <c r="R14" s="25" t="e">
        <f>VLOOKUP(tabLocalidades!$D14,#REF!,10,0)</f>
        <v>#REF!</v>
      </c>
      <c r="S14" s="26" t="e">
        <f>VLOOKUP(tabLocalidades!$D14,#REF!,10,0)</f>
        <v>#REF!</v>
      </c>
      <c r="T14" s="26" t="e">
        <f>VLOOKUP(tabLocalidades!$D14,#REF!,10,0)</f>
        <v>#REF!</v>
      </c>
      <c r="U14" s="1" t="e">
        <f>IF(tabLocalidades!$R14=" ",0,1)</f>
        <v>#REF!</v>
      </c>
      <c r="V14" s="1" t="e">
        <f>TEXT(tabLocalidades!$R14,"mmm/aa")</f>
        <v>#REF!</v>
      </c>
      <c r="W14" s="1"/>
      <c r="X14" s="1"/>
      <c r="Y14" s="1"/>
      <c r="Z14" s="1"/>
      <c r="AA14" s="1"/>
    </row>
    <row r="15" spans="1:27" ht="18" customHeight="1">
      <c r="A15" s="2" t="e">
        <f t="shared" si="0"/>
        <v>#REF!</v>
      </c>
      <c r="B15" s="2" t="str">
        <f>IF(tabLocalidades!$C15="A","Atual","Nova")</f>
        <v>Atual</v>
      </c>
      <c r="C15" s="2" t="s">
        <v>26</v>
      </c>
      <c r="D15" s="2" t="s">
        <v>114</v>
      </c>
      <c r="E15" s="2" t="s">
        <v>115</v>
      </c>
      <c r="F15" s="2" t="s">
        <v>48</v>
      </c>
      <c r="G15" s="22" t="s">
        <v>56</v>
      </c>
      <c r="H15" s="2" t="s">
        <v>91</v>
      </c>
      <c r="I15" s="2" t="s">
        <v>91</v>
      </c>
      <c r="J15" s="2" t="s">
        <v>116</v>
      </c>
      <c r="K15" s="2" t="s">
        <v>117</v>
      </c>
      <c r="L15" s="23" t="s">
        <v>118</v>
      </c>
      <c r="M15" s="2"/>
      <c r="N15" s="24" t="s">
        <v>119</v>
      </c>
      <c r="O15" s="2" t="s">
        <v>53</v>
      </c>
      <c r="P15" s="2" t="s">
        <v>36</v>
      </c>
      <c r="Q15" s="2">
        <v>125</v>
      </c>
      <c r="R15" s="25" t="e">
        <f>VLOOKUP(tabLocalidades!$D15,#REF!,10,0)</f>
        <v>#REF!</v>
      </c>
      <c r="S15" s="26" t="e">
        <f>VLOOKUP(tabLocalidades!$D15,#REF!,10,0)</f>
        <v>#REF!</v>
      </c>
      <c r="T15" s="26" t="e">
        <f>VLOOKUP(tabLocalidades!$D15,#REF!,10,0)</f>
        <v>#REF!</v>
      </c>
      <c r="U15" s="1" t="e">
        <f>IF(tabLocalidades!$R15=" ",0,1)</f>
        <v>#REF!</v>
      </c>
      <c r="V15" s="1" t="e">
        <f>TEXT(tabLocalidades!$R15,"mmm/aa")</f>
        <v>#REF!</v>
      </c>
      <c r="W15" s="1"/>
      <c r="X15" s="1"/>
      <c r="Y15" s="1"/>
      <c r="Z15" s="1"/>
      <c r="AA15" s="1"/>
    </row>
    <row r="16" spans="1:27" ht="18" customHeight="1">
      <c r="A16" s="2" t="e">
        <f t="shared" si="0"/>
        <v>#REF!</v>
      </c>
      <c r="B16" s="2" t="str">
        <f>IF(tabLocalidades!$C16="A","Atual","Nova")</f>
        <v>Atual</v>
      </c>
      <c r="C16" s="2" t="s">
        <v>26</v>
      </c>
      <c r="D16" s="2" t="s">
        <v>120</v>
      </c>
      <c r="E16" s="2" t="s">
        <v>121</v>
      </c>
      <c r="F16" s="2" t="s">
        <v>29</v>
      </c>
      <c r="G16" s="22" t="s">
        <v>56</v>
      </c>
      <c r="H16" s="2" t="s">
        <v>102</v>
      </c>
      <c r="I16" s="2" t="s">
        <v>122</v>
      </c>
      <c r="J16" s="2" t="s">
        <v>123</v>
      </c>
      <c r="K16" s="2" t="s">
        <v>124</v>
      </c>
      <c r="L16" s="23" t="s">
        <v>125</v>
      </c>
      <c r="M16" s="2"/>
      <c r="N16" s="24" t="s">
        <v>126</v>
      </c>
      <c r="O16" s="2" t="s">
        <v>35</v>
      </c>
      <c r="P16" s="2" t="s">
        <v>36</v>
      </c>
      <c r="Q16" s="2">
        <v>50</v>
      </c>
      <c r="R16" s="25" t="e">
        <f>VLOOKUP(tabLocalidades!$D16,#REF!,10,0)</f>
        <v>#REF!</v>
      </c>
      <c r="S16" s="26" t="e">
        <f>VLOOKUP(tabLocalidades!$D16,#REF!,10,0)</f>
        <v>#REF!</v>
      </c>
      <c r="T16" s="26" t="e">
        <f>VLOOKUP(tabLocalidades!$D16,#REF!,10,0)</f>
        <v>#REF!</v>
      </c>
      <c r="U16" s="1" t="e">
        <f>IF(tabLocalidades!$R16=" ",0,1)</f>
        <v>#REF!</v>
      </c>
      <c r="V16" s="1" t="e">
        <f>TEXT(tabLocalidades!$R16,"mmm/aa")</f>
        <v>#REF!</v>
      </c>
      <c r="W16" s="1"/>
      <c r="X16" s="28" t="s">
        <v>0</v>
      </c>
      <c r="Y16" s="28" t="s">
        <v>127</v>
      </c>
      <c r="Z16" s="28">
        <v>20061</v>
      </c>
      <c r="AA16" s="28"/>
    </row>
    <row r="17" spans="1:27" ht="18" customHeight="1">
      <c r="A17" s="2" t="e">
        <f t="shared" si="0"/>
        <v>#REF!</v>
      </c>
      <c r="B17" s="2" t="str">
        <f>IF(tabLocalidades!$C17="A","Atual","Nova")</f>
        <v>Atual</v>
      </c>
      <c r="C17" s="2" t="s">
        <v>26</v>
      </c>
      <c r="D17" s="2" t="s">
        <v>128</v>
      </c>
      <c r="E17" s="2" t="s">
        <v>129</v>
      </c>
      <c r="F17" s="2" t="s">
        <v>29</v>
      </c>
      <c r="G17" s="22" t="s">
        <v>56</v>
      </c>
      <c r="H17" s="2" t="s">
        <v>109</v>
      </c>
      <c r="I17" s="2" t="s">
        <v>130</v>
      </c>
      <c r="J17" s="2" t="s">
        <v>131</v>
      </c>
      <c r="K17" s="2" t="s">
        <v>132</v>
      </c>
      <c r="L17" s="23" t="s">
        <v>133</v>
      </c>
      <c r="M17" s="2"/>
      <c r="N17" s="24" t="s">
        <v>134</v>
      </c>
      <c r="O17" s="2" t="s">
        <v>35</v>
      </c>
      <c r="P17" s="2" t="s">
        <v>36</v>
      </c>
      <c r="Q17" s="2">
        <v>50</v>
      </c>
      <c r="R17" s="25" t="e">
        <f>VLOOKUP(tabLocalidades!$D17,#REF!,10,0)</f>
        <v>#REF!</v>
      </c>
      <c r="S17" s="26" t="e">
        <f>VLOOKUP(tabLocalidades!$D17,#REF!,10,0)</f>
        <v>#REF!</v>
      </c>
      <c r="T17" s="26" t="e">
        <f>VLOOKUP(tabLocalidades!$D17,#REF!,10,0)</f>
        <v>#REF!</v>
      </c>
      <c r="U17" s="1" t="e">
        <f>IF(tabLocalidades!$R17=" ",0,1)</f>
        <v>#REF!</v>
      </c>
      <c r="V17" s="1" t="e">
        <f>TEXT(tabLocalidades!$R17,"mmm/aa")</f>
        <v>#REF!</v>
      </c>
      <c r="W17" s="1"/>
      <c r="X17" s="1"/>
      <c r="Y17" s="1"/>
      <c r="Z17" s="1"/>
      <c r="AA17" s="1"/>
    </row>
    <row r="18" spans="1:27" ht="18" customHeight="1">
      <c r="A18" s="2" t="e">
        <f t="shared" si="0"/>
        <v>#REF!</v>
      </c>
      <c r="B18" s="2" t="str">
        <f>IF(tabLocalidades!$C18="A","Atual","Nova")</f>
        <v>Atual</v>
      </c>
      <c r="C18" s="2" t="s">
        <v>26</v>
      </c>
      <c r="D18" s="2" t="s">
        <v>135</v>
      </c>
      <c r="E18" s="2" t="s">
        <v>136</v>
      </c>
      <c r="F18" s="2" t="s">
        <v>29</v>
      </c>
      <c r="G18" s="22" t="s">
        <v>56</v>
      </c>
      <c r="H18" s="2" t="s">
        <v>102</v>
      </c>
      <c r="I18" s="2" t="s">
        <v>102</v>
      </c>
      <c r="J18" s="2" t="s">
        <v>137</v>
      </c>
      <c r="K18" s="2" t="s">
        <v>138</v>
      </c>
      <c r="L18" s="23" t="s">
        <v>139</v>
      </c>
      <c r="M18" s="2"/>
      <c r="N18" s="24" t="s">
        <v>140</v>
      </c>
      <c r="O18" s="2" t="s">
        <v>35</v>
      </c>
      <c r="P18" s="2" t="s">
        <v>36</v>
      </c>
      <c r="Q18" s="2">
        <v>50</v>
      </c>
      <c r="R18" s="25" t="e">
        <f>VLOOKUP(tabLocalidades!$D18,#REF!,10,0)</f>
        <v>#REF!</v>
      </c>
      <c r="S18" s="26" t="e">
        <f>VLOOKUP(tabLocalidades!$D18,#REF!,10,0)</f>
        <v>#REF!</v>
      </c>
      <c r="T18" s="26" t="e">
        <f>VLOOKUP(tabLocalidades!$D18,#REF!,10,0)</f>
        <v>#REF!</v>
      </c>
      <c r="U18" s="1" t="e">
        <f>IF(tabLocalidades!$R18=" ",0,1)</f>
        <v>#REF!</v>
      </c>
      <c r="V18" s="1" t="e">
        <f>TEXT(tabLocalidades!$R18,"mmm/aa")</f>
        <v>#REF!</v>
      </c>
      <c r="W18" s="1"/>
      <c r="X18" s="1"/>
      <c r="Y18" s="1"/>
      <c r="Z18" s="1"/>
      <c r="AA18" s="1"/>
    </row>
    <row r="19" spans="1:27" ht="18" customHeight="1">
      <c r="A19" s="2" t="e">
        <f t="shared" si="0"/>
        <v>#REF!</v>
      </c>
      <c r="B19" s="2" t="str">
        <f>IF(tabLocalidades!$C19="A","Atual","Nova")</f>
        <v>Atual</v>
      </c>
      <c r="C19" s="2" t="s">
        <v>26</v>
      </c>
      <c r="D19" s="2" t="s">
        <v>141</v>
      </c>
      <c r="E19" s="2" t="s">
        <v>142</v>
      </c>
      <c r="F19" s="2" t="s">
        <v>29</v>
      </c>
      <c r="G19" s="22" t="s">
        <v>56</v>
      </c>
      <c r="H19" s="2" t="s">
        <v>143</v>
      </c>
      <c r="I19" s="2" t="s">
        <v>144</v>
      </c>
      <c r="J19" s="2" t="s">
        <v>144</v>
      </c>
      <c r="K19" s="2" t="s">
        <v>145</v>
      </c>
      <c r="L19" s="23" t="s">
        <v>146</v>
      </c>
      <c r="M19" s="2"/>
      <c r="N19" s="24" t="s">
        <v>147</v>
      </c>
      <c r="O19" s="2" t="s">
        <v>35</v>
      </c>
      <c r="P19" s="2" t="s">
        <v>36</v>
      </c>
      <c r="Q19" s="2">
        <v>50</v>
      </c>
      <c r="R19" s="25" t="e">
        <f>VLOOKUP(tabLocalidades!$D19,#REF!,10,0)</f>
        <v>#REF!</v>
      </c>
      <c r="S19" s="26" t="e">
        <f>VLOOKUP(tabLocalidades!$D19,#REF!,10,0)</f>
        <v>#REF!</v>
      </c>
      <c r="T19" s="26" t="e">
        <f>VLOOKUP(tabLocalidades!$D19,#REF!,10,0)</f>
        <v>#REF!</v>
      </c>
      <c r="U19" s="1" t="e">
        <f>IF(tabLocalidades!$R19=" ",0,1)</f>
        <v>#REF!</v>
      </c>
      <c r="V19" s="1" t="e">
        <f>TEXT(tabLocalidades!$R19,"mmm/aa")</f>
        <v>#REF!</v>
      </c>
      <c r="W19" s="1"/>
      <c r="X19" s="1"/>
      <c r="Y19" s="1"/>
      <c r="Z19" s="1"/>
      <c r="AA19" s="1"/>
    </row>
    <row r="20" spans="1:27" ht="18" customHeight="1">
      <c r="A20" s="2" t="e">
        <f t="shared" si="0"/>
        <v>#REF!</v>
      </c>
      <c r="B20" s="2" t="str">
        <f>IF(tabLocalidades!$C20="A","Atual","Nova")</f>
        <v>Atual</v>
      </c>
      <c r="C20" s="2" t="s">
        <v>26</v>
      </c>
      <c r="D20" s="2" t="s">
        <v>148</v>
      </c>
      <c r="E20" s="2" t="s">
        <v>149</v>
      </c>
      <c r="F20" s="2" t="s">
        <v>29</v>
      </c>
      <c r="G20" s="22" t="s">
        <v>30</v>
      </c>
      <c r="H20" s="2" t="s">
        <v>150</v>
      </c>
      <c r="I20" s="2" t="s">
        <v>151</v>
      </c>
      <c r="J20" s="2" t="s">
        <v>152</v>
      </c>
      <c r="K20" s="2" t="s">
        <v>153</v>
      </c>
      <c r="L20" s="23" t="s">
        <v>154</v>
      </c>
      <c r="M20" s="2"/>
      <c r="N20" s="24" t="s">
        <v>155</v>
      </c>
      <c r="O20" s="2" t="s">
        <v>35</v>
      </c>
      <c r="P20" s="2" t="s">
        <v>36</v>
      </c>
      <c r="Q20" s="2">
        <v>50</v>
      </c>
      <c r="R20" s="25" t="e">
        <f>VLOOKUP(tabLocalidades!$D20,#REF!,10,0)</f>
        <v>#REF!</v>
      </c>
      <c r="S20" s="26" t="e">
        <f>VLOOKUP(tabLocalidades!$D20,#REF!,10,0)</f>
        <v>#REF!</v>
      </c>
      <c r="T20" s="26" t="e">
        <f>VLOOKUP(tabLocalidades!$D20,#REF!,10,0)</f>
        <v>#REF!</v>
      </c>
      <c r="U20" s="1" t="e">
        <f>IF(tabLocalidades!$R20=" ",0,1)</f>
        <v>#REF!</v>
      </c>
      <c r="V20" s="1" t="e">
        <f>TEXT(tabLocalidades!$R20,"mmm/aa")</f>
        <v>#REF!</v>
      </c>
      <c r="W20" s="1"/>
      <c r="X20" s="1"/>
      <c r="Y20" s="1"/>
      <c r="Z20" s="1"/>
      <c r="AA20" s="1"/>
    </row>
    <row r="21" spans="1:27" ht="18" customHeight="1">
      <c r="A21" s="2" t="e">
        <f t="shared" si="0"/>
        <v>#REF!</v>
      </c>
      <c r="B21" s="2" t="str">
        <f>IF(tabLocalidades!$C21="A","Atual","Nova")</f>
        <v>Atual</v>
      </c>
      <c r="C21" s="2" t="s">
        <v>26</v>
      </c>
      <c r="D21" s="2" t="s">
        <v>156</v>
      </c>
      <c r="E21" s="2" t="s">
        <v>157</v>
      </c>
      <c r="F21" s="2" t="s">
        <v>29</v>
      </c>
      <c r="G21" s="22" t="s">
        <v>56</v>
      </c>
      <c r="H21" s="2" t="s">
        <v>109</v>
      </c>
      <c r="I21" s="2" t="s">
        <v>158</v>
      </c>
      <c r="J21" s="2" t="s">
        <v>159</v>
      </c>
      <c r="K21" s="2" t="s">
        <v>160</v>
      </c>
      <c r="L21" s="23" t="s">
        <v>161</v>
      </c>
      <c r="M21" s="2"/>
      <c r="N21" s="24" t="s">
        <v>162</v>
      </c>
      <c r="O21" s="2" t="s">
        <v>35</v>
      </c>
      <c r="P21" s="2" t="s">
        <v>36</v>
      </c>
      <c r="Q21" s="2">
        <v>50</v>
      </c>
      <c r="R21" s="25" t="e">
        <f>VLOOKUP(tabLocalidades!$D21,#REF!,10,0)</f>
        <v>#REF!</v>
      </c>
      <c r="S21" s="26" t="e">
        <f>VLOOKUP(tabLocalidades!$D21,#REF!,10,0)</f>
        <v>#REF!</v>
      </c>
      <c r="T21" s="26" t="e">
        <f>VLOOKUP(tabLocalidades!$D21,#REF!,10,0)</f>
        <v>#REF!</v>
      </c>
      <c r="U21" s="1" t="e">
        <f>IF(tabLocalidades!$R21=" ",0,1)</f>
        <v>#REF!</v>
      </c>
      <c r="V21" s="1" t="e">
        <f>TEXT(tabLocalidades!$R21,"mmm/aa")</f>
        <v>#REF!</v>
      </c>
      <c r="W21" s="1"/>
      <c r="X21" s="1"/>
      <c r="Y21" s="1"/>
      <c r="Z21" s="1"/>
      <c r="AA21" s="1"/>
    </row>
    <row r="22" spans="1:27" ht="18" customHeight="1">
      <c r="A22" s="2" t="e">
        <f t="shared" si="0"/>
        <v>#REF!</v>
      </c>
      <c r="B22" s="2" t="str">
        <f>IF(tabLocalidades!$C22="A","Atual","Nova")</f>
        <v>Atual</v>
      </c>
      <c r="C22" s="2" t="s">
        <v>26</v>
      </c>
      <c r="D22" s="2" t="s">
        <v>163</v>
      </c>
      <c r="E22" s="2" t="s">
        <v>164</v>
      </c>
      <c r="F22" s="2" t="s">
        <v>165</v>
      </c>
      <c r="G22" s="22" t="s">
        <v>30</v>
      </c>
      <c r="H22" s="2" t="s">
        <v>166</v>
      </c>
      <c r="I22" s="2" t="s">
        <v>167</v>
      </c>
      <c r="J22" s="2" t="s">
        <v>168</v>
      </c>
      <c r="K22" s="2" t="s">
        <v>169</v>
      </c>
      <c r="L22" s="23" t="s">
        <v>170</v>
      </c>
      <c r="M22" s="2" t="s">
        <v>171</v>
      </c>
      <c r="N22" s="24" t="s">
        <v>172</v>
      </c>
      <c r="O22" s="2" t="s">
        <v>173</v>
      </c>
      <c r="P22" s="2" t="s">
        <v>36</v>
      </c>
      <c r="Q22" s="2">
        <v>250</v>
      </c>
      <c r="R22" s="25" t="e">
        <f>VLOOKUP(tabLocalidades!$D22,#REF!,10,0)</f>
        <v>#REF!</v>
      </c>
      <c r="S22" s="26" t="e">
        <f>VLOOKUP(tabLocalidades!$D22,#REF!,10,0)</f>
        <v>#REF!</v>
      </c>
      <c r="T22" s="26" t="e">
        <f>VLOOKUP(tabLocalidades!$D22,#REF!,10,0)</f>
        <v>#REF!</v>
      </c>
      <c r="U22" s="1" t="e">
        <f>IF(tabLocalidades!$R22=" ",0,1)</f>
        <v>#REF!</v>
      </c>
      <c r="V22" s="1" t="e">
        <f>TEXT(tabLocalidades!$R22,"mmm/aa")</f>
        <v>#REF!</v>
      </c>
      <c r="W22" s="1"/>
      <c r="X22" s="1"/>
      <c r="Y22" s="1"/>
      <c r="Z22" s="1"/>
      <c r="AA22" s="1"/>
    </row>
    <row r="23" spans="1:27" ht="18" customHeight="1">
      <c r="A23" s="2" t="e">
        <f t="shared" si="0"/>
        <v>#REF!</v>
      </c>
      <c r="B23" s="2" t="str">
        <f>IF(tabLocalidades!$C23="A","Atual","Nova")</f>
        <v>Atual</v>
      </c>
      <c r="C23" s="2" t="s">
        <v>26</v>
      </c>
      <c r="D23" s="2" t="s">
        <v>174</v>
      </c>
      <c r="E23" s="2" t="s">
        <v>175</v>
      </c>
      <c r="F23" s="2" t="s">
        <v>48</v>
      </c>
      <c r="G23" s="22" t="s">
        <v>56</v>
      </c>
      <c r="H23" s="2" t="s">
        <v>102</v>
      </c>
      <c r="I23" s="2" t="s">
        <v>102</v>
      </c>
      <c r="J23" s="2" t="s">
        <v>176</v>
      </c>
      <c r="K23" s="2" t="s">
        <v>177</v>
      </c>
      <c r="L23" s="23" t="s">
        <v>178</v>
      </c>
      <c r="M23" s="2"/>
      <c r="N23" s="24" t="s">
        <v>179</v>
      </c>
      <c r="O23" s="2" t="s">
        <v>53</v>
      </c>
      <c r="P23" s="2" t="s">
        <v>36</v>
      </c>
      <c r="Q23" s="2">
        <v>100</v>
      </c>
      <c r="R23" s="25" t="e">
        <f>VLOOKUP(tabLocalidades!$D23,#REF!,10,0)</f>
        <v>#REF!</v>
      </c>
      <c r="S23" s="26" t="e">
        <f>VLOOKUP(tabLocalidades!$D23,#REF!,10,0)</f>
        <v>#REF!</v>
      </c>
      <c r="T23" s="26" t="e">
        <f>VLOOKUP(tabLocalidades!$D23,#REF!,10,0)</f>
        <v>#REF!</v>
      </c>
      <c r="U23" s="1" t="e">
        <f>IF(tabLocalidades!$R23=" ",0,1)</f>
        <v>#REF!</v>
      </c>
      <c r="V23" s="1" t="e">
        <f>TEXT(tabLocalidades!$R23,"mmm/aa")</f>
        <v>#REF!</v>
      </c>
      <c r="W23" s="1"/>
      <c r="X23" s="1"/>
      <c r="Y23" s="1"/>
      <c r="Z23" s="1"/>
      <c r="AA23" s="1"/>
    </row>
    <row r="24" spans="1:27" ht="18" customHeight="1">
      <c r="A24" s="2" t="e">
        <f t="shared" si="0"/>
        <v>#REF!</v>
      </c>
      <c r="B24" s="2" t="str">
        <f>IF(tabLocalidades!$C24="A","Atual","Nova")</f>
        <v>Atual</v>
      </c>
      <c r="C24" s="2" t="s">
        <v>26</v>
      </c>
      <c r="D24" s="2" t="s">
        <v>180</v>
      </c>
      <c r="E24" s="2" t="s">
        <v>181</v>
      </c>
      <c r="F24" s="2" t="s">
        <v>29</v>
      </c>
      <c r="G24" s="22" t="s">
        <v>56</v>
      </c>
      <c r="H24" s="2" t="s">
        <v>143</v>
      </c>
      <c r="I24" s="2" t="s">
        <v>144</v>
      </c>
      <c r="J24" s="2" t="s">
        <v>182</v>
      </c>
      <c r="K24" s="2" t="s">
        <v>183</v>
      </c>
      <c r="L24" s="23" t="s">
        <v>184</v>
      </c>
      <c r="M24" s="2"/>
      <c r="N24" s="24" t="s">
        <v>185</v>
      </c>
      <c r="O24" s="2" t="s">
        <v>35</v>
      </c>
      <c r="P24" s="2" t="s">
        <v>36</v>
      </c>
      <c r="Q24" s="2">
        <v>100</v>
      </c>
      <c r="R24" s="25" t="e">
        <f>VLOOKUP(tabLocalidades!$D24,#REF!,10,0)</f>
        <v>#REF!</v>
      </c>
      <c r="S24" s="26" t="e">
        <f>VLOOKUP(tabLocalidades!$D24,#REF!,10,0)</f>
        <v>#REF!</v>
      </c>
      <c r="T24" s="26" t="e">
        <f>VLOOKUP(tabLocalidades!$D24,#REF!,10,0)</f>
        <v>#REF!</v>
      </c>
      <c r="U24" s="1" t="e">
        <f>IF(tabLocalidades!$R24=" ",0,1)</f>
        <v>#REF!</v>
      </c>
      <c r="V24" s="1" t="e">
        <f>TEXT(tabLocalidades!$R24,"mmm/aa")</f>
        <v>#REF!</v>
      </c>
      <c r="W24" s="1"/>
      <c r="X24" s="1"/>
      <c r="Y24" s="1"/>
      <c r="Z24" s="1"/>
      <c r="AA24" s="1"/>
    </row>
    <row r="25" spans="1:27" ht="18" customHeight="1">
      <c r="A25" s="2" t="e">
        <f t="shared" si="0"/>
        <v>#REF!</v>
      </c>
      <c r="B25" s="2" t="str">
        <f>IF(tabLocalidades!$C25="A","Atual","Nova")</f>
        <v>Atual</v>
      </c>
      <c r="C25" s="2" t="s">
        <v>26</v>
      </c>
      <c r="D25" s="2" t="s">
        <v>186</v>
      </c>
      <c r="E25" s="2" t="s">
        <v>187</v>
      </c>
      <c r="F25" s="2" t="s">
        <v>29</v>
      </c>
      <c r="G25" s="22" t="s">
        <v>56</v>
      </c>
      <c r="H25" s="2" t="s">
        <v>143</v>
      </c>
      <c r="I25" s="2" t="s">
        <v>188</v>
      </c>
      <c r="J25" s="2" t="s">
        <v>188</v>
      </c>
      <c r="K25" s="2" t="s">
        <v>189</v>
      </c>
      <c r="L25" s="23" t="s">
        <v>190</v>
      </c>
      <c r="M25" s="2"/>
      <c r="N25" s="24" t="s">
        <v>191</v>
      </c>
      <c r="O25" s="2" t="s">
        <v>35</v>
      </c>
      <c r="P25" s="2" t="s">
        <v>36</v>
      </c>
      <c r="Q25" s="2">
        <v>100</v>
      </c>
      <c r="R25" s="25" t="e">
        <f>VLOOKUP(tabLocalidades!$D25,#REF!,10,0)</f>
        <v>#REF!</v>
      </c>
      <c r="S25" s="26" t="e">
        <f>VLOOKUP(tabLocalidades!$D25,#REF!,10,0)</f>
        <v>#REF!</v>
      </c>
      <c r="T25" s="26" t="e">
        <f>VLOOKUP(tabLocalidades!$D25,#REF!,10,0)</f>
        <v>#REF!</v>
      </c>
      <c r="U25" s="1" t="e">
        <f>IF(tabLocalidades!$R25=" ",0,1)</f>
        <v>#REF!</v>
      </c>
      <c r="V25" s="1" t="e">
        <f>TEXT(tabLocalidades!$R25,"mmm/aa")</f>
        <v>#REF!</v>
      </c>
      <c r="W25" s="1"/>
      <c r="X25" s="1"/>
      <c r="Y25" s="1"/>
      <c r="Z25" s="1"/>
      <c r="AA25" s="1"/>
    </row>
    <row r="26" spans="1:27" ht="18" customHeight="1">
      <c r="A26" s="2" t="e">
        <f t="shared" si="0"/>
        <v>#REF!</v>
      </c>
      <c r="B26" s="2" t="s">
        <v>192</v>
      </c>
      <c r="C26" s="2" t="s">
        <v>193</v>
      </c>
      <c r="D26" s="2" t="s">
        <v>194</v>
      </c>
      <c r="E26" s="2" t="s">
        <v>195</v>
      </c>
      <c r="F26" s="2" t="s">
        <v>196</v>
      </c>
      <c r="G26" s="22" t="s">
        <v>30</v>
      </c>
      <c r="H26" s="2" t="s">
        <v>197</v>
      </c>
      <c r="I26" s="2" t="s">
        <v>198</v>
      </c>
      <c r="J26" s="2" t="s">
        <v>198</v>
      </c>
      <c r="K26" s="2" t="s">
        <v>199</v>
      </c>
      <c r="L26" s="29" t="s">
        <v>200</v>
      </c>
      <c r="M26" s="2"/>
      <c r="N26" s="24" t="s">
        <v>201</v>
      </c>
      <c r="O26" s="2" t="s">
        <v>202</v>
      </c>
      <c r="P26" s="2" t="s">
        <v>36</v>
      </c>
      <c r="Q26" s="2">
        <v>50</v>
      </c>
      <c r="R26" s="25" t="e">
        <f>VLOOKUP(tabLocalidades!$D26,#REF!,10,0)</f>
        <v>#REF!</v>
      </c>
      <c r="S26" s="26" t="e">
        <f>VLOOKUP(tabLocalidades!$D26,#REF!,10,0)</f>
        <v>#REF!</v>
      </c>
      <c r="T26" s="26" t="e">
        <f>VLOOKUP(tabLocalidades!$D26,#REF!,10,0)</f>
        <v>#REF!</v>
      </c>
      <c r="U26" s="1" t="e">
        <f>IF(tabLocalidades!$R26=" ",0,1)</f>
        <v>#REF!</v>
      </c>
      <c r="V26" s="1" t="e">
        <f>TEXT(tabLocalidades!$R26,"mmm/aa")</f>
        <v>#REF!</v>
      </c>
      <c r="W26" s="3"/>
      <c r="X26" s="3"/>
      <c r="Y26" s="3"/>
      <c r="Z26" s="3"/>
      <c r="AA26" s="3"/>
    </row>
    <row r="27" spans="1:27" ht="18" customHeight="1">
      <c r="A27" s="2" t="e">
        <f t="shared" si="0"/>
        <v>#REF!</v>
      </c>
      <c r="B27" s="2" t="str">
        <f>IF(tabLocalidades!$C27="A","Atual","Nova")</f>
        <v>Atual</v>
      </c>
      <c r="C27" s="2" t="s">
        <v>26</v>
      </c>
      <c r="D27" s="2" t="s">
        <v>203</v>
      </c>
      <c r="E27" s="2" t="s">
        <v>204</v>
      </c>
      <c r="F27" s="2" t="s">
        <v>196</v>
      </c>
      <c r="G27" s="22" t="s">
        <v>30</v>
      </c>
      <c r="H27" s="2" t="s">
        <v>205</v>
      </c>
      <c r="I27" s="2" t="s">
        <v>205</v>
      </c>
      <c r="J27" s="2" t="s">
        <v>206</v>
      </c>
      <c r="K27" s="2" t="s">
        <v>207</v>
      </c>
      <c r="L27" s="23" t="s">
        <v>208</v>
      </c>
      <c r="M27" s="2"/>
      <c r="N27" s="24" t="s">
        <v>209</v>
      </c>
      <c r="O27" s="2" t="s">
        <v>202</v>
      </c>
      <c r="P27" s="2" t="s">
        <v>36</v>
      </c>
      <c r="Q27" s="2">
        <v>75</v>
      </c>
      <c r="R27" s="25" t="e">
        <f>VLOOKUP(tabLocalidades!$D27,#REF!,10,0)</f>
        <v>#REF!</v>
      </c>
      <c r="S27" s="26" t="e">
        <f>VLOOKUP(tabLocalidades!$D27,#REF!,10,0)</f>
        <v>#REF!</v>
      </c>
      <c r="T27" s="26" t="e">
        <f>VLOOKUP(tabLocalidades!$D27,#REF!,10,0)</f>
        <v>#REF!</v>
      </c>
      <c r="U27" s="1" t="e">
        <f>IF(tabLocalidades!$R27=" ",0,1)</f>
        <v>#REF!</v>
      </c>
      <c r="V27" s="1" t="e">
        <f>TEXT(tabLocalidades!$R27,"mmm/aa")</f>
        <v>#REF!</v>
      </c>
      <c r="W27" s="3"/>
      <c r="X27" s="3"/>
      <c r="Y27" s="3"/>
      <c r="Z27" s="3"/>
      <c r="AA27" s="3"/>
    </row>
    <row r="28" spans="1:27" ht="18" customHeight="1">
      <c r="A28" s="2" t="e">
        <f t="shared" si="0"/>
        <v>#REF!</v>
      </c>
      <c r="B28" s="2" t="str">
        <f>IF(tabLocalidades!$C28="A","Atual","Nova")</f>
        <v>Atual</v>
      </c>
      <c r="C28" s="2" t="s">
        <v>26</v>
      </c>
      <c r="D28" s="2" t="s">
        <v>210</v>
      </c>
      <c r="E28" s="2" t="s">
        <v>211</v>
      </c>
      <c r="F28" s="2" t="s">
        <v>196</v>
      </c>
      <c r="G28" s="22" t="s">
        <v>39</v>
      </c>
      <c r="H28" s="2" t="s">
        <v>40</v>
      </c>
      <c r="I28" s="2" t="s">
        <v>212</v>
      </c>
      <c r="J28" s="2" t="s">
        <v>213</v>
      </c>
      <c r="K28" s="2" t="s">
        <v>214</v>
      </c>
      <c r="L28" s="23" t="s">
        <v>215</v>
      </c>
      <c r="M28" s="2"/>
      <c r="N28" s="24" t="s">
        <v>216</v>
      </c>
      <c r="O28" s="2" t="s">
        <v>202</v>
      </c>
      <c r="P28" s="2" t="s">
        <v>36</v>
      </c>
      <c r="Q28" s="2">
        <v>75</v>
      </c>
      <c r="R28" s="25" t="e">
        <f>VLOOKUP(tabLocalidades!$D28,#REF!,10,0)</f>
        <v>#REF!</v>
      </c>
      <c r="S28" s="26" t="e">
        <f>VLOOKUP(tabLocalidades!$D28,#REF!,10,0)</f>
        <v>#REF!</v>
      </c>
      <c r="T28" s="26" t="e">
        <f>VLOOKUP(tabLocalidades!$D28,#REF!,10,0)</f>
        <v>#REF!</v>
      </c>
      <c r="U28" s="1" t="e">
        <f>IF(tabLocalidades!$R28=" ",0,1)</f>
        <v>#REF!</v>
      </c>
      <c r="V28" s="1" t="e">
        <f>TEXT(tabLocalidades!$R28,"mmm/aa")</f>
        <v>#REF!</v>
      </c>
      <c r="W28" s="1"/>
      <c r="X28" s="28" t="s">
        <v>63</v>
      </c>
      <c r="Y28" s="28" t="s">
        <v>217</v>
      </c>
      <c r="Z28" s="28">
        <v>23144</v>
      </c>
      <c r="AA28" s="28"/>
    </row>
    <row r="29" spans="1:27" ht="18" customHeight="1">
      <c r="A29" s="2" t="e">
        <f t="shared" si="0"/>
        <v>#REF!</v>
      </c>
      <c r="B29" s="2" t="str">
        <f>IF(tabLocalidades!$C29="A","Atual","Nova")</f>
        <v>Atual</v>
      </c>
      <c r="C29" s="2" t="s">
        <v>26</v>
      </c>
      <c r="D29" s="2" t="s">
        <v>218</v>
      </c>
      <c r="E29" s="2" t="s">
        <v>219</v>
      </c>
      <c r="F29" s="2" t="s">
        <v>29</v>
      </c>
      <c r="G29" s="22" t="s">
        <v>220</v>
      </c>
      <c r="H29" s="2" t="s">
        <v>221</v>
      </c>
      <c r="I29" s="2" t="s">
        <v>222</v>
      </c>
      <c r="J29" s="2" t="s">
        <v>223</v>
      </c>
      <c r="K29" s="2" t="s">
        <v>224</v>
      </c>
      <c r="L29" s="23" t="s">
        <v>225</v>
      </c>
      <c r="M29" s="2"/>
      <c r="N29" s="24" t="s">
        <v>226</v>
      </c>
      <c r="O29" s="2" t="s">
        <v>35</v>
      </c>
      <c r="P29" s="2" t="s">
        <v>36</v>
      </c>
      <c r="Q29" s="2">
        <v>50</v>
      </c>
      <c r="R29" s="25" t="e">
        <f>VLOOKUP(tabLocalidades!$D29,#REF!,10,0)</f>
        <v>#REF!</v>
      </c>
      <c r="S29" s="26" t="e">
        <f>VLOOKUP(tabLocalidades!$D29,#REF!,10,0)</f>
        <v>#REF!</v>
      </c>
      <c r="T29" s="26" t="e">
        <f>VLOOKUP(tabLocalidades!$D29,#REF!,10,0)</f>
        <v>#REF!</v>
      </c>
      <c r="U29" s="1" t="e">
        <f>IF(tabLocalidades!$R29=" ",0,1)</f>
        <v>#REF!</v>
      </c>
      <c r="V29" s="1" t="e">
        <f>TEXT(tabLocalidades!$R29,"mmm/aa")</f>
        <v>#REF!</v>
      </c>
      <c r="W29" s="1"/>
      <c r="X29" s="1"/>
      <c r="Y29" s="1"/>
      <c r="Z29" s="1"/>
      <c r="AA29" s="1"/>
    </row>
    <row r="30" spans="1:27" ht="18" customHeight="1">
      <c r="A30" s="2" t="e">
        <f t="shared" si="0"/>
        <v>#REF!</v>
      </c>
      <c r="B30" s="2" t="str">
        <f>IF(tabLocalidades!$C30="A","Atual","Nova")</f>
        <v>Atual</v>
      </c>
      <c r="C30" s="2" t="s">
        <v>26</v>
      </c>
      <c r="D30" s="2" t="s">
        <v>227</v>
      </c>
      <c r="E30" s="2" t="s">
        <v>228</v>
      </c>
      <c r="F30" s="2" t="s">
        <v>29</v>
      </c>
      <c r="G30" s="22" t="s">
        <v>56</v>
      </c>
      <c r="H30" s="2" t="s">
        <v>229</v>
      </c>
      <c r="I30" s="2" t="s">
        <v>230</v>
      </c>
      <c r="J30" s="2" t="s">
        <v>231</v>
      </c>
      <c r="K30" s="2" t="s">
        <v>232</v>
      </c>
      <c r="L30" s="23" t="s">
        <v>233</v>
      </c>
      <c r="M30" s="2"/>
      <c r="N30" s="24" t="s">
        <v>234</v>
      </c>
      <c r="O30" s="2" t="s">
        <v>35</v>
      </c>
      <c r="P30" s="2" t="s">
        <v>36</v>
      </c>
      <c r="Q30" s="2">
        <v>50</v>
      </c>
      <c r="R30" s="25" t="e">
        <f>VLOOKUP(tabLocalidades!$D30,#REF!,10,0)</f>
        <v>#REF!</v>
      </c>
      <c r="S30" s="26" t="e">
        <f>VLOOKUP(tabLocalidades!$D30,#REF!,10,0)</f>
        <v>#REF!</v>
      </c>
      <c r="T30" s="26" t="e">
        <f>VLOOKUP(tabLocalidades!$D30,#REF!,10,0)</f>
        <v>#REF!</v>
      </c>
      <c r="U30" s="1" t="e">
        <f>IF(tabLocalidades!$R30=" ",0,1)</f>
        <v>#REF!</v>
      </c>
      <c r="V30" s="1" t="e">
        <f>TEXT(tabLocalidades!$R30,"mmm/aa")</f>
        <v>#REF!</v>
      </c>
      <c r="W30" s="3"/>
      <c r="X30" s="3"/>
      <c r="Y30" s="3"/>
      <c r="Z30" s="3"/>
      <c r="AA30" s="3"/>
    </row>
    <row r="31" spans="1:27" ht="18" customHeight="1">
      <c r="A31" s="2" t="e">
        <f t="shared" si="0"/>
        <v>#REF!</v>
      </c>
      <c r="B31" s="2" t="str">
        <f>IF(tabLocalidades!$C31="A","Atual","Nova")</f>
        <v>Atual</v>
      </c>
      <c r="C31" s="2" t="s">
        <v>26</v>
      </c>
      <c r="D31" s="2" t="s">
        <v>235</v>
      </c>
      <c r="E31" s="2" t="s">
        <v>236</v>
      </c>
      <c r="F31" s="2" t="s">
        <v>29</v>
      </c>
      <c r="G31" s="22" t="s">
        <v>56</v>
      </c>
      <c r="H31" s="2" t="s">
        <v>143</v>
      </c>
      <c r="I31" s="2" t="s">
        <v>237</v>
      </c>
      <c r="J31" s="2" t="s">
        <v>143</v>
      </c>
      <c r="K31" s="2" t="s">
        <v>238</v>
      </c>
      <c r="L31" s="23" t="s">
        <v>239</v>
      </c>
      <c r="M31" s="2"/>
      <c r="N31" s="24" t="s">
        <v>240</v>
      </c>
      <c r="O31" s="2" t="s">
        <v>35</v>
      </c>
      <c r="P31" s="2" t="s">
        <v>36</v>
      </c>
      <c r="Q31" s="2">
        <v>150</v>
      </c>
      <c r="R31" s="25" t="e">
        <f>VLOOKUP(tabLocalidades!$D31,#REF!,10,0)</f>
        <v>#REF!</v>
      </c>
      <c r="S31" s="26" t="e">
        <f>VLOOKUP(tabLocalidades!$D31,#REF!,10,0)</f>
        <v>#REF!</v>
      </c>
      <c r="T31" s="26" t="e">
        <f>VLOOKUP(tabLocalidades!$D31,#REF!,10,0)</f>
        <v>#REF!</v>
      </c>
      <c r="U31" s="1" t="e">
        <f>IF(tabLocalidades!$R31=" ",0,1)</f>
        <v>#REF!</v>
      </c>
      <c r="V31" s="1" t="e">
        <f>TEXT(tabLocalidades!$R31,"mmm/aa")</f>
        <v>#REF!</v>
      </c>
      <c r="W31" s="3"/>
      <c r="X31" s="3"/>
      <c r="Y31" s="3"/>
      <c r="Z31" s="3"/>
      <c r="AA31" s="3"/>
    </row>
    <row r="32" spans="1:27" ht="18" customHeight="1">
      <c r="A32" s="2" t="e">
        <f t="shared" si="0"/>
        <v>#REF!</v>
      </c>
      <c r="B32" s="2" t="str">
        <f>IF(tabLocalidades!$C32="A","Atual","Nova")</f>
        <v>Atual</v>
      </c>
      <c r="C32" s="2" t="s">
        <v>26</v>
      </c>
      <c r="D32" s="2" t="s">
        <v>241</v>
      </c>
      <c r="E32" s="2" t="s">
        <v>242</v>
      </c>
      <c r="F32" s="2" t="s">
        <v>29</v>
      </c>
      <c r="G32" s="22" t="s">
        <v>39</v>
      </c>
      <c r="H32" s="2" t="s">
        <v>40</v>
      </c>
      <c r="I32" s="2" t="s">
        <v>40</v>
      </c>
      <c r="J32" s="2" t="s">
        <v>40</v>
      </c>
      <c r="K32" s="2" t="s">
        <v>243</v>
      </c>
      <c r="L32" s="23" t="s">
        <v>244</v>
      </c>
      <c r="M32" s="2"/>
      <c r="N32" s="24" t="s">
        <v>245</v>
      </c>
      <c r="O32" s="2" t="s">
        <v>35</v>
      </c>
      <c r="P32" s="2" t="s">
        <v>36</v>
      </c>
      <c r="Q32" s="2">
        <v>100</v>
      </c>
      <c r="R32" s="25" t="e">
        <f>VLOOKUP(tabLocalidades!$D32,#REF!,10,0)</f>
        <v>#REF!</v>
      </c>
      <c r="S32" s="26" t="e">
        <f>VLOOKUP(tabLocalidades!$D32,#REF!,10,0)</f>
        <v>#REF!</v>
      </c>
      <c r="T32" s="26" t="e">
        <f>VLOOKUP(tabLocalidades!$D32,#REF!,10,0)</f>
        <v>#REF!</v>
      </c>
      <c r="U32" s="1" t="e">
        <f>IF(tabLocalidades!$R32=" ",0,1)</f>
        <v>#REF!</v>
      </c>
      <c r="V32" s="1" t="e">
        <f>TEXT(tabLocalidades!$R32,"mmm/aa")</f>
        <v>#REF!</v>
      </c>
      <c r="W32" s="3"/>
      <c r="X32" s="3"/>
      <c r="Y32" s="3"/>
      <c r="Z32" s="3"/>
      <c r="AA32" s="3"/>
    </row>
    <row r="33" spans="1:27" ht="18" customHeight="1">
      <c r="A33" s="2" t="e">
        <f t="shared" si="0"/>
        <v>#REF!</v>
      </c>
      <c r="B33" s="2" t="str">
        <f>IF(tabLocalidades!$C33="A","Atual","Nova")</f>
        <v>Atual</v>
      </c>
      <c r="C33" s="2" t="s">
        <v>26</v>
      </c>
      <c r="D33" s="2" t="s">
        <v>246</v>
      </c>
      <c r="E33" s="2" t="s">
        <v>247</v>
      </c>
      <c r="F33" s="2" t="s">
        <v>29</v>
      </c>
      <c r="G33" s="22" t="s">
        <v>30</v>
      </c>
      <c r="H33" s="2" t="s">
        <v>31</v>
      </c>
      <c r="I33" s="2" t="s">
        <v>248</v>
      </c>
      <c r="J33" s="2" t="s">
        <v>249</v>
      </c>
      <c r="K33" s="2" t="s">
        <v>250</v>
      </c>
      <c r="L33" s="23" t="s">
        <v>251</v>
      </c>
      <c r="M33" s="2"/>
      <c r="N33" s="24" t="s">
        <v>252</v>
      </c>
      <c r="O33" s="2" t="s">
        <v>35</v>
      </c>
      <c r="P33" s="2" t="s">
        <v>36</v>
      </c>
      <c r="Q33" s="2">
        <v>75</v>
      </c>
      <c r="R33" s="25" t="e">
        <f>VLOOKUP(tabLocalidades!$D33,#REF!,10,0)</f>
        <v>#REF!</v>
      </c>
      <c r="S33" s="26" t="e">
        <f>VLOOKUP(tabLocalidades!$D33,#REF!,10,0)</f>
        <v>#REF!</v>
      </c>
      <c r="T33" s="26" t="e">
        <f>VLOOKUP(tabLocalidades!$D33,#REF!,10,0)</f>
        <v>#REF!</v>
      </c>
      <c r="U33" s="1" t="e">
        <f>IF(tabLocalidades!$R33=" ",0,1)</f>
        <v>#REF!</v>
      </c>
      <c r="V33" s="1" t="e">
        <f>TEXT(tabLocalidades!$R33,"mmm/aa")</f>
        <v>#REF!</v>
      </c>
      <c r="W33" s="1"/>
      <c r="X33" s="1"/>
      <c r="Y33" s="1"/>
      <c r="Z33" s="1"/>
      <c r="AA33" s="1"/>
    </row>
    <row r="34" spans="1:27" ht="18" customHeight="1">
      <c r="A34" s="2" t="e">
        <f t="shared" si="0"/>
        <v>#REF!</v>
      </c>
      <c r="B34" s="2" t="str">
        <f>IF(tabLocalidades!$C34="A","Atual","Nova")</f>
        <v>Atual</v>
      </c>
      <c r="C34" s="2" t="s">
        <v>26</v>
      </c>
      <c r="D34" s="2" t="s">
        <v>253</v>
      </c>
      <c r="E34" s="2" t="s">
        <v>254</v>
      </c>
      <c r="F34" s="2" t="s">
        <v>29</v>
      </c>
      <c r="G34" s="22" t="s">
        <v>56</v>
      </c>
      <c r="H34" s="2" t="s">
        <v>229</v>
      </c>
      <c r="I34" s="2" t="s">
        <v>255</v>
      </c>
      <c r="J34" s="2" t="s">
        <v>256</v>
      </c>
      <c r="K34" s="2" t="s">
        <v>257</v>
      </c>
      <c r="L34" s="23" t="s">
        <v>258</v>
      </c>
      <c r="M34" s="2"/>
      <c r="N34" s="24" t="s">
        <v>259</v>
      </c>
      <c r="O34" s="2" t="s">
        <v>35</v>
      </c>
      <c r="P34" s="2" t="s">
        <v>36</v>
      </c>
      <c r="Q34" s="2">
        <v>150</v>
      </c>
      <c r="R34" s="25" t="e">
        <f>VLOOKUP(tabLocalidades!$D34,#REF!,10,0)</f>
        <v>#REF!</v>
      </c>
      <c r="S34" s="26" t="e">
        <f>VLOOKUP(tabLocalidades!$D34,#REF!,10,0)</f>
        <v>#REF!</v>
      </c>
      <c r="T34" s="26" t="e">
        <f>VLOOKUP(tabLocalidades!$D34,#REF!,10,0)</f>
        <v>#REF!</v>
      </c>
      <c r="U34" s="1" t="e">
        <f>IF(tabLocalidades!$R34=" ",0,1)</f>
        <v>#REF!</v>
      </c>
      <c r="V34" s="1" t="e">
        <f>TEXT(tabLocalidades!$R34,"mmm/aa")</f>
        <v>#REF!</v>
      </c>
      <c r="W34" s="1"/>
      <c r="X34" s="1"/>
      <c r="Y34" s="1"/>
      <c r="Z34" s="1"/>
      <c r="AA34" s="1"/>
    </row>
    <row r="35" spans="1:27" ht="18" customHeight="1">
      <c r="A35" s="2" t="e">
        <f t="shared" si="0"/>
        <v>#REF!</v>
      </c>
      <c r="B35" s="2" t="str">
        <f>IF(tabLocalidades!$C35="A","Atual","Nova")</f>
        <v>Atual</v>
      </c>
      <c r="C35" s="2" t="s">
        <v>26</v>
      </c>
      <c r="D35" s="2" t="s">
        <v>260</v>
      </c>
      <c r="E35" s="2" t="s">
        <v>261</v>
      </c>
      <c r="F35" s="2" t="s">
        <v>29</v>
      </c>
      <c r="G35" s="22" t="s">
        <v>30</v>
      </c>
      <c r="H35" s="2" t="s">
        <v>262</v>
      </c>
      <c r="I35" s="2" t="s">
        <v>263</v>
      </c>
      <c r="J35" s="2" t="s">
        <v>264</v>
      </c>
      <c r="K35" s="2" t="s">
        <v>265</v>
      </c>
      <c r="L35" s="23" t="s">
        <v>266</v>
      </c>
      <c r="M35" s="2"/>
      <c r="N35" s="24" t="s">
        <v>267</v>
      </c>
      <c r="O35" s="2" t="s">
        <v>35</v>
      </c>
      <c r="P35" s="2" t="s">
        <v>36</v>
      </c>
      <c r="Q35" s="2">
        <v>150</v>
      </c>
      <c r="R35" s="25" t="e">
        <f>VLOOKUP(tabLocalidades!$D35,#REF!,10,0)</f>
        <v>#REF!</v>
      </c>
      <c r="S35" s="26" t="e">
        <f>VLOOKUP(tabLocalidades!$D35,#REF!,10,0)</f>
        <v>#REF!</v>
      </c>
      <c r="T35" s="26" t="e">
        <f>VLOOKUP(tabLocalidades!$D35,#REF!,10,0)</f>
        <v>#REF!</v>
      </c>
      <c r="U35" s="1" t="e">
        <f>IF(tabLocalidades!$R35=" ",0,1)</f>
        <v>#REF!</v>
      </c>
      <c r="V35" s="1" t="e">
        <f>TEXT(tabLocalidades!$R35,"mmm/aa")</f>
        <v>#REF!</v>
      </c>
      <c r="W35" s="1"/>
      <c r="X35" s="1"/>
      <c r="Y35" s="1"/>
      <c r="Z35" s="1"/>
      <c r="AA35" s="1"/>
    </row>
    <row r="36" spans="1:27" ht="18" customHeight="1">
      <c r="A36" s="2" t="e">
        <f t="shared" si="0"/>
        <v>#REF!</v>
      </c>
      <c r="B36" s="2" t="str">
        <f>IF(tabLocalidades!$C36="A","Atual","Nova")</f>
        <v>Atual</v>
      </c>
      <c r="C36" s="2" t="s">
        <v>26</v>
      </c>
      <c r="D36" s="2" t="s">
        <v>268</v>
      </c>
      <c r="E36" s="2" t="s">
        <v>269</v>
      </c>
      <c r="F36" s="2" t="s">
        <v>29</v>
      </c>
      <c r="G36" s="22" t="s">
        <v>56</v>
      </c>
      <c r="H36" s="2" t="s">
        <v>270</v>
      </c>
      <c r="I36" s="2" t="s">
        <v>270</v>
      </c>
      <c r="J36" s="2" t="s">
        <v>270</v>
      </c>
      <c r="K36" s="2" t="s">
        <v>271</v>
      </c>
      <c r="L36" s="23" t="s">
        <v>272</v>
      </c>
      <c r="M36" s="2"/>
      <c r="N36" s="24" t="s">
        <v>273</v>
      </c>
      <c r="O36" s="2" t="s">
        <v>35</v>
      </c>
      <c r="P36" s="2" t="s">
        <v>36</v>
      </c>
      <c r="Q36" s="2">
        <v>50</v>
      </c>
      <c r="R36" s="25" t="e">
        <f>VLOOKUP(tabLocalidades!$D36,#REF!,10,0)</f>
        <v>#REF!</v>
      </c>
      <c r="S36" s="26" t="e">
        <f>VLOOKUP(tabLocalidades!$D36,#REF!,10,0)</f>
        <v>#REF!</v>
      </c>
      <c r="T36" s="26" t="e">
        <f>VLOOKUP(tabLocalidades!$D36,#REF!,10,0)</f>
        <v>#REF!</v>
      </c>
      <c r="U36" s="1" t="e">
        <f>IF(tabLocalidades!$R36=" ",0,1)</f>
        <v>#REF!</v>
      </c>
      <c r="V36" s="1" t="e">
        <f>TEXT(tabLocalidades!$R36,"mmm/aa")</f>
        <v>#REF!</v>
      </c>
      <c r="W36" s="1"/>
      <c r="X36" s="1"/>
      <c r="Y36" s="1"/>
      <c r="Z36" s="1"/>
      <c r="AA36" s="1"/>
    </row>
    <row r="37" spans="1:27" ht="18" customHeight="1">
      <c r="A37" s="2" t="e">
        <f t="shared" si="0"/>
        <v>#REF!</v>
      </c>
      <c r="B37" s="2" t="str">
        <f>IF(tabLocalidades!$C37="A","Atual","Nova")</f>
        <v>Atual</v>
      </c>
      <c r="C37" s="2" t="s">
        <v>26</v>
      </c>
      <c r="D37" s="2" t="s">
        <v>274</v>
      </c>
      <c r="E37" s="2" t="s">
        <v>275</v>
      </c>
      <c r="F37" s="2" t="s">
        <v>29</v>
      </c>
      <c r="G37" s="22" t="s">
        <v>67</v>
      </c>
      <c r="H37" s="2" t="s">
        <v>276</v>
      </c>
      <c r="I37" s="2" t="s">
        <v>277</v>
      </c>
      <c r="J37" s="2" t="s">
        <v>278</v>
      </c>
      <c r="K37" s="2" t="s">
        <v>279</v>
      </c>
      <c r="L37" s="23" t="s">
        <v>280</v>
      </c>
      <c r="M37" s="2"/>
      <c r="N37" s="24" t="s">
        <v>281</v>
      </c>
      <c r="O37" s="2" t="s">
        <v>35</v>
      </c>
      <c r="P37" s="2" t="s">
        <v>36</v>
      </c>
      <c r="Q37" s="2">
        <v>75</v>
      </c>
      <c r="R37" s="25" t="e">
        <f>VLOOKUP(tabLocalidades!$D37,#REF!,10,0)</f>
        <v>#REF!</v>
      </c>
      <c r="S37" s="26" t="e">
        <f>VLOOKUP(tabLocalidades!$D37,#REF!,10,0)</f>
        <v>#REF!</v>
      </c>
      <c r="T37" s="26" t="e">
        <f>VLOOKUP(tabLocalidades!$D37,#REF!,10,0)</f>
        <v>#REF!</v>
      </c>
      <c r="U37" s="1" t="e">
        <f>IF(tabLocalidades!$R37=" ",0,1)</f>
        <v>#REF!</v>
      </c>
      <c r="V37" s="1" t="e">
        <f>TEXT(tabLocalidades!$R37,"mmm/aa")</f>
        <v>#REF!</v>
      </c>
      <c r="W37" s="1"/>
      <c r="X37" s="1"/>
      <c r="Y37" s="1"/>
      <c r="Z37" s="1"/>
      <c r="AA37" s="1"/>
    </row>
    <row r="38" spans="1:27" ht="18" customHeight="1">
      <c r="A38" s="2" t="e">
        <f t="shared" si="0"/>
        <v>#REF!</v>
      </c>
      <c r="B38" s="2" t="str">
        <f>IF(tabLocalidades!$C38="A","Atual","Nova")</f>
        <v>Atual</v>
      </c>
      <c r="C38" s="2" t="s">
        <v>26</v>
      </c>
      <c r="D38" s="2" t="s">
        <v>282</v>
      </c>
      <c r="E38" s="2" t="s">
        <v>283</v>
      </c>
      <c r="F38" s="2" t="s">
        <v>29</v>
      </c>
      <c r="G38" s="22" t="s">
        <v>220</v>
      </c>
      <c r="H38" s="2" t="s">
        <v>284</v>
      </c>
      <c r="I38" s="2" t="s">
        <v>285</v>
      </c>
      <c r="J38" s="2" t="s">
        <v>286</v>
      </c>
      <c r="K38" s="2" t="s">
        <v>287</v>
      </c>
      <c r="L38" s="23" t="s">
        <v>288</v>
      </c>
      <c r="M38" s="2"/>
      <c r="N38" s="24" t="s">
        <v>289</v>
      </c>
      <c r="O38" s="2" t="s">
        <v>35</v>
      </c>
      <c r="P38" s="2" t="s">
        <v>36</v>
      </c>
      <c r="Q38" s="2">
        <v>75</v>
      </c>
      <c r="R38" s="25" t="e">
        <f>VLOOKUP(tabLocalidades!$D38,#REF!,10,0)</f>
        <v>#REF!</v>
      </c>
      <c r="S38" s="26" t="e">
        <f>VLOOKUP(tabLocalidades!$D38,#REF!,10,0)</f>
        <v>#REF!</v>
      </c>
      <c r="T38" s="26" t="e">
        <f>VLOOKUP(tabLocalidades!$D38,#REF!,10,0)</f>
        <v>#REF!</v>
      </c>
      <c r="U38" s="1" t="e">
        <f>IF(tabLocalidades!$R38=" ",0,1)</f>
        <v>#REF!</v>
      </c>
      <c r="V38" s="1" t="e">
        <f>TEXT(tabLocalidades!$R38,"mmm/aa")</f>
        <v>#REF!</v>
      </c>
      <c r="W38" s="1"/>
      <c r="X38" s="1"/>
      <c r="Y38" s="1"/>
      <c r="Z38" s="1"/>
      <c r="AA38" s="1"/>
    </row>
    <row r="39" spans="1:27" ht="18" customHeight="1">
      <c r="A39" s="2" t="e">
        <f t="shared" si="0"/>
        <v>#REF!</v>
      </c>
      <c r="B39" s="2" t="str">
        <f>IF(tabLocalidades!$C39="A","Atual","Nova")</f>
        <v>Atual</v>
      </c>
      <c r="C39" s="2" t="s">
        <v>26</v>
      </c>
      <c r="D39" s="2" t="s">
        <v>290</v>
      </c>
      <c r="E39" s="2" t="s">
        <v>291</v>
      </c>
      <c r="F39" s="2" t="s">
        <v>29</v>
      </c>
      <c r="G39" s="22" t="s">
        <v>30</v>
      </c>
      <c r="H39" s="2" t="s">
        <v>166</v>
      </c>
      <c r="I39" s="2" t="s">
        <v>167</v>
      </c>
      <c r="J39" s="2" t="s">
        <v>292</v>
      </c>
      <c r="K39" s="2" t="s">
        <v>293</v>
      </c>
      <c r="L39" s="23" t="s">
        <v>294</v>
      </c>
      <c r="M39" s="2"/>
      <c r="N39" s="24" t="s">
        <v>295</v>
      </c>
      <c r="O39" s="2" t="s">
        <v>35</v>
      </c>
      <c r="P39" s="2" t="s">
        <v>36</v>
      </c>
      <c r="Q39" s="2">
        <v>75</v>
      </c>
      <c r="R39" s="25" t="e">
        <f>VLOOKUP(tabLocalidades!$D39,#REF!,10,0)</f>
        <v>#REF!</v>
      </c>
      <c r="S39" s="26" t="e">
        <f>VLOOKUP(tabLocalidades!$D39,#REF!,10,0)</f>
        <v>#REF!</v>
      </c>
      <c r="T39" s="26" t="e">
        <f>VLOOKUP(tabLocalidades!$D39,#REF!,10,0)</f>
        <v>#REF!</v>
      </c>
      <c r="U39" s="1" t="e">
        <f>IF(tabLocalidades!$R39=" ",0,1)</f>
        <v>#REF!</v>
      </c>
      <c r="V39" s="1" t="e">
        <f>TEXT(tabLocalidades!$R39,"mmm/aa")</f>
        <v>#REF!</v>
      </c>
      <c r="W39" s="1"/>
      <c r="X39" s="28" t="s">
        <v>296</v>
      </c>
      <c r="Y39" s="28" t="s">
        <v>297</v>
      </c>
      <c r="Z39" s="28">
        <v>20034</v>
      </c>
      <c r="AA39" s="28"/>
    </row>
    <row r="40" spans="1:27" ht="18" customHeight="1">
      <c r="A40" s="2" t="e">
        <f t="shared" si="0"/>
        <v>#REF!</v>
      </c>
      <c r="B40" s="2" t="str">
        <f>IF(tabLocalidades!$C40="A","Atual","Nova")</f>
        <v>Atual</v>
      </c>
      <c r="C40" s="2" t="s">
        <v>26</v>
      </c>
      <c r="D40" s="2" t="s">
        <v>298</v>
      </c>
      <c r="E40" s="2" t="s">
        <v>299</v>
      </c>
      <c r="F40" s="2" t="s">
        <v>29</v>
      </c>
      <c r="G40" s="22" t="s">
        <v>39</v>
      </c>
      <c r="H40" s="2" t="s">
        <v>40</v>
      </c>
      <c r="I40" s="2" t="s">
        <v>41</v>
      </c>
      <c r="J40" s="2" t="s">
        <v>41</v>
      </c>
      <c r="K40" s="2" t="s">
        <v>300</v>
      </c>
      <c r="L40" s="23" t="s">
        <v>301</v>
      </c>
      <c r="M40" s="2"/>
      <c r="N40" s="24" t="s">
        <v>302</v>
      </c>
      <c r="O40" s="2" t="s">
        <v>35</v>
      </c>
      <c r="P40" s="2" t="s">
        <v>36</v>
      </c>
      <c r="Q40" s="2">
        <v>75</v>
      </c>
      <c r="R40" s="25" t="e">
        <f>VLOOKUP(tabLocalidades!$D40,#REF!,10,0)</f>
        <v>#REF!</v>
      </c>
      <c r="S40" s="26" t="e">
        <f>VLOOKUP(tabLocalidades!$D40,#REF!,10,0)</f>
        <v>#REF!</v>
      </c>
      <c r="T40" s="26" t="e">
        <f>VLOOKUP(tabLocalidades!$D40,#REF!,10,0)</f>
        <v>#REF!</v>
      </c>
      <c r="U40" s="1" t="e">
        <f>IF(tabLocalidades!$R40=" ",0,1)</f>
        <v>#REF!</v>
      </c>
      <c r="V40" s="1" t="e">
        <f>TEXT(tabLocalidades!$R40,"mmm/aa")</f>
        <v>#REF!</v>
      </c>
      <c r="W40" s="1"/>
      <c r="X40" s="1"/>
      <c r="Y40" s="1"/>
      <c r="Z40" s="1"/>
      <c r="AA40" s="1"/>
    </row>
    <row r="41" spans="1:27" ht="18" customHeight="1">
      <c r="A41" s="2" t="e">
        <f t="shared" si="0"/>
        <v>#REF!</v>
      </c>
      <c r="B41" s="2" t="str">
        <f>IF(tabLocalidades!$C41="A","Atual","Nova")</f>
        <v>Atual</v>
      </c>
      <c r="C41" s="2" t="s">
        <v>26</v>
      </c>
      <c r="D41" s="2" t="s">
        <v>303</v>
      </c>
      <c r="E41" s="2" t="s">
        <v>304</v>
      </c>
      <c r="F41" s="2" t="s">
        <v>29</v>
      </c>
      <c r="G41" s="22" t="s">
        <v>220</v>
      </c>
      <c r="H41" s="2" t="s">
        <v>284</v>
      </c>
      <c r="I41" s="2" t="s">
        <v>284</v>
      </c>
      <c r="J41" s="2" t="s">
        <v>305</v>
      </c>
      <c r="K41" s="2" t="s">
        <v>306</v>
      </c>
      <c r="L41" s="23" t="s">
        <v>307</v>
      </c>
      <c r="M41" s="2"/>
      <c r="N41" s="24" t="s">
        <v>308</v>
      </c>
      <c r="O41" s="2" t="s">
        <v>35</v>
      </c>
      <c r="P41" s="2" t="s">
        <v>36</v>
      </c>
      <c r="Q41" s="2">
        <v>75</v>
      </c>
      <c r="R41" s="25" t="e">
        <f>VLOOKUP(tabLocalidades!$D41,#REF!,10,0)</f>
        <v>#REF!</v>
      </c>
      <c r="S41" s="26" t="e">
        <f>VLOOKUP(tabLocalidades!$D41,#REF!,10,0)</f>
        <v>#REF!</v>
      </c>
      <c r="T41" s="26" t="e">
        <f>VLOOKUP(tabLocalidades!$D41,#REF!,10,0)</f>
        <v>#REF!</v>
      </c>
      <c r="U41" s="1" t="e">
        <f>IF(tabLocalidades!$R41=" ",0,1)</f>
        <v>#REF!</v>
      </c>
      <c r="V41" s="1" t="e">
        <f>TEXT(tabLocalidades!$R41,"mmm/aa")</f>
        <v>#REF!</v>
      </c>
      <c r="W41" s="1"/>
      <c r="X41" s="1"/>
      <c r="Y41" s="1"/>
      <c r="Z41" s="1"/>
      <c r="AA41" s="1"/>
    </row>
    <row r="42" spans="1:27" ht="18" customHeight="1">
      <c r="A42" s="2" t="e">
        <f t="shared" si="0"/>
        <v>#REF!</v>
      </c>
      <c r="B42" s="2" t="str">
        <f>IF(tabLocalidades!$C42="A","Atual","Nova")</f>
        <v>Atual</v>
      </c>
      <c r="C42" s="2" t="s">
        <v>26</v>
      </c>
      <c r="D42" s="2" t="s">
        <v>309</v>
      </c>
      <c r="E42" s="2" t="s">
        <v>310</v>
      </c>
      <c r="F42" s="2" t="s">
        <v>29</v>
      </c>
      <c r="G42" s="22" t="s">
        <v>220</v>
      </c>
      <c r="H42" s="2" t="s">
        <v>311</v>
      </c>
      <c r="I42" s="2" t="s">
        <v>312</v>
      </c>
      <c r="J42" s="2" t="s">
        <v>312</v>
      </c>
      <c r="K42" s="2" t="s">
        <v>313</v>
      </c>
      <c r="L42" s="23" t="s">
        <v>314</v>
      </c>
      <c r="M42" s="2"/>
      <c r="N42" s="24" t="s">
        <v>315</v>
      </c>
      <c r="O42" s="2" t="s">
        <v>35</v>
      </c>
      <c r="P42" s="2" t="s">
        <v>36</v>
      </c>
      <c r="Q42" s="2">
        <v>100</v>
      </c>
      <c r="R42" s="25" t="e">
        <f>VLOOKUP(tabLocalidades!$D42,#REF!,10,0)</f>
        <v>#REF!</v>
      </c>
      <c r="S42" s="26" t="e">
        <f>VLOOKUP(tabLocalidades!$D42,#REF!,10,0)</f>
        <v>#REF!</v>
      </c>
      <c r="T42" s="26" t="e">
        <f>VLOOKUP(tabLocalidades!$D42,#REF!,10,0)</f>
        <v>#REF!</v>
      </c>
      <c r="U42" s="1" t="e">
        <f>IF(tabLocalidades!$R42=" ",0,1)</f>
        <v>#REF!</v>
      </c>
      <c r="V42" s="1" t="e">
        <f>TEXT(tabLocalidades!$R42,"mmm/aa")</f>
        <v>#REF!</v>
      </c>
      <c r="W42" s="1"/>
      <c r="X42" s="1"/>
      <c r="Y42" s="1"/>
      <c r="Z42" s="1"/>
      <c r="AA42" s="1"/>
    </row>
    <row r="43" spans="1:27" ht="18" customHeight="1">
      <c r="A43" s="2" t="e">
        <f t="shared" si="0"/>
        <v>#REF!</v>
      </c>
      <c r="B43" s="2" t="str">
        <f>IF(tabLocalidades!$C43="A","Atual","Nova")</f>
        <v>Atual</v>
      </c>
      <c r="C43" s="2" t="s">
        <v>26</v>
      </c>
      <c r="D43" s="2" t="s">
        <v>316</v>
      </c>
      <c r="E43" s="2" t="s">
        <v>317</v>
      </c>
      <c r="F43" s="2" t="s">
        <v>29</v>
      </c>
      <c r="G43" s="22" t="s">
        <v>67</v>
      </c>
      <c r="H43" s="2" t="s">
        <v>318</v>
      </c>
      <c r="I43" s="2" t="s">
        <v>318</v>
      </c>
      <c r="J43" s="2" t="s">
        <v>319</v>
      </c>
      <c r="K43" s="2" t="s">
        <v>320</v>
      </c>
      <c r="L43" s="23" t="s">
        <v>321</v>
      </c>
      <c r="M43" s="2"/>
      <c r="N43" s="30" t="s">
        <v>322</v>
      </c>
      <c r="O43" s="2" t="s">
        <v>35</v>
      </c>
      <c r="P43" s="2" t="s">
        <v>36</v>
      </c>
      <c r="Q43" s="2">
        <v>75</v>
      </c>
      <c r="R43" s="25" t="e">
        <f>VLOOKUP(tabLocalidades!$D43,#REF!,10,0)</f>
        <v>#REF!</v>
      </c>
      <c r="S43" s="26" t="e">
        <f>VLOOKUP(tabLocalidades!$D43,#REF!,10,0)</f>
        <v>#REF!</v>
      </c>
      <c r="T43" s="26" t="e">
        <f>VLOOKUP(tabLocalidades!$D43,#REF!,10,0)</f>
        <v>#REF!</v>
      </c>
      <c r="U43" s="1" t="e">
        <f>IF(tabLocalidades!$R43=" ",0,1)</f>
        <v>#REF!</v>
      </c>
      <c r="V43" s="1" t="e">
        <f>TEXT(tabLocalidades!$R43,"mmm/aa")</f>
        <v>#REF!</v>
      </c>
      <c r="W43" s="1"/>
      <c r="X43" s="1"/>
      <c r="Y43" s="1"/>
      <c r="Z43" s="1"/>
      <c r="AA43" s="1"/>
    </row>
    <row r="44" spans="1:27" ht="18" customHeight="1">
      <c r="A44" s="2" t="e">
        <f t="shared" si="0"/>
        <v>#REF!</v>
      </c>
      <c r="B44" s="2" t="str">
        <f>IF(tabLocalidades!$C44="A","Atual","Nova")</f>
        <v>Atual</v>
      </c>
      <c r="C44" s="2" t="s">
        <v>26</v>
      </c>
      <c r="D44" s="2" t="s">
        <v>323</v>
      </c>
      <c r="E44" s="2" t="s">
        <v>324</v>
      </c>
      <c r="F44" s="2" t="s">
        <v>29</v>
      </c>
      <c r="G44" s="22" t="s">
        <v>67</v>
      </c>
      <c r="H44" s="2" t="s">
        <v>318</v>
      </c>
      <c r="I44" s="2" t="s">
        <v>325</v>
      </c>
      <c r="J44" s="2" t="s">
        <v>325</v>
      </c>
      <c r="K44" s="2" t="s">
        <v>326</v>
      </c>
      <c r="L44" s="23" t="s">
        <v>327</v>
      </c>
      <c r="M44" s="2"/>
      <c r="N44" s="24" t="s">
        <v>328</v>
      </c>
      <c r="O44" s="2" t="s">
        <v>35</v>
      </c>
      <c r="P44" s="2" t="s">
        <v>36</v>
      </c>
      <c r="Q44" s="2">
        <v>50</v>
      </c>
      <c r="R44" s="25" t="e">
        <f>VLOOKUP(tabLocalidades!$D44,#REF!,10,0)</f>
        <v>#REF!</v>
      </c>
      <c r="S44" s="26" t="e">
        <f>VLOOKUP(tabLocalidades!$D44,#REF!,10,0)</f>
        <v>#REF!</v>
      </c>
      <c r="T44" s="26" t="e">
        <f>VLOOKUP(tabLocalidades!$D44,#REF!,10,0)</f>
        <v>#REF!</v>
      </c>
      <c r="U44" s="1" t="e">
        <f>IF(tabLocalidades!$R44=" ",0,1)</f>
        <v>#REF!</v>
      </c>
      <c r="V44" s="1" t="e">
        <f>TEXT(tabLocalidades!$R44,"mmm/aa")</f>
        <v>#REF!</v>
      </c>
      <c r="W44" s="1"/>
      <c r="X44" s="1"/>
      <c r="Y44" s="1"/>
      <c r="Z44" s="1"/>
      <c r="AA44" s="1"/>
    </row>
    <row r="45" spans="1:27" ht="18" customHeight="1">
      <c r="A45" s="2" t="e">
        <f t="shared" si="0"/>
        <v>#REF!</v>
      </c>
      <c r="B45" s="2" t="str">
        <f>IF(tabLocalidades!$C45="A","Atual","Nova")</f>
        <v>Atual</v>
      </c>
      <c r="C45" s="2" t="s">
        <v>26</v>
      </c>
      <c r="D45" s="2" t="s">
        <v>329</v>
      </c>
      <c r="E45" s="2" t="s">
        <v>330</v>
      </c>
      <c r="F45" s="2" t="s">
        <v>29</v>
      </c>
      <c r="G45" s="22" t="s">
        <v>30</v>
      </c>
      <c r="H45" s="2" t="s">
        <v>262</v>
      </c>
      <c r="I45" s="2" t="s">
        <v>331</v>
      </c>
      <c r="J45" s="2" t="s">
        <v>331</v>
      </c>
      <c r="K45" s="2" t="s">
        <v>332</v>
      </c>
      <c r="L45" s="23" t="s">
        <v>333</v>
      </c>
      <c r="M45" s="2"/>
      <c r="N45" s="24" t="s">
        <v>334</v>
      </c>
      <c r="O45" s="2" t="s">
        <v>35</v>
      </c>
      <c r="P45" s="2" t="s">
        <v>36</v>
      </c>
      <c r="Q45" s="2">
        <v>100</v>
      </c>
      <c r="R45" s="25" t="e">
        <f>VLOOKUP(tabLocalidades!$D45,#REF!,10,0)</f>
        <v>#REF!</v>
      </c>
      <c r="S45" s="26" t="e">
        <f>VLOOKUP(tabLocalidades!$D45,#REF!,10,0)</f>
        <v>#REF!</v>
      </c>
      <c r="T45" s="26" t="e">
        <f>VLOOKUP(tabLocalidades!$D45,#REF!,10,0)</f>
        <v>#REF!</v>
      </c>
      <c r="U45" s="1" t="e">
        <f>IF(tabLocalidades!$R45=" ",0,1)</f>
        <v>#REF!</v>
      </c>
      <c r="V45" s="1" t="e">
        <f>TEXT(tabLocalidades!$R45,"mmm/aa")</f>
        <v>#REF!</v>
      </c>
      <c r="W45" s="1"/>
      <c r="X45" s="28" t="s">
        <v>335</v>
      </c>
      <c r="Y45" s="28" t="s">
        <v>336</v>
      </c>
      <c r="Z45" s="28">
        <v>22483</v>
      </c>
      <c r="AA45" s="28" t="s">
        <v>337</v>
      </c>
    </row>
    <row r="46" spans="1:27" ht="18" customHeight="1">
      <c r="A46" s="2" t="e">
        <f t="shared" si="0"/>
        <v>#REF!</v>
      </c>
      <c r="B46" s="2" t="str">
        <f>IF(tabLocalidades!$C46="A","Atual","Nova")</f>
        <v>Atual</v>
      </c>
      <c r="C46" s="2" t="s">
        <v>26</v>
      </c>
      <c r="D46" s="2" t="s">
        <v>338</v>
      </c>
      <c r="E46" s="2" t="s">
        <v>339</v>
      </c>
      <c r="F46" s="2" t="s">
        <v>29</v>
      </c>
      <c r="G46" s="22" t="s">
        <v>67</v>
      </c>
      <c r="H46" s="2" t="s">
        <v>276</v>
      </c>
      <c r="I46" s="2" t="s">
        <v>277</v>
      </c>
      <c r="J46" s="2" t="s">
        <v>278</v>
      </c>
      <c r="K46" s="2" t="s">
        <v>340</v>
      </c>
      <c r="L46" s="23" t="s">
        <v>341</v>
      </c>
      <c r="M46" s="2"/>
      <c r="N46" s="24" t="s">
        <v>342</v>
      </c>
      <c r="O46" s="2" t="s">
        <v>35</v>
      </c>
      <c r="P46" s="2" t="s">
        <v>36</v>
      </c>
      <c r="Q46" s="2">
        <v>50</v>
      </c>
      <c r="R46" s="25" t="e">
        <f>VLOOKUP(tabLocalidades!$D46,#REF!,10,0)</f>
        <v>#REF!</v>
      </c>
      <c r="S46" s="26" t="e">
        <f>VLOOKUP(tabLocalidades!$D46,#REF!,10,0)</f>
        <v>#REF!</v>
      </c>
      <c r="T46" s="26" t="e">
        <f>VLOOKUP(tabLocalidades!$D46,#REF!,10,0)</f>
        <v>#REF!</v>
      </c>
      <c r="U46" s="1" t="e">
        <f>IF(tabLocalidades!$R46=" ",0,1)</f>
        <v>#REF!</v>
      </c>
      <c r="V46" s="1" t="e">
        <f>TEXT(tabLocalidades!$R46,"mmm/aa")</f>
        <v>#REF!</v>
      </c>
      <c r="W46" s="1"/>
      <c r="X46" s="1"/>
      <c r="Y46" s="1"/>
      <c r="Z46" s="1"/>
      <c r="AA46" s="1"/>
    </row>
    <row r="47" spans="1:27" ht="18" customHeight="1">
      <c r="A47" s="2" t="e">
        <f t="shared" si="0"/>
        <v>#REF!</v>
      </c>
      <c r="B47" s="2" t="str">
        <f>IF(tabLocalidades!$C47="A","Atual","Nova")</f>
        <v>Atual</v>
      </c>
      <c r="C47" s="2" t="s">
        <v>26</v>
      </c>
      <c r="D47" s="2" t="s">
        <v>343</v>
      </c>
      <c r="E47" s="2" t="s">
        <v>344</v>
      </c>
      <c r="F47" s="2" t="s">
        <v>29</v>
      </c>
      <c r="G47" s="22" t="s">
        <v>30</v>
      </c>
      <c r="H47" s="2" t="s">
        <v>345</v>
      </c>
      <c r="I47" s="2" t="s">
        <v>346</v>
      </c>
      <c r="J47" s="2" t="s">
        <v>346</v>
      </c>
      <c r="K47" s="2" t="s">
        <v>347</v>
      </c>
      <c r="L47" s="23" t="s">
        <v>348</v>
      </c>
      <c r="M47" s="2"/>
      <c r="N47" s="24" t="s">
        <v>349</v>
      </c>
      <c r="O47" s="2" t="s">
        <v>35</v>
      </c>
      <c r="P47" s="2" t="s">
        <v>36</v>
      </c>
      <c r="Q47" s="2">
        <v>75</v>
      </c>
      <c r="R47" s="25" t="e">
        <f>VLOOKUP(tabLocalidades!$D47,#REF!,10,0)</f>
        <v>#REF!</v>
      </c>
      <c r="S47" s="26" t="e">
        <f>VLOOKUP(tabLocalidades!$D47,#REF!,10,0)</f>
        <v>#REF!</v>
      </c>
      <c r="T47" s="26" t="e">
        <f>VLOOKUP(tabLocalidades!$D47,#REF!,10,0)</f>
        <v>#REF!</v>
      </c>
      <c r="U47" s="1" t="e">
        <f>IF(tabLocalidades!$R47=" ",0,1)</f>
        <v>#REF!</v>
      </c>
      <c r="V47" s="1" t="e">
        <f>TEXT(tabLocalidades!$R47,"mmm/aa")</f>
        <v>#REF!</v>
      </c>
      <c r="W47" s="1"/>
      <c r="X47" s="1"/>
      <c r="Y47" s="1"/>
      <c r="Z47" s="1"/>
      <c r="AA47" s="1"/>
    </row>
    <row r="48" spans="1:27" ht="18" customHeight="1">
      <c r="A48" s="2" t="e">
        <f t="shared" si="0"/>
        <v>#REF!</v>
      </c>
      <c r="B48" s="2" t="str">
        <f>IF(tabLocalidades!$C48="A","Atual","Nova")</f>
        <v>Atual</v>
      </c>
      <c r="C48" s="2" t="s">
        <v>26</v>
      </c>
      <c r="D48" s="2" t="s">
        <v>350</v>
      </c>
      <c r="E48" s="2" t="s">
        <v>351</v>
      </c>
      <c r="F48" s="2" t="s">
        <v>29</v>
      </c>
      <c r="G48" s="22" t="s">
        <v>30</v>
      </c>
      <c r="H48" s="2" t="s">
        <v>197</v>
      </c>
      <c r="I48" s="2" t="s">
        <v>197</v>
      </c>
      <c r="J48" s="2" t="s">
        <v>197</v>
      </c>
      <c r="K48" s="2" t="s">
        <v>352</v>
      </c>
      <c r="L48" s="23" t="s">
        <v>353</v>
      </c>
      <c r="M48" s="2"/>
      <c r="N48" s="24" t="s">
        <v>354</v>
      </c>
      <c r="O48" s="2" t="s">
        <v>35</v>
      </c>
      <c r="P48" s="2" t="s">
        <v>36</v>
      </c>
      <c r="Q48" s="2">
        <v>150</v>
      </c>
      <c r="R48" s="25" t="e">
        <f>VLOOKUP(tabLocalidades!$D48,#REF!,10,0)</f>
        <v>#REF!</v>
      </c>
      <c r="S48" s="26" t="e">
        <f>VLOOKUP(tabLocalidades!$D48,#REF!,10,0)</f>
        <v>#REF!</v>
      </c>
      <c r="T48" s="26" t="e">
        <f>VLOOKUP(tabLocalidades!$D48,#REF!,10,0)</f>
        <v>#REF!</v>
      </c>
      <c r="U48" s="1" t="e">
        <f>IF(tabLocalidades!$R48=" ",0,1)</f>
        <v>#REF!</v>
      </c>
      <c r="V48" s="1" t="e">
        <f>TEXT(tabLocalidades!$R48,"mmm/aa")</f>
        <v>#REF!</v>
      </c>
      <c r="W48" s="1"/>
      <c r="X48" s="1"/>
      <c r="Y48" s="1"/>
      <c r="Z48" s="1"/>
      <c r="AA48" s="1"/>
    </row>
    <row r="49" spans="1:27" ht="18" customHeight="1">
      <c r="A49" s="2" t="e">
        <f t="shared" si="0"/>
        <v>#REF!</v>
      </c>
      <c r="B49" s="2" t="str">
        <f>IF(tabLocalidades!$C49="A","Atual","Nova")</f>
        <v>Atual</v>
      </c>
      <c r="C49" s="2" t="s">
        <v>26</v>
      </c>
      <c r="D49" s="2" t="s">
        <v>355</v>
      </c>
      <c r="E49" s="2" t="s">
        <v>356</v>
      </c>
      <c r="F49" s="2" t="s">
        <v>29</v>
      </c>
      <c r="G49" s="22" t="s">
        <v>67</v>
      </c>
      <c r="H49" s="2" t="s">
        <v>276</v>
      </c>
      <c r="I49" s="2" t="s">
        <v>357</v>
      </c>
      <c r="J49" s="2" t="s">
        <v>358</v>
      </c>
      <c r="K49" s="2" t="s">
        <v>359</v>
      </c>
      <c r="L49" s="23" t="s">
        <v>360</v>
      </c>
      <c r="M49" s="2"/>
      <c r="N49" s="24" t="s">
        <v>361</v>
      </c>
      <c r="O49" s="2" t="s">
        <v>35</v>
      </c>
      <c r="P49" s="2" t="s">
        <v>36</v>
      </c>
      <c r="Q49" s="2">
        <v>50</v>
      </c>
      <c r="R49" s="25" t="e">
        <f>VLOOKUP(tabLocalidades!$D49,#REF!,10,0)</f>
        <v>#REF!</v>
      </c>
      <c r="S49" s="26" t="e">
        <f>VLOOKUP(tabLocalidades!$D49,#REF!,10,0)</f>
        <v>#REF!</v>
      </c>
      <c r="T49" s="26" t="e">
        <f>VLOOKUP(tabLocalidades!$D49,#REF!,10,0)</f>
        <v>#REF!</v>
      </c>
      <c r="U49" s="1" t="e">
        <f>IF(tabLocalidades!$R49=" ",0,1)</f>
        <v>#REF!</v>
      </c>
      <c r="V49" s="1" t="e">
        <f>TEXT(tabLocalidades!$R49,"mmm/aa")</f>
        <v>#REF!</v>
      </c>
      <c r="W49" s="1"/>
      <c r="X49" s="1"/>
      <c r="Y49" s="1"/>
      <c r="Z49" s="1"/>
      <c r="AA49" s="1"/>
    </row>
    <row r="50" spans="1:27" ht="18" customHeight="1">
      <c r="A50" s="2" t="e">
        <f t="shared" si="0"/>
        <v>#REF!</v>
      </c>
      <c r="B50" s="2" t="str">
        <f>IF(tabLocalidades!$C50="A","Atual","Nova")</f>
        <v>Atual</v>
      </c>
      <c r="C50" s="2" t="s">
        <v>26</v>
      </c>
      <c r="D50" s="2" t="s">
        <v>362</v>
      </c>
      <c r="E50" s="2" t="s">
        <v>363</v>
      </c>
      <c r="F50" s="2" t="s">
        <v>29</v>
      </c>
      <c r="G50" s="22" t="s">
        <v>56</v>
      </c>
      <c r="H50" s="2" t="s">
        <v>270</v>
      </c>
      <c r="I50" s="2" t="s">
        <v>364</v>
      </c>
      <c r="J50" s="2" t="s">
        <v>365</v>
      </c>
      <c r="K50" s="2" t="s">
        <v>366</v>
      </c>
      <c r="L50" s="23" t="s">
        <v>367</v>
      </c>
      <c r="M50" s="2"/>
      <c r="N50" s="30" t="s">
        <v>368</v>
      </c>
      <c r="O50" s="2" t="s">
        <v>35</v>
      </c>
      <c r="P50" s="2" t="s">
        <v>36</v>
      </c>
      <c r="Q50" s="2">
        <v>75</v>
      </c>
      <c r="R50" s="25" t="e">
        <f>VLOOKUP(tabLocalidades!$D50,#REF!,10,0)</f>
        <v>#REF!</v>
      </c>
      <c r="S50" s="26" t="e">
        <f>VLOOKUP(tabLocalidades!$D50,#REF!,10,0)</f>
        <v>#REF!</v>
      </c>
      <c r="T50" s="26" t="e">
        <f>VLOOKUP(tabLocalidades!$D50,#REF!,10,0)</f>
        <v>#REF!</v>
      </c>
      <c r="U50" s="1" t="e">
        <f>IF(tabLocalidades!$R50=" ",0,1)</f>
        <v>#REF!</v>
      </c>
      <c r="V50" s="1" t="e">
        <f>TEXT(tabLocalidades!$R50,"mmm/aa")</f>
        <v>#REF!</v>
      </c>
      <c r="W50" s="1"/>
      <c r="X50" s="1"/>
      <c r="Y50" s="1"/>
      <c r="Z50" s="1"/>
      <c r="AA50" s="1"/>
    </row>
    <row r="51" spans="1:27" ht="18" customHeight="1">
      <c r="A51" s="2" t="e">
        <f t="shared" si="0"/>
        <v>#REF!</v>
      </c>
      <c r="B51" s="2" t="str">
        <f>IF(tabLocalidades!$C51="A","Atual","Nova")</f>
        <v>Atual</v>
      </c>
      <c r="C51" s="2" t="s">
        <v>26</v>
      </c>
      <c r="D51" s="2" t="s">
        <v>369</v>
      </c>
      <c r="E51" s="2" t="s">
        <v>370</v>
      </c>
      <c r="F51" s="2" t="s">
        <v>29</v>
      </c>
      <c r="G51" s="22" t="s">
        <v>67</v>
      </c>
      <c r="H51" s="2" t="s">
        <v>276</v>
      </c>
      <c r="I51" s="2" t="s">
        <v>371</v>
      </c>
      <c r="J51" s="2" t="s">
        <v>371</v>
      </c>
      <c r="K51" s="2" t="s">
        <v>372</v>
      </c>
      <c r="L51" s="23" t="s">
        <v>373</v>
      </c>
      <c r="M51" s="2"/>
      <c r="N51" s="24" t="s">
        <v>374</v>
      </c>
      <c r="O51" s="2" t="s">
        <v>35</v>
      </c>
      <c r="P51" s="2" t="s">
        <v>36</v>
      </c>
      <c r="Q51" s="2">
        <v>75</v>
      </c>
      <c r="R51" s="25" t="e">
        <f>VLOOKUP(tabLocalidades!$D51,#REF!,10,0)</f>
        <v>#REF!</v>
      </c>
      <c r="S51" s="26" t="e">
        <f>VLOOKUP(tabLocalidades!$D51,#REF!,10,0)</f>
        <v>#REF!</v>
      </c>
      <c r="T51" s="26" t="e">
        <f>VLOOKUP(tabLocalidades!$D51,#REF!,10,0)</f>
        <v>#REF!</v>
      </c>
      <c r="U51" s="1" t="e">
        <f>IF(tabLocalidades!$R51=" ",0,1)</f>
        <v>#REF!</v>
      </c>
      <c r="V51" s="1" t="e">
        <f>TEXT(tabLocalidades!$R51,"mmm/aa")</f>
        <v>#REF!</v>
      </c>
      <c r="W51" s="1"/>
      <c r="X51" s="1"/>
      <c r="Y51" s="1"/>
      <c r="Z51" s="1"/>
      <c r="AA51" s="1"/>
    </row>
    <row r="52" spans="1:27" ht="18" customHeight="1">
      <c r="A52" s="2" t="e">
        <f t="shared" si="0"/>
        <v>#REF!</v>
      </c>
      <c r="B52" s="2" t="str">
        <f>IF(tabLocalidades!$C52="A","Atual","Nova")</f>
        <v>Atual</v>
      </c>
      <c r="C52" s="4" t="s">
        <v>26</v>
      </c>
      <c r="D52" s="2" t="s">
        <v>375</v>
      </c>
      <c r="E52" s="2" t="s">
        <v>376</v>
      </c>
      <c r="F52" s="2" t="s">
        <v>29</v>
      </c>
      <c r="G52" s="22" t="s">
        <v>56</v>
      </c>
      <c r="H52" s="2" t="s">
        <v>377</v>
      </c>
      <c r="I52" s="2" t="s">
        <v>378</v>
      </c>
      <c r="J52" s="2" t="s">
        <v>379</v>
      </c>
      <c r="K52" s="2" t="s">
        <v>380</v>
      </c>
      <c r="L52" s="23" t="s">
        <v>381</v>
      </c>
      <c r="M52" s="2"/>
      <c r="N52" s="24" t="s">
        <v>382</v>
      </c>
      <c r="O52" s="2" t="s">
        <v>35</v>
      </c>
      <c r="P52" s="2" t="s">
        <v>36</v>
      </c>
      <c r="Q52" s="2">
        <v>50</v>
      </c>
      <c r="R52" s="25" t="e">
        <f>VLOOKUP(tabLocalidades!$D52,#REF!,10,0)</f>
        <v>#REF!</v>
      </c>
      <c r="S52" s="26" t="e">
        <f>VLOOKUP(tabLocalidades!$D52,#REF!,10,0)</f>
        <v>#REF!</v>
      </c>
      <c r="T52" s="26" t="e">
        <f>VLOOKUP(tabLocalidades!$D52,#REF!,10,0)</f>
        <v>#REF!</v>
      </c>
      <c r="U52" s="1" t="e">
        <f>IF(tabLocalidades!$R52=" ",0,1)</f>
        <v>#REF!</v>
      </c>
      <c r="V52" s="1" t="e">
        <f>TEXT(tabLocalidades!$R52,"mmm/aa")</f>
        <v>#REF!</v>
      </c>
      <c r="W52" s="1"/>
      <c r="X52" s="1"/>
      <c r="Y52" s="1"/>
      <c r="Z52" s="1"/>
      <c r="AA52" s="1"/>
    </row>
    <row r="53" spans="1:27" ht="18" customHeight="1">
      <c r="A53" s="2" t="e">
        <f t="shared" si="0"/>
        <v>#REF!</v>
      </c>
      <c r="B53" s="2" t="str">
        <f>IF(tabLocalidades!$C53="A","Atual","Nova")</f>
        <v>Atual</v>
      </c>
      <c r="C53" s="2" t="s">
        <v>26</v>
      </c>
      <c r="D53" s="2" t="s">
        <v>383</v>
      </c>
      <c r="E53" s="2" t="s">
        <v>384</v>
      </c>
      <c r="F53" s="2" t="s">
        <v>29</v>
      </c>
      <c r="G53" s="22" t="s">
        <v>56</v>
      </c>
      <c r="H53" s="2" t="s">
        <v>229</v>
      </c>
      <c r="I53" s="2" t="s">
        <v>229</v>
      </c>
      <c r="J53" s="2" t="s">
        <v>229</v>
      </c>
      <c r="K53" s="2" t="s">
        <v>385</v>
      </c>
      <c r="L53" s="23" t="s">
        <v>386</v>
      </c>
      <c r="M53" s="2"/>
      <c r="N53" s="24" t="s">
        <v>387</v>
      </c>
      <c r="O53" s="2" t="s">
        <v>35</v>
      </c>
      <c r="P53" s="2" t="s">
        <v>36</v>
      </c>
      <c r="Q53" s="2">
        <v>75</v>
      </c>
      <c r="R53" s="25" t="e">
        <f>VLOOKUP(tabLocalidades!$D53,#REF!,10,0)</f>
        <v>#REF!</v>
      </c>
      <c r="S53" s="26" t="e">
        <f>VLOOKUP(tabLocalidades!$D53,#REF!,10,0)</f>
        <v>#REF!</v>
      </c>
      <c r="T53" s="26" t="e">
        <f>VLOOKUP(tabLocalidades!$D53,#REF!,10,0)</f>
        <v>#REF!</v>
      </c>
      <c r="U53" s="1" t="e">
        <f>IF(tabLocalidades!$R53=" ",0,1)</f>
        <v>#REF!</v>
      </c>
      <c r="V53" s="1" t="e">
        <f>TEXT(tabLocalidades!$R53,"mmm/aa")</f>
        <v>#REF!</v>
      </c>
      <c r="W53" s="1"/>
      <c r="X53" s="1"/>
      <c r="Y53" s="1"/>
      <c r="Z53" s="1"/>
      <c r="AA53" s="1"/>
    </row>
    <row r="54" spans="1:27" ht="18" customHeight="1">
      <c r="A54" s="2" t="e">
        <f t="shared" si="0"/>
        <v>#REF!</v>
      </c>
      <c r="B54" s="2" t="str">
        <f>IF(tabLocalidades!$C54="A","Atual","Nova")</f>
        <v>Atual</v>
      </c>
      <c r="C54" s="2" t="s">
        <v>26</v>
      </c>
      <c r="D54" s="2" t="s">
        <v>388</v>
      </c>
      <c r="E54" s="2" t="s">
        <v>389</v>
      </c>
      <c r="F54" s="2" t="s">
        <v>29</v>
      </c>
      <c r="G54" s="22" t="s">
        <v>220</v>
      </c>
      <c r="H54" s="2" t="s">
        <v>390</v>
      </c>
      <c r="I54" s="2" t="s">
        <v>391</v>
      </c>
      <c r="J54" s="2" t="s">
        <v>392</v>
      </c>
      <c r="K54" s="2" t="s">
        <v>393</v>
      </c>
      <c r="L54" s="23" t="s">
        <v>394</v>
      </c>
      <c r="M54" s="2"/>
      <c r="N54" s="24" t="s">
        <v>395</v>
      </c>
      <c r="O54" s="2" t="s">
        <v>35</v>
      </c>
      <c r="P54" s="2" t="s">
        <v>36</v>
      </c>
      <c r="Q54" s="2">
        <v>100</v>
      </c>
      <c r="R54" s="25" t="e">
        <f>VLOOKUP(tabLocalidades!$D54,#REF!,10,0)</f>
        <v>#REF!</v>
      </c>
      <c r="S54" s="26" t="e">
        <f>VLOOKUP(tabLocalidades!$D54,#REF!,10,0)</f>
        <v>#REF!</v>
      </c>
      <c r="T54" s="26" t="e">
        <f>VLOOKUP(tabLocalidades!$D54,#REF!,10,0)</f>
        <v>#REF!</v>
      </c>
      <c r="U54" s="1" t="e">
        <f>IF(tabLocalidades!$R54=" ",0,1)</f>
        <v>#REF!</v>
      </c>
      <c r="V54" s="1" t="e">
        <f>TEXT(tabLocalidades!$R54,"mmm/aa")</f>
        <v>#REF!</v>
      </c>
      <c r="W54" s="1"/>
      <c r="X54" s="1"/>
      <c r="Y54" s="1"/>
      <c r="Z54" s="1"/>
      <c r="AA54" s="1"/>
    </row>
    <row r="55" spans="1:27" ht="18" customHeight="1">
      <c r="A55" s="2" t="e">
        <f t="shared" si="0"/>
        <v>#REF!</v>
      </c>
      <c r="B55" s="2" t="str">
        <f>IF(tabLocalidades!$C55="A","Atual","Nova")</f>
        <v>Atual</v>
      </c>
      <c r="C55" s="2" t="s">
        <v>26</v>
      </c>
      <c r="D55" s="2" t="s">
        <v>396</v>
      </c>
      <c r="E55" s="2" t="s">
        <v>397</v>
      </c>
      <c r="F55" s="2" t="s">
        <v>29</v>
      </c>
      <c r="G55" s="22" t="s">
        <v>56</v>
      </c>
      <c r="H55" s="2" t="s">
        <v>398</v>
      </c>
      <c r="I55" s="2" t="s">
        <v>399</v>
      </c>
      <c r="J55" s="2" t="s">
        <v>400</v>
      </c>
      <c r="K55" s="2" t="s">
        <v>401</v>
      </c>
      <c r="L55" s="23" t="s">
        <v>402</v>
      </c>
      <c r="M55" s="2"/>
      <c r="N55" s="24" t="s">
        <v>403</v>
      </c>
      <c r="O55" s="2" t="s">
        <v>35</v>
      </c>
      <c r="P55" s="2" t="s">
        <v>36</v>
      </c>
      <c r="Q55" s="2">
        <v>50</v>
      </c>
      <c r="R55" s="25" t="e">
        <f>VLOOKUP(tabLocalidades!$D55,#REF!,10,0)</f>
        <v>#REF!</v>
      </c>
      <c r="S55" s="26" t="e">
        <f>VLOOKUP(tabLocalidades!$D55,#REF!,10,0)</f>
        <v>#REF!</v>
      </c>
      <c r="T55" s="26" t="e">
        <f>VLOOKUP(tabLocalidades!$D55,#REF!,10,0)</f>
        <v>#REF!</v>
      </c>
      <c r="U55" s="1" t="e">
        <f>IF(tabLocalidades!$R55=" ",0,1)</f>
        <v>#REF!</v>
      </c>
      <c r="V55" s="1" t="e">
        <f>TEXT(tabLocalidades!$R55,"mmm/aa")</f>
        <v>#REF!</v>
      </c>
      <c r="W55" s="1"/>
      <c r="X55" s="1"/>
      <c r="Y55" s="1"/>
      <c r="Z55" s="1"/>
      <c r="AA55" s="1"/>
    </row>
    <row r="56" spans="1:27" ht="18" customHeight="1">
      <c r="A56" s="2" t="e">
        <f t="shared" si="0"/>
        <v>#REF!</v>
      </c>
      <c r="B56" s="2" t="str">
        <f>IF(tabLocalidades!$C56="A","Atual","Nova")</f>
        <v>Atual</v>
      </c>
      <c r="C56" s="2" t="s">
        <v>26</v>
      </c>
      <c r="D56" s="2" t="s">
        <v>404</v>
      </c>
      <c r="E56" s="2" t="s">
        <v>405</v>
      </c>
      <c r="F56" s="2" t="s">
        <v>29</v>
      </c>
      <c r="G56" s="22" t="s">
        <v>30</v>
      </c>
      <c r="H56" s="2" t="s">
        <v>406</v>
      </c>
      <c r="I56" s="2" t="s">
        <v>406</v>
      </c>
      <c r="J56" s="2" t="s">
        <v>406</v>
      </c>
      <c r="K56" s="2" t="s">
        <v>407</v>
      </c>
      <c r="L56" s="23" t="s">
        <v>408</v>
      </c>
      <c r="M56" s="2"/>
      <c r="N56" s="24" t="s">
        <v>409</v>
      </c>
      <c r="O56" s="2" t="s">
        <v>35</v>
      </c>
      <c r="P56" s="2" t="s">
        <v>36</v>
      </c>
      <c r="Q56" s="2">
        <v>50</v>
      </c>
      <c r="R56" s="25" t="e">
        <f>VLOOKUP(tabLocalidades!$D56,#REF!,10,0)</f>
        <v>#REF!</v>
      </c>
      <c r="S56" s="26" t="e">
        <f>VLOOKUP(tabLocalidades!$D56,#REF!,10,0)</f>
        <v>#REF!</v>
      </c>
      <c r="T56" s="26" t="e">
        <f>VLOOKUP(tabLocalidades!$D56,#REF!,10,0)</f>
        <v>#REF!</v>
      </c>
      <c r="U56" s="1" t="e">
        <f>IF(tabLocalidades!$R56=" ",0,1)</f>
        <v>#REF!</v>
      </c>
      <c r="V56" s="1" t="e">
        <f>TEXT(tabLocalidades!$R56,"mmm/aa")</f>
        <v>#REF!</v>
      </c>
      <c r="W56" s="1"/>
      <c r="X56" s="1"/>
      <c r="Y56" s="1"/>
      <c r="Z56" s="1"/>
      <c r="AA56" s="1"/>
    </row>
    <row r="57" spans="1:27" ht="18" customHeight="1">
      <c r="A57" s="2" t="e">
        <f t="shared" si="0"/>
        <v>#REF!</v>
      </c>
      <c r="B57" s="2" t="str">
        <f>IF(tabLocalidades!$C57="A","Atual","Nova")</f>
        <v>Atual</v>
      </c>
      <c r="C57" s="2" t="s">
        <v>26</v>
      </c>
      <c r="D57" s="2" t="s">
        <v>410</v>
      </c>
      <c r="E57" s="2" t="s">
        <v>411</v>
      </c>
      <c r="F57" s="2" t="s">
        <v>29</v>
      </c>
      <c r="G57" s="22" t="s">
        <v>30</v>
      </c>
      <c r="H57" s="2" t="s">
        <v>262</v>
      </c>
      <c r="I57" s="2" t="s">
        <v>331</v>
      </c>
      <c r="J57" s="2" t="s">
        <v>331</v>
      </c>
      <c r="K57" s="2" t="s">
        <v>412</v>
      </c>
      <c r="L57" s="23" t="s">
        <v>413</v>
      </c>
      <c r="M57" s="2"/>
      <c r="N57" s="24" t="s">
        <v>414</v>
      </c>
      <c r="O57" s="2" t="s">
        <v>35</v>
      </c>
      <c r="P57" s="2" t="s">
        <v>36</v>
      </c>
      <c r="Q57" s="2">
        <v>75</v>
      </c>
      <c r="R57" s="25" t="e">
        <f>VLOOKUP(tabLocalidades!$D57,#REF!,10,0)</f>
        <v>#REF!</v>
      </c>
      <c r="S57" s="26" t="e">
        <f>VLOOKUP(tabLocalidades!$D57,#REF!,10,0)</f>
        <v>#REF!</v>
      </c>
      <c r="T57" s="26" t="e">
        <f>VLOOKUP(tabLocalidades!$D57,#REF!,10,0)</f>
        <v>#REF!</v>
      </c>
      <c r="U57" s="1" t="e">
        <f>IF(tabLocalidades!$R57=" ",0,1)</f>
        <v>#REF!</v>
      </c>
      <c r="V57" s="1" t="e">
        <f>TEXT(tabLocalidades!$R57,"mmm/aa")</f>
        <v>#REF!</v>
      </c>
      <c r="W57" s="1"/>
      <c r="X57" s="1"/>
      <c r="Y57" s="1"/>
      <c r="Z57" s="1"/>
      <c r="AA57" s="1"/>
    </row>
    <row r="58" spans="1:27" ht="18" customHeight="1">
      <c r="A58" s="2" t="e">
        <f t="shared" si="0"/>
        <v>#REF!</v>
      </c>
      <c r="B58" s="2" t="str">
        <f>IF(tabLocalidades!$C58="A","Atual","Nova")</f>
        <v>Atual</v>
      </c>
      <c r="C58" s="2" t="s">
        <v>26</v>
      </c>
      <c r="D58" s="2" t="s">
        <v>415</v>
      </c>
      <c r="E58" s="2" t="s">
        <v>416</v>
      </c>
      <c r="F58" s="2" t="s">
        <v>29</v>
      </c>
      <c r="G58" s="22" t="s">
        <v>220</v>
      </c>
      <c r="H58" s="2" t="s">
        <v>221</v>
      </c>
      <c r="I58" s="2" t="s">
        <v>417</v>
      </c>
      <c r="J58" s="2" t="s">
        <v>418</v>
      </c>
      <c r="K58" s="2" t="s">
        <v>419</v>
      </c>
      <c r="L58" s="23" t="s">
        <v>420</v>
      </c>
      <c r="M58" s="2"/>
      <c r="N58" s="24" t="s">
        <v>421</v>
      </c>
      <c r="O58" s="2" t="s">
        <v>35</v>
      </c>
      <c r="P58" s="2" t="s">
        <v>36</v>
      </c>
      <c r="Q58" s="2">
        <v>75</v>
      </c>
      <c r="R58" s="25" t="e">
        <f>VLOOKUP(tabLocalidades!$D58,#REF!,10,0)</f>
        <v>#REF!</v>
      </c>
      <c r="S58" s="26" t="e">
        <f>VLOOKUP(tabLocalidades!$D58,#REF!,10,0)</f>
        <v>#REF!</v>
      </c>
      <c r="T58" s="26" t="e">
        <f>VLOOKUP(tabLocalidades!$D58,#REF!,10,0)</f>
        <v>#REF!</v>
      </c>
      <c r="U58" s="1" t="e">
        <f>IF(tabLocalidades!$R58=" ",0,1)</f>
        <v>#REF!</v>
      </c>
      <c r="V58" s="1" t="e">
        <f>TEXT(tabLocalidades!$R58,"mmm/aa")</f>
        <v>#REF!</v>
      </c>
      <c r="W58" s="1"/>
      <c r="X58" s="1"/>
      <c r="Y58" s="1"/>
      <c r="Z58" s="1"/>
      <c r="AA58" s="1"/>
    </row>
    <row r="59" spans="1:27" ht="18" customHeight="1">
      <c r="A59" s="2" t="e">
        <f t="shared" si="0"/>
        <v>#REF!</v>
      </c>
      <c r="B59" s="2" t="str">
        <f>IF(tabLocalidades!$C59="A","Atual","Nova")</f>
        <v>Atual</v>
      </c>
      <c r="C59" s="2" t="s">
        <v>26</v>
      </c>
      <c r="D59" s="2" t="s">
        <v>422</v>
      </c>
      <c r="E59" s="2" t="s">
        <v>423</v>
      </c>
      <c r="F59" s="2" t="s">
        <v>29</v>
      </c>
      <c r="G59" s="22" t="s">
        <v>30</v>
      </c>
      <c r="H59" s="2" t="s">
        <v>406</v>
      </c>
      <c r="I59" s="2" t="s">
        <v>424</v>
      </c>
      <c r="J59" s="2" t="s">
        <v>425</v>
      </c>
      <c r="K59" s="2" t="s">
        <v>426</v>
      </c>
      <c r="L59" s="23" t="s">
        <v>427</v>
      </c>
      <c r="M59" s="2"/>
      <c r="N59" s="24" t="s">
        <v>428</v>
      </c>
      <c r="O59" s="2" t="s">
        <v>35</v>
      </c>
      <c r="P59" s="2" t="s">
        <v>36</v>
      </c>
      <c r="Q59" s="2">
        <v>50</v>
      </c>
      <c r="R59" s="25" t="e">
        <f>VLOOKUP(tabLocalidades!$D59,#REF!,10,0)</f>
        <v>#REF!</v>
      </c>
      <c r="S59" s="26" t="e">
        <f>VLOOKUP(tabLocalidades!$D59,#REF!,10,0)</f>
        <v>#REF!</v>
      </c>
      <c r="T59" s="26" t="e">
        <f>VLOOKUP(tabLocalidades!$D59,#REF!,10,0)</f>
        <v>#REF!</v>
      </c>
      <c r="U59" s="1" t="e">
        <f>IF(tabLocalidades!$R59=" ",0,1)</f>
        <v>#REF!</v>
      </c>
      <c r="V59" s="1" t="e">
        <f>TEXT(tabLocalidades!$R59,"mmm/aa")</f>
        <v>#REF!</v>
      </c>
      <c r="W59" s="1"/>
      <c r="X59" s="1"/>
      <c r="Y59" s="1"/>
      <c r="Z59" s="1"/>
      <c r="AA59" s="1"/>
    </row>
    <row r="60" spans="1:27" ht="18" customHeight="1">
      <c r="A60" s="2" t="e">
        <f t="shared" si="0"/>
        <v>#REF!</v>
      </c>
      <c r="B60" s="2" t="str">
        <f>IF(tabLocalidades!$C60="A","Atual","Nova")</f>
        <v>Atual</v>
      </c>
      <c r="C60" s="2" t="s">
        <v>26</v>
      </c>
      <c r="D60" s="2" t="s">
        <v>429</v>
      </c>
      <c r="E60" s="2" t="s">
        <v>430</v>
      </c>
      <c r="F60" s="2" t="s">
        <v>29</v>
      </c>
      <c r="G60" s="22" t="s">
        <v>30</v>
      </c>
      <c r="H60" s="2" t="s">
        <v>431</v>
      </c>
      <c r="I60" s="2" t="s">
        <v>431</v>
      </c>
      <c r="J60" s="2" t="s">
        <v>432</v>
      </c>
      <c r="K60" s="2" t="s">
        <v>433</v>
      </c>
      <c r="L60" s="23" t="s">
        <v>434</v>
      </c>
      <c r="M60" s="2"/>
      <c r="N60" s="24" t="s">
        <v>435</v>
      </c>
      <c r="O60" s="2" t="s">
        <v>35</v>
      </c>
      <c r="P60" s="2" t="s">
        <v>36</v>
      </c>
      <c r="Q60" s="2">
        <v>150</v>
      </c>
      <c r="R60" s="25" t="e">
        <f>VLOOKUP(tabLocalidades!$D60,#REF!,10,0)</f>
        <v>#REF!</v>
      </c>
      <c r="S60" s="26" t="e">
        <f>VLOOKUP(tabLocalidades!$D60,#REF!,10,0)</f>
        <v>#REF!</v>
      </c>
      <c r="T60" s="26" t="e">
        <f>VLOOKUP(tabLocalidades!$D60,#REF!,10,0)</f>
        <v>#REF!</v>
      </c>
      <c r="U60" s="1" t="e">
        <f>IF(tabLocalidades!$R60=" ",0,1)</f>
        <v>#REF!</v>
      </c>
      <c r="V60" s="1" t="e">
        <f>TEXT(tabLocalidades!$R60,"mmm/aa")</f>
        <v>#REF!</v>
      </c>
      <c r="W60" s="1"/>
      <c r="X60" s="1"/>
      <c r="Y60" s="1"/>
      <c r="Z60" s="1"/>
      <c r="AA60" s="1"/>
    </row>
    <row r="61" spans="1:27" ht="18" customHeight="1">
      <c r="A61" s="2" t="e">
        <f t="shared" si="0"/>
        <v>#REF!</v>
      </c>
      <c r="B61" s="2" t="str">
        <f>IF(tabLocalidades!$C61="A","Atual","Nova")</f>
        <v>Atual</v>
      </c>
      <c r="C61" s="2" t="s">
        <v>26</v>
      </c>
      <c r="D61" s="2" t="s">
        <v>436</v>
      </c>
      <c r="E61" s="2" t="s">
        <v>437</v>
      </c>
      <c r="F61" s="2" t="s">
        <v>29</v>
      </c>
      <c r="G61" s="22" t="s">
        <v>56</v>
      </c>
      <c r="H61" s="2" t="s">
        <v>270</v>
      </c>
      <c r="I61" s="2" t="s">
        <v>438</v>
      </c>
      <c r="J61" s="2" t="s">
        <v>439</v>
      </c>
      <c r="K61" s="2" t="s">
        <v>440</v>
      </c>
      <c r="L61" s="23" t="s">
        <v>441</v>
      </c>
      <c r="M61" s="2"/>
      <c r="N61" s="24" t="s">
        <v>442</v>
      </c>
      <c r="O61" s="2" t="s">
        <v>35</v>
      </c>
      <c r="P61" s="2" t="s">
        <v>36</v>
      </c>
      <c r="Q61" s="2">
        <v>125</v>
      </c>
      <c r="R61" s="25" t="e">
        <f>VLOOKUP(tabLocalidades!$D61,#REF!,10,0)</f>
        <v>#REF!</v>
      </c>
      <c r="S61" s="26" t="e">
        <f>VLOOKUP(tabLocalidades!$D61,#REF!,10,0)</f>
        <v>#REF!</v>
      </c>
      <c r="T61" s="26" t="e">
        <f>VLOOKUP(tabLocalidades!$D61,#REF!,10,0)</f>
        <v>#REF!</v>
      </c>
      <c r="U61" s="1" t="e">
        <f>IF(tabLocalidades!$R61=" ",0,1)</f>
        <v>#REF!</v>
      </c>
      <c r="V61" s="1" t="e">
        <f>TEXT(tabLocalidades!$R61,"mmm/aa")</f>
        <v>#REF!</v>
      </c>
      <c r="W61" s="1"/>
      <c r="X61" s="1"/>
      <c r="Y61" s="1"/>
      <c r="Z61" s="1"/>
      <c r="AA61" s="1"/>
    </row>
    <row r="62" spans="1:27" ht="18" customHeight="1">
      <c r="A62" s="2" t="e">
        <f t="shared" si="0"/>
        <v>#REF!</v>
      </c>
      <c r="B62" s="2" t="str">
        <f>IF(tabLocalidades!$C62="A","Atual","Nova")</f>
        <v>Atual</v>
      </c>
      <c r="C62" s="2" t="s">
        <v>26</v>
      </c>
      <c r="D62" s="2" t="s">
        <v>443</v>
      </c>
      <c r="E62" s="2" t="s">
        <v>444</v>
      </c>
      <c r="F62" s="2" t="s">
        <v>29</v>
      </c>
      <c r="G62" s="22" t="s">
        <v>39</v>
      </c>
      <c r="H62" s="2" t="s">
        <v>40</v>
      </c>
      <c r="I62" s="2" t="s">
        <v>445</v>
      </c>
      <c r="J62" s="2" t="s">
        <v>445</v>
      </c>
      <c r="K62" s="2" t="s">
        <v>446</v>
      </c>
      <c r="L62" s="23" t="s">
        <v>447</v>
      </c>
      <c r="M62" s="2"/>
      <c r="N62" s="24" t="s">
        <v>448</v>
      </c>
      <c r="O62" s="2" t="s">
        <v>35</v>
      </c>
      <c r="P62" s="2" t="s">
        <v>36</v>
      </c>
      <c r="Q62" s="2">
        <v>250</v>
      </c>
      <c r="R62" s="25" t="e">
        <f>VLOOKUP(tabLocalidades!$D62,#REF!,10,0)</f>
        <v>#REF!</v>
      </c>
      <c r="S62" s="26" t="e">
        <f>VLOOKUP(tabLocalidades!$D62,#REF!,10,0)</f>
        <v>#REF!</v>
      </c>
      <c r="T62" s="26" t="e">
        <f>VLOOKUP(tabLocalidades!$D62,#REF!,10,0)</f>
        <v>#REF!</v>
      </c>
      <c r="U62" s="1" t="e">
        <f>IF(tabLocalidades!$R62=" ",0,1)</f>
        <v>#REF!</v>
      </c>
      <c r="V62" s="1" t="e">
        <f>TEXT(tabLocalidades!$R62,"mmm/aa")</f>
        <v>#REF!</v>
      </c>
      <c r="W62" s="1"/>
      <c r="X62" s="1"/>
      <c r="Y62" s="1"/>
      <c r="Z62" s="1"/>
      <c r="AA62" s="1"/>
    </row>
    <row r="63" spans="1:27" ht="18" customHeight="1">
      <c r="A63" s="2" t="e">
        <f t="shared" si="0"/>
        <v>#REF!</v>
      </c>
      <c r="B63" s="2" t="str">
        <f>IF(tabLocalidades!$C63="A","Atual","Nova")</f>
        <v>Atual</v>
      </c>
      <c r="C63" s="2" t="s">
        <v>26</v>
      </c>
      <c r="D63" s="2" t="s">
        <v>449</v>
      </c>
      <c r="E63" s="2" t="s">
        <v>450</v>
      </c>
      <c r="F63" s="2" t="s">
        <v>29</v>
      </c>
      <c r="G63" s="22" t="s">
        <v>220</v>
      </c>
      <c r="H63" s="2" t="s">
        <v>451</v>
      </c>
      <c r="I63" s="2" t="s">
        <v>452</v>
      </c>
      <c r="J63" s="2" t="s">
        <v>453</v>
      </c>
      <c r="K63" s="2" t="s">
        <v>454</v>
      </c>
      <c r="L63" s="23" t="s">
        <v>455</v>
      </c>
      <c r="M63" s="2"/>
      <c r="N63" s="24" t="s">
        <v>456</v>
      </c>
      <c r="O63" s="2" t="s">
        <v>35</v>
      </c>
      <c r="P63" s="2" t="s">
        <v>36</v>
      </c>
      <c r="Q63" s="2">
        <v>100</v>
      </c>
      <c r="R63" s="25" t="e">
        <f>VLOOKUP(tabLocalidades!$D63,#REF!,10,0)</f>
        <v>#REF!</v>
      </c>
      <c r="S63" s="26" t="e">
        <f>VLOOKUP(tabLocalidades!$D63,#REF!,10,0)</f>
        <v>#REF!</v>
      </c>
      <c r="T63" s="26" t="e">
        <f>VLOOKUP(tabLocalidades!$D63,#REF!,10,0)</f>
        <v>#REF!</v>
      </c>
      <c r="U63" s="1" t="e">
        <f>IF(tabLocalidades!$R63=" ",0,1)</f>
        <v>#REF!</v>
      </c>
      <c r="V63" s="1" t="e">
        <f>TEXT(tabLocalidades!$R63,"mmm/aa")</f>
        <v>#REF!</v>
      </c>
      <c r="W63" s="1"/>
      <c r="X63" s="1"/>
      <c r="Y63" s="1"/>
      <c r="Z63" s="1"/>
      <c r="AA63" s="1"/>
    </row>
    <row r="64" spans="1:27" ht="18" customHeight="1">
      <c r="A64" s="2" t="e">
        <f t="shared" si="0"/>
        <v>#REF!</v>
      </c>
      <c r="B64" s="2" t="str">
        <f>IF(tabLocalidades!$C64="A","Atual","Nova")</f>
        <v>Atual</v>
      </c>
      <c r="C64" s="2" t="s">
        <v>26</v>
      </c>
      <c r="D64" s="2" t="s">
        <v>457</v>
      </c>
      <c r="E64" s="2" t="s">
        <v>458</v>
      </c>
      <c r="F64" s="2" t="s">
        <v>29</v>
      </c>
      <c r="G64" s="22" t="s">
        <v>39</v>
      </c>
      <c r="H64" s="2" t="s">
        <v>40</v>
      </c>
      <c r="I64" s="2" t="s">
        <v>459</v>
      </c>
      <c r="J64" s="2" t="s">
        <v>459</v>
      </c>
      <c r="K64" s="2" t="s">
        <v>460</v>
      </c>
      <c r="L64" s="23" t="s">
        <v>461</v>
      </c>
      <c r="M64" s="2"/>
      <c r="N64" s="24" t="s">
        <v>462</v>
      </c>
      <c r="O64" s="2" t="s">
        <v>35</v>
      </c>
      <c r="P64" s="2" t="s">
        <v>36</v>
      </c>
      <c r="Q64" s="2">
        <v>50</v>
      </c>
      <c r="R64" s="25" t="e">
        <f>VLOOKUP(tabLocalidades!$D64,#REF!,10,0)</f>
        <v>#REF!</v>
      </c>
      <c r="S64" s="26" t="e">
        <f>VLOOKUP(tabLocalidades!$D64,#REF!,10,0)</f>
        <v>#REF!</v>
      </c>
      <c r="T64" s="26" t="e">
        <f>VLOOKUP(tabLocalidades!$D64,#REF!,10,0)</f>
        <v>#REF!</v>
      </c>
      <c r="U64" s="1" t="e">
        <f>IF(tabLocalidades!$R64=" ",0,1)</f>
        <v>#REF!</v>
      </c>
      <c r="V64" s="1" t="e">
        <f>TEXT(tabLocalidades!$R64,"mmm/aa")</f>
        <v>#REF!</v>
      </c>
      <c r="W64" s="1"/>
      <c r="X64" s="1"/>
      <c r="Y64" s="1"/>
      <c r="Z64" s="1"/>
      <c r="AA64" s="1"/>
    </row>
    <row r="65" spans="1:27" ht="18" customHeight="1">
      <c r="A65" s="2" t="e">
        <f t="shared" si="0"/>
        <v>#REF!</v>
      </c>
      <c r="B65" s="2" t="str">
        <f>IF(tabLocalidades!$C65="A","Atual","Nova")</f>
        <v>Atual</v>
      </c>
      <c r="C65" s="2" t="s">
        <v>26</v>
      </c>
      <c r="D65" s="2" t="s">
        <v>463</v>
      </c>
      <c r="E65" s="2" t="s">
        <v>464</v>
      </c>
      <c r="F65" s="2" t="s">
        <v>29</v>
      </c>
      <c r="G65" s="22" t="s">
        <v>56</v>
      </c>
      <c r="H65" s="2" t="s">
        <v>270</v>
      </c>
      <c r="I65" s="2" t="s">
        <v>465</v>
      </c>
      <c r="J65" s="2" t="s">
        <v>465</v>
      </c>
      <c r="K65" s="2" t="s">
        <v>466</v>
      </c>
      <c r="L65" s="23" t="s">
        <v>467</v>
      </c>
      <c r="M65" s="2"/>
      <c r="N65" s="24" t="s">
        <v>468</v>
      </c>
      <c r="O65" s="2" t="s">
        <v>35</v>
      </c>
      <c r="P65" s="2" t="s">
        <v>36</v>
      </c>
      <c r="Q65" s="2">
        <v>200</v>
      </c>
      <c r="R65" s="25" t="e">
        <f>VLOOKUP(tabLocalidades!$D65,#REF!,10,0)</f>
        <v>#REF!</v>
      </c>
      <c r="S65" s="26" t="e">
        <f>VLOOKUP(tabLocalidades!$D65,#REF!,10,0)</f>
        <v>#REF!</v>
      </c>
      <c r="T65" s="26" t="e">
        <f>VLOOKUP(tabLocalidades!$D65,#REF!,10,0)</f>
        <v>#REF!</v>
      </c>
      <c r="U65" s="1" t="e">
        <f>IF(tabLocalidades!$R65=" ",0,1)</f>
        <v>#REF!</v>
      </c>
      <c r="V65" s="1" t="e">
        <f>TEXT(tabLocalidades!$R65,"mmm/aa")</f>
        <v>#REF!</v>
      </c>
      <c r="W65" s="1"/>
      <c r="X65" s="1"/>
      <c r="Y65" s="1"/>
      <c r="Z65" s="1"/>
      <c r="AA65" s="1"/>
    </row>
    <row r="66" spans="1:27" ht="18" customHeight="1">
      <c r="A66" s="2" t="e">
        <f t="shared" si="0"/>
        <v>#REF!</v>
      </c>
      <c r="B66" s="2" t="str">
        <f>IF(tabLocalidades!$C66="A","Atual","Nova")</f>
        <v>Atual</v>
      </c>
      <c r="C66" s="2" t="s">
        <v>26</v>
      </c>
      <c r="D66" s="2" t="s">
        <v>469</v>
      </c>
      <c r="E66" s="2" t="s">
        <v>470</v>
      </c>
      <c r="F66" s="2" t="s">
        <v>29</v>
      </c>
      <c r="G66" s="22" t="s">
        <v>30</v>
      </c>
      <c r="H66" s="2" t="s">
        <v>205</v>
      </c>
      <c r="I66" s="2" t="s">
        <v>471</v>
      </c>
      <c r="J66" s="2" t="s">
        <v>471</v>
      </c>
      <c r="K66" s="2" t="s">
        <v>472</v>
      </c>
      <c r="L66" s="23" t="s">
        <v>473</v>
      </c>
      <c r="M66" s="2"/>
      <c r="N66" s="24" t="s">
        <v>474</v>
      </c>
      <c r="O66" s="2" t="s">
        <v>35</v>
      </c>
      <c r="P66" s="2" t="s">
        <v>36</v>
      </c>
      <c r="Q66" s="2">
        <v>125</v>
      </c>
      <c r="R66" s="25" t="e">
        <f>VLOOKUP(tabLocalidades!$D66,#REF!,10,0)</f>
        <v>#REF!</v>
      </c>
      <c r="S66" s="26" t="e">
        <f>VLOOKUP(tabLocalidades!$D66,#REF!,10,0)</f>
        <v>#REF!</v>
      </c>
      <c r="T66" s="26" t="e">
        <f>VLOOKUP(tabLocalidades!$D66,#REF!,10,0)</f>
        <v>#REF!</v>
      </c>
      <c r="U66" s="1" t="e">
        <f>IF(tabLocalidades!$R66=" ",0,1)</f>
        <v>#REF!</v>
      </c>
      <c r="V66" s="1" t="e">
        <f>TEXT(tabLocalidades!$R66,"mmm/aa")</f>
        <v>#REF!</v>
      </c>
      <c r="W66" s="1"/>
      <c r="X66" s="1"/>
      <c r="Y66" s="1"/>
      <c r="Z66" s="1"/>
      <c r="AA66" s="1"/>
    </row>
    <row r="67" spans="1:27" ht="18" customHeight="1">
      <c r="A67" s="2" t="e">
        <f t="shared" si="0"/>
        <v>#REF!</v>
      </c>
      <c r="B67" s="2" t="str">
        <f>IF(tabLocalidades!$C67="A","Atual","Nova")</f>
        <v>Atual</v>
      </c>
      <c r="C67" s="2" t="s">
        <v>26</v>
      </c>
      <c r="D67" s="2" t="s">
        <v>475</v>
      </c>
      <c r="E67" s="2" t="s">
        <v>476</v>
      </c>
      <c r="F67" s="2" t="s">
        <v>29</v>
      </c>
      <c r="G67" s="22" t="s">
        <v>30</v>
      </c>
      <c r="H67" s="2" t="s">
        <v>205</v>
      </c>
      <c r="I67" s="2" t="s">
        <v>205</v>
      </c>
      <c r="J67" s="2" t="s">
        <v>477</v>
      </c>
      <c r="K67" s="2" t="s">
        <v>478</v>
      </c>
      <c r="L67" s="23" t="s">
        <v>479</v>
      </c>
      <c r="M67" s="2"/>
      <c r="N67" s="24" t="s">
        <v>480</v>
      </c>
      <c r="O67" s="2" t="s">
        <v>35</v>
      </c>
      <c r="P67" s="2" t="s">
        <v>36</v>
      </c>
      <c r="Q67" s="2">
        <v>75</v>
      </c>
      <c r="R67" s="25" t="e">
        <f>VLOOKUP(tabLocalidades!$D67,#REF!,10,0)</f>
        <v>#REF!</v>
      </c>
      <c r="S67" s="26" t="e">
        <f>VLOOKUP(tabLocalidades!$D67,#REF!,10,0)</f>
        <v>#REF!</v>
      </c>
      <c r="T67" s="26" t="e">
        <f>VLOOKUP(tabLocalidades!$D67,#REF!,10,0)</f>
        <v>#REF!</v>
      </c>
      <c r="U67" s="1" t="e">
        <f>IF(tabLocalidades!$R67=" ",0,1)</f>
        <v>#REF!</v>
      </c>
      <c r="V67" s="1" t="e">
        <f>TEXT(tabLocalidades!$R67,"mmm/aa")</f>
        <v>#REF!</v>
      </c>
      <c r="W67" s="1"/>
      <c r="X67" s="28" t="s">
        <v>63</v>
      </c>
      <c r="Y67" s="28" t="s">
        <v>481</v>
      </c>
      <c r="Z67" s="28">
        <v>23143</v>
      </c>
      <c r="AA67" s="28"/>
    </row>
    <row r="68" spans="1:27" ht="18" customHeight="1">
      <c r="A68" s="2" t="e">
        <f t="shared" si="0"/>
        <v>#REF!</v>
      </c>
      <c r="B68" s="2" t="str">
        <f>IF(tabLocalidades!$C68="A","Atual","Nova")</f>
        <v>Atual</v>
      </c>
      <c r="C68" s="2" t="s">
        <v>26</v>
      </c>
      <c r="D68" s="2" t="s">
        <v>482</v>
      </c>
      <c r="E68" s="2" t="s">
        <v>483</v>
      </c>
      <c r="F68" s="2" t="s">
        <v>29</v>
      </c>
      <c r="G68" s="22" t="s">
        <v>30</v>
      </c>
      <c r="H68" s="2" t="s">
        <v>345</v>
      </c>
      <c r="I68" s="2" t="s">
        <v>484</v>
      </c>
      <c r="J68" s="2" t="s">
        <v>485</v>
      </c>
      <c r="K68" s="2" t="s">
        <v>486</v>
      </c>
      <c r="L68" s="23" t="s">
        <v>487</v>
      </c>
      <c r="M68" s="2"/>
      <c r="N68" s="24" t="s">
        <v>488</v>
      </c>
      <c r="O68" s="2" t="s">
        <v>35</v>
      </c>
      <c r="P68" s="2" t="s">
        <v>36</v>
      </c>
      <c r="Q68" s="2">
        <v>75</v>
      </c>
      <c r="R68" s="25" t="e">
        <f>VLOOKUP(tabLocalidades!$D68,#REF!,10,0)</f>
        <v>#REF!</v>
      </c>
      <c r="S68" s="26" t="e">
        <f>VLOOKUP(tabLocalidades!$D68,#REF!,10,0)</f>
        <v>#REF!</v>
      </c>
      <c r="T68" s="26" t="e">
        <f>VLOOKUP(tabLocalidades!$D68,#REF!,10,0)</f>
        <v>#REF!</v>
      </c>
      <c r="U68" s="1" t="e">
        <f>IF(tabLocalidades!$R68=" ",0,1)</f>
        <v>#REF!</v>
      </c>
      <c r="V68" s="1" t="e">
        <f>TEXT(tabLocalidades!$R68,"mmm/aa")</f>
        <v>#REF!</v>
      </c>
      <c r="W68" s="1"/>
      <c r="X68" s="1"/>
      <c r="Y68" s="1"/>
      <c r="Z68" s="1"/>
      <c r="AA68" s="1"/>
    </row>
    <row r="69" spans="1:27" ht="18" customHeight="1">
      <c r="A69" s="2" t="e">
        <f t="shared" si="0"/>
        <v>#REF!</v>
      </c>
      <c r="B69" s="2" t="str">
        <f>IF(tabLocalidades!$C69="A","Atual","Nova")</f>
        <v>Atual</v>
      </c>
      <c r="C69" s="2" t="s">
        <v>26</v>
      </c>
      <c r="D69" s="2" t="s">
        <v>489</v>
      </c>
      <c r="E69" s="2" t="s">
        <v>490</v>
      </c>
      <c r="F69" s="2" t="s">
        <v>29</v>
      </c>
      <c r="G69" s="22" t="s">
        <v>220</v>
      </c>
      <c r="H69" s="2" t="s">
        <v>491</v>
      </c>
      <c r="I69" s="2" t="s">
        <v>492</v>
      </c>
      <c r="J69" s="2" t="s">
        <v>493</v>
      </c>
      <c r="K69" s="2" t="s">
        <v>494</v>
      </c>
      <c r="L69" s="23" t="s">
        <v>495</v>
      </c>
      <c r="M69" s="2"/>
      <c r="N69" s="24" t="s">
        <v>496</v>
      </c>
      <c r="O69" s="2" t="s">
        <v>35</v>
      </c>
      <c r="P69" s="2" t="s">
        <v>36</v>
      </c>
      <c r="Q69" s="2">
        <v>100</v>
      </c>
      <c r="R69" s="25" t="e">
        <f>VLOOKUP(tabLocalidades!$D69,#REF!,10,0)</f>
        <v>#REF!</v>
      </c>
      <c r="S69" s="26" t="e">
        <f>VLOOKUP(tabLocalidades!$D69,#REF!,10,0)</f>
        <v>#REF!</v>
      </c>
      <c r="T69" s="26" t="e">
        <f>VLOOKUP(tabLocalidades!$D69,#REF!,10,0)</f>
        <v>#REF!</v>
      </c>
      <c r="U69" s="1" t="e">
        <f>IF(tabLocalidades!$R69=" ",0,1)</f>
        <v>#REF!</v>
      </c>
      <c r="V69" s="1" t="e">
        <f>TEXT(tabLocalidades!$R69,"mmm/aa")</f>
        <v>#REF!</v>
      </c>
      <c r="W69" s="1"/>
      <c r="X69" s="1"/>
      <c r="Y69" s="1"/>
      <c r="Z69" s="1"/>
      <c r="AA69" s="1"/>
    </row>
    <row r="70" spans="1:27" ht="18" customHeight="1">
      <c r="A70" s="2" t="e">
        <f t="shared" si="0"/>
        <v>#REF!</v>
      </c>
      <c r="B70" s="2" t="str">
        <f>IF(tabLocalidades!$C70="A","Atual","Nova")</f>
        <v>Atual</v>
      </c>
      <c r="C70" s="2" t="s">
        <v>26</v>
      </c>
      <c r="D70" s="2" t="s">
        <v>497</v>
      </c>
      <c r="E70" s="2" t="s">
        <v>498</v>
      </c>
      <c r="F70" s="2" t="s">
        <v>29</v>
      </c>
      <c r="G70" s="22" t="s">
        <v>220</v>
      </c>
      <c r="H70" s="2" t="s">
        <v>390</v>
      </c>
      <c r="I70" s="2" t="s">
        <v>499</v>
      </c>
      <c r="J70" s="2" t="s">
        <v>500</v>
      </c>
      <c r="K70" s="2" t="s">
        <v>501</v>
      </c>
      <c r="L70" s="23" t="s">
        <v>502</v>
      </c>
      <c r="M70" s="2"/>
      <c r="N70" s="24" t="s">
        <v>503</v>
      </c>
      <c r="O70" s="2" t="s">
        <v>35</v>
      </c>
      <c r="P70" s="2" t="s">
        <v>36</v>
      </c>
      <c r="Q70" s="2">
        <v>125</v>
      </c>
      <c r="R70" s="25" t="e">
        <f>VLOOKUP(tabLocalidades!$D70,#REF!,10,0)</f>
        <v>#REF!</v>
      </c>
      <c r="S70" s="26" t="e">
        <f>VLOOKUP(tabLocalidades!$D70,#REF!,10,0)</f>
        <v>#REF!</v>
      </c>
      <c r="T70" s="26" t="e">
        <f>VLOOKUP(tabLocalidades!$D70,#REF!,10,0)</f>
        <v>#REF!</v>
      </c>
      <c r="U70" s="1" t="e">
        <f>IF(tabLocalidades!$R70=" ",0,1)</f>
        <v>#REF!</v>
      </c>
      <c r="V70" s="1" t="e">
        <f>TEXT(tabLocalidades!$R70,"mmm/aa")</f>
        <v>#REF!</v>
      </c>
      <c r="W70" s="1"/>
      <c r="X70" s="1"/>
      <c r="Y70" s="1"/>
      <c r="Z70" s="1"/>
      <c r="AA70" s="1"/>
    </row>
    <row r="71" spans="1:27" ht="18" customHeight="1">
      <c r="A71" s="2" t="e">
        <f t="shared" si="0"/>
        <v>#REF!</v>
      </c>
      <c r="B71" s="2" t="str">
        <f>IF(tabLocalidades!$C71="A","Atual","Nova")</f>
        <v>Atual</v>
      </c>
      <c r="C71" s="2" t="s">
        <v>26</v>
      </c>
      <c r="D71" s="2" t="s">
        <v>504</v>
      </c>
      <c r="E71" s="2" t="s">
        <v>505</v>
      </c>
      <c r="F71" s="2" t="s">
        <v>29</v>
      </c>
      <c r="G71" s="22" t="s">
        <v>39</v>
      </c>
      <c r="H71" s="2" t="s">
        <v>40</v>
      </c>
      <c r="I71" s="2" t="s">
        <v>445</v>
      </c>
      <c r="J71" s="2" t="s">
        <v>445</v>
      </c>
      <c r="K71" s="2" t="s">
        <v>506</v>
      </c>
      <c r="L71" s="23" t="s">
        <v>507</v>
      </c>
      <c r="M71" s="2"/>
      <c r="N71" s="24" t="s">
        <v>508</v>
      </c>
      <c r="O71" s="2" t="s">
        <v>35</v>
      </c>
      <c r="P71" s="2" t="s">
        <v>36</v>
      </c>
      <c r="Q71" s="2">
        <v>50</v>
      </c>
      <c r="R71" s="25" t="e">
        <f>VLOOKUP(tabLocalidades!$D71,#REF!,10,0)</f>
        <v>#REF!</v>
      </c>
      <c r="S71" s="26" t="e">
        <f>VLOOKUP(tabLocalidades!$D71,#REF!,10,0)</f>
        <v>#REF!</v>
      </c>
      <c r="T71" s="26" t="e">
        <f>VLOOKUP(tabLocalidades!$D71,#REF!,10,0)</f>
        <v>#REF!</v>
      </c>
      <c r="U71" s="1" t="e">
        <f>IF(tabLocalidades!$R71=" ",0,1)</f>
        <v>#REF!</v>
      </c>
      <c r="V71" s="1" t="e">
        <f>TEXT(tabLocalidades!$R71,"mmm/aa")</f>
        <v>#REF!</v>
      </c>
      <c r="W71" s="1"/>
      <c r="X71" s="1"/>
      <c r="Y71" s="1"/>
      <c r="Z71" s="1"/>
      <c r="AA71" s="1"/>
    </row>
    <row r="72" spans="1:27" ht="18" customHeight="1">
      <c r="A72" s="2" t="e">
        <f t="shared" si="0"/>
        <v>#REF!</v>
      </c>
      <c r="B72" s="2" t="str">
        <f>IF(tabLocalidades!$C72="A","Atual","Nova")</f>
        <v>Atual</v>
      </c>
      <c r="C72" s="2" t="s">
        <v>26</v>
      </c>
      <c r="D72" s="2" t="s">
        <v>509</v>
      </c>
      <c r="E72" s="2" t="s">
        <v>510</v>
      </c>
      <c r="F72" s="2" t="s">
        <v>29</v>
      </c>
      <c r="G72" s="22" t="s">
        <v>30</v>
      </c>
      <c r="H72" s="2" t="s">
        <v>166</v>
      </c>
      <c r="I72" s="2" t="s">
        <v>511</v>
      </c>
      <c r="J72" s="2" t="s">
        <v>512</v>
      </c>
      <c r="K72" s="2" t="s">
        <v>513</v>
      </c>
      <c r="L72" s="23" t="s">
        <v>514</v>
      </c>
      <c r="M72" s="2"/>
      <c r="N72" s="24" t="s">
        <v>515</v>
      </c>
      <c r="O72" s="2" t="s">
        <v>35</v>
      </c>
      <c r="P72" s="2" t="s">
        <v>36</v>
      </c>
      <c r="Q72" s="2">
        <v>75</v>
      </c>
      <c r="R72" s="25" t="e">
        <f>VLOOKUP(tabLocalidades!$D72,#REF!,10,0)</f>
        <v>#REF!</v>
      </c>
      <c r="S72" s="26" t="e">
        <f>VLOOKUP(tabLocalidades!$D72,#REF!,10,0)</f>
        <v>#REF!</v>
      </c>
      <c r="T72" s="26" t="e">
        <f>VLOOKUP(tabLocalidades!$D72,#REF!,10,0)</f>
        <v>#REF!</v>
      </c>
      <c r="U72" s="1" t="e">
        <f>IF(tabLocalidades!$R72=" ",0,1)</f>
        <v>#REF!</v>
      </c>
      <c r="V72" s="1" t="e">
        <f>TEXT(tabLocalidades!$R72,"mmm/aa")</f>
        <v>#REF!</v>
      </c>
      <c r="W72" s="1"/>
      <c r="X72" s="1"/>
      <c r="Y72" s="1"/>
      <c r="Z72" s="1"/>
      <c r="AA72" s="1"/>
    </row>
    <row r="73" spans="1:27" ht="18" customHeight="1">
      <c r="A73" s="2" t="e">
        <f t="shared" si="0"/>
        <v>#REF!</v>
      </c>
      <c r="B73" s="2" t="str">
        <f>IF(tabLocalidades!$C73="A","Atual","Nova")</f>
        <v>Atual</v>
      </c>
      <c r="C73" s="2" t="s">
        <v>26</v>
      </c>
      <c r="D73" s="2" t="s">
        <v>516</v>
      </c>
      <c r="E73" s="2" t="s">
        <v>517</v>
      </c>
      <c r="F73" s="2" t="s">
        <v>29</v>
      </c>
      <c r="G73" s="22" t="s">
        <v>39</v>
      </c>
      <c r="H73" s="2" t="s">
        <v>40</v>
      </c>
      <c r="I73" s="2" t="s">
        <v>518</v>
      </c>
      <c r="J73" s="2" t="s">
        <v>519</v>
      </c>
      <c r="K73" s="2" t="s">
        <v>520</v>
      </c>
      <c r="L73" s="23" t="s">
        <v>521</v>
      </c>
      <c r="M73" s="2"/>
      <c r="N73" s="24" t="s">
        <v>522</v>
      </c>
      <c r="O73" s="2" t="s">
        <v>35</v>
      </c>
      <c r="P73" s="2" t="s">
        <v>36</v>
      </c>
      <c r="Q73" s="2">
        <v>75</v>
      </c>
      <c r="R73" s="25" t="e">
        <f>VLOOKUP(tabLocalidades!$D73,#REF!,10,0)</f>
        <v>#REF!</v>
      </c>
      <c r="S73" s="26" t="e">
        <f>VLOOKUP(tabLocalidades!$D73,#REF!,10,0)</f>
        <v>#REF!</v>
      </c>
      <c r="T73" s="26" t="e">
        <f>VLOOKUP(tabLocalidades!$D73,#REF!,10,0)</f>
        <v>#REF!</v>
      </c>
      <c r="U73" s="1" t="e">
        <f>IF(tabLocalidades!$R73=" ",0,1)</f>
        <v>#REF!</v>
      </c>
      <c r="V73" s="1" t="e">
        <f>TEXT(tabLocalidades!$R73,"mmm/aa")</f>
        <v>#REF!</v>
      </c>
      <c r="W73" s="1"/>
      <c r="X73" s="1"/>
      <c r="Y73" s="1"/>
      <c r="Z73" s="1"/>
      <c r="AA73" s="1"/>
    </row>
    <row r="74" spans="1:27" ht="18" customHeight="1">
      <c r="A74" s="2" t="e">
        <f t="shared" si="0"/>
        <v>#REF!</v>
      </c>
      <c r="B74" s="2" t="str">
        <f>IF(tabLocalidades!$C74="A","Atual","Nova")</f>
        <v>Atual</v>
      </c>
      <c r="C74" s="2" t="s">
        <v>26</v>
      </c>
      <c r="D74" s="2" t="s">
        <v>523</v>
      </c>
      <c r="E74" s="2" t="s">
        <v>524</v>
      </c>
      <c r="F74" s="2" t="s">
        <v>29</v>
      </c>
      <c r="G74" s="22" t="s">
        <v>39</v>
      </c>
      <c r="H74" s="2" t="s">
        <v>40</v>
      </c>
      <c r="I74" s="2" t="s">
        <v>40</v>
      </c>
      <c r="J74" s="2" t="s">
        <v>40</v>
      </c>
      <c r="K74" s="2" t="s">
        <v>525</v>
      </c>
      <c r="L74" s="23" t="s">
        <v>526</v>
      </c>
      <c r="M74" s="2" t="s">
        <v>527</v>
      </c>
      <c r="N74" s="24" t="s">
        <v>528</v>
      </c>
      <c r="O74" s="2" t="s">
        <v>35</v>
      </c>
      <c r="P74" s="2" t="s">
        <v>36</v>
      </c>
      <c r="Q74" s="2">
        <v>100</v>
      </c>
      <c r="R74" s="25" t="e">
        <f>VLOOKUP(tabLocalidades!$D74,#REF!,10,0)</f>
        <v>#REF!</v>
      </c>
      <c r="S74" s="26" t="e">
        <f>VLOOKUP(tabLocalidades!$D74,#REF!,10,0)</f>
        <v>#REF!</v>
      </c>
      <c r="T74" s="26" t="e">
        <f>VLOOKUP(tabLocalidades!$D74,#REF!,10,0)</f>
        <v>#REF!</v>
      </c>
      <c r="U74" s="1" t="e">
        <f>IF(tabLocalidades!$R74=" ",0,1)</f>
        <v>#REF!</v>
      </c>
      <c r="V74" s="1" t="e">
        <f>TEXT(tabLocalidades!$R74,"mmm/aa")</f>
        <v>#REF!</v>
      </c>
      <c r="W74" s="1"/>
      <c r="X74" s="1"/>
      <c r="Y74" s="1"/>
      <c r="Z74" s="1"/>
      <c r="AA74" s="1"/>
    </row>
    <row r="75" spans="1:27" ht="18" customHeight="1">
      <c r="A75" s="2" t="e">
        <f t="shared" si="0"/>
        <v>#REF!</v>
      </c>
      <c r="B75" s="2" t="str">
        <f>IF(tabLocalidades!$C75="A","Atual","Nova")</f>
        <v>Atual</v>
      </c>
      <c r="C75" s="2" t="s">
        <v>26</v>
      </c>
      <c r="D75" s="2" t="s">
        <v>529</v>
      </c>
      <c r="E75" s="2" t="s">
        <v>530</v>
      </c>
      <c r="F75" s="2" t="s">
        <v>29</v>
      </c>
      <c r="G75" s="22" t="s">
        <v>56</v>
      </c>
      <c r="H75" s="2" t="s">
        <v>531</v>
      </c>
      <c r="I75" s="2" t="s">
        <v>532</v>
      </c>
      <c r="J75" s="2" t="s">
        <v>533</v>
      </c>
      <c r="K75" s="2" t="s">
        <v>534</v>
      </c>
      <c r="L75" s="23" t="s">
        <v>535</v>
      </c>
      <c r="M75" s="2"/>
      <c r="N75" s="24" t="s">
        <v>536</v>
      </c>
      <c r="O75" s="2" t="s">
        <v>35</v>
      </c>
      <c r="P75" s="2" t="s">
        <v>36</v>
      </c>
      <c r="Q75" s="2">
        <v>100</v>
      </c>
      <c r="R75" s="25" t="e">
        <f>VLOOKUP(tabLocalidades!$D75,#REF!,10,0)</f>
        <v>#REF!</v>
      </c>
      <c r="S75" s="26" t="e">
        <f>VLOOKUP(tabLocalidades!$D75,#REF!,10,0)</f>
        <v>#REF!</v>
      </c>
      <c r="T75" s="26" t="e">
        <f>VLOOKUP(tabLocalidades!$D75,#REF!,10,0)</f>
        <v>#REF!</v>
      </c>
      <c r="U75" s="1" t="e">
        <f>IF(tabLocalidades!$R75=" ",0,1)</f>
        <v>#REF!</v>
      </c>
      <c r="V75" s="1" t="e">
        <f>TEXT(tabLocalidades!$R75,"mmm/aa")</f>
        <v>#REF!</v>
      </c>
      <c r="W75" s="1"/>
      <c r="X75" s="1"/>
      <c r="Y75" s="1"/>
      <c r="Z75" s="1"/>
      <c r="AA75" s="1"/>
    </row>
    <row r="76" spans="1:27" ht="18" customHeight="1">
      <c r="A76" s="2" t="e">
        <f t="shared" si="0"/>
        <v>#REF!</v>
      </c>
      <c r="B76" s="2" t="str">
        <f>IF(tabLocalidades!$C76="A","Atual","Nova")</f>
        <v>Atual</v>
      </c>
      <c r="C76" s="2" t="s">
        <v>26</v>
      </c>
      <c r="D76" s="2" t="s">
        <v>537</v>
      </c>
      <c r="E76" s="2" t="s">
        <v>538</v>
      </c>
      <c r="F76" s="2" t="s">
        <v>29</v>
      </c>
      <c r="G76" s="22" t="s">
        <v>30</v>
      </c>
      <c r="H76" s="2" t="s">
        <v>431</v>
      </c>
      <c r="I76" s="2" t="s">
        <v>431</v>
      </c>
      <c r="J76" s="2" t="s">
        <v>539</v>
      </c>
      <c r="K76" s="2" t="s">
        <v>540</v>
      </c>
      <c r="L76" s="23" t="s">
        <v>541</v>
      </c>
      <c r="M76" s="2"/>
      <c r="N76" s="24" t="s">
        <v>542</v>
      </c>
      <c r="O76" s="2" t="s">
        <v>35</v>
      </c>
      <c r="P76" s="2" t="s">
        <v>36</v>
      </c>
      <c r="Q76" s="2">
        <v>100</v>
      </c>
      <c r="R76" s="25" t="e">
        <f>VLOOKUP(tabLocalidades!$D76,#REF!,10,0)</f>
        <v>#REF!</v>
      </c>
      <c r="S76" s="26" t="e">
        <f>VLOOKUP(tabLocalidades!$D76,#REF!,10,0)</f>
        <v>#REF!</v>
      </c>
      <c r="T76" s="26" t="e">
        <f>VLOOKUP(tabLocalidades!$D76,#REF!,10,0)</f>
        <v>#REF!</v>
      </c>
      <c r="U76" s="1" t="e">
        <f>IF(tabLocalidades!$R76=" ",0,1)</f>
        <v>#REF!</v>
      </c>
      <c r="V76" s="1" t="e">
        <f>TEXT(tabLocalidades!$R76,"mmm/aa")</f>
        <v>#REF!</v>
      </c>
      <c r="W76" s="1"/>
      <c r="X76" s="1"/>
      <c r="Y76" s="1"/>
      <c r="Z76" s="1"/>
      <c r="AA76" s="1"/>
    </row>
    <row r="77" spans="1:27" ht="18" customHeight="1">
      <c r="A77" s="2" t="e">
        <f t="shared" si="0"/>
        <v>#REF!</v>
      </c>
      <c r="B77" s="2" t="str">
        <f>IF(tabLocalidades!$C77="A","Atual","Nova")</f>
        <v>Atual</v>
      </c>
      <c r="C77" s="2" t="s">
        <v>26</v>
      </c>
      <c r="D77" s="2" t="s">
        <v>543</v>
      </c>
      <c r="E77" s="2" t="s">
        <v>544</v>
      </c>
      <c r="F77" s="2" t="s">
        <v>29</v>
      </c>
      <c r="G77" s="22" t="s">
        <v>220</v>
      </c>
      <c r="H77" s="2" t="s">
        <v>491</v>
      </c>
      <c r="I77" s="2" t="s">
        <v>545</v>
      </c>
      <c r="J77" s="2" t="s">
        <v>545</v>
      </c>
      <c r="K77" s="2" t="s">
        <v>546</v>
      </c>
      <c r="L77" s="23" t="s">
        <v>547</v>
      </c>
      <c r="M77" s="2"/>
      <c r="N77" s="24" t="s">
        <v>548</v>
      </c>
      <c r="O77" s="2" t="s">
        <v>35</v>
      </c>
      <c r="P77" s="2" t="s">
        <v>36</v>
      </c>
      <c r="Q77" s="2">
        <v>75</v>
      </c>
      <c r="R77" s="25" t="e">
        <f>VLOOKUP(tabLocalidades!$D77,#REF!,10,0)</f>
        <v>#REF!</v>
      </c>
      <c r="S77" s="26" t="e">
        <f>VLOOKUP(tabLocalidades!$D77,#REF!,10,0)</f>
        <v>#REF!</v>
      </c>
      <c r="T77" s="26" t="e">
        <f>VLOOKUP(tabLocalidades!$D77,#REF!,10,0)</f>
        <v>#REF!</v>
      </c>
      <c r="U77" s="1" t="e">
        <f>IF(tabLocalidades!$R77=" ",0,1)</f>
        <v>#REF!</v>
      </c>
      <c r="V77" s="1" t="e">
        <f>TEXT(tabLocalidades!$R77,"mmm/aa")</f>
        <v>#REF!</v>
      </c>
      <c r="W77" s="1"/>
      <c r="X77" s="1"/>
      <c r="Y77" s="1"/>
      <c r="Z77" s="1"/>
      <c r="AA77" s="1"/>
    </row>
    <row r="78" spans="1:27" ht="18" customHeight="1">
      <c r="A78" s="2" t="e">
        <f t="shared" si="0"/>
        <v>#REF!</v>
      </c>
      <c r="B78" s="2" t="str">
        <f>IF(tabLocalidades!$C78="A","Atual","Nova")</f>
        <v>Atual</v>
      </c>
      <c r="C78" s="2" t="s">
        <v>26</v>
      </c>
      <c r="D78" s="2" t="s">
        <v>549</v>
      </c>
      <c r="E78" s="2" t="s">
        <v>550</v>
      </c>
      <c r="F78" s="2" t="s">
        <v>29</v>
      </c>
      <c r="G78" s="22" t="s">
        <v>220</v>
      </c>
      <c r="H78" s="2" t="s">
        <v>491</v>
      </c>
      <c r="I78" s="2" t="s">
        <v>491</v>
      </c>
      <c r="J78" s="2" t="s">
        <v>545</v>
      </c>
      <c r="K78" s="2" t="s">
        <v>551</v>
      </c>
      <c r="L78" s="23" t="s">
        <v>552</v>
      </c>
      <c r="M78" s="2"/>
      <c r="N78" s="24" t="s">
        <v>553</v>
      </c>
      <c r="O78" s="2" t="s">
        <v>35</v>
      </c>
      <c r="P78" s="2" t="s">
        <v>36</v>
      </c>
      <c r="Q78" s="2">
        <v>100</v>
      </c>
      <c r="R78" s="25" t="e">
        <f>VLOOKUP(tabLocalidades!$D78,#REF!,10,0)</f>
        <v>#REF!</v>
      </c>
      <c r="S78" s="26" t="e">
        <f>VLOOKUP(tabLocalidades!$D78,#REF!,10,0)</f>
        <v>#REF!</v>
      </c>
      <c r="T78" s="26" t="e">
        <f>VLOOKUP(tabLocalidades!$D78,#REF!,10,0)</f>
        <v>#REF!</v>
      </c>
      <c r="U78" s="1" t="e">
        <f>IF(tabLocalidades!$R78=" ",0,1)</f>
        <v>#REF!</v>
      </c>
      <c r="V78" s="1" t="e">
        <f>TEXT(tabLocalidades!$R78,"mmm/aa")</f>
        <v>#REF!</v>
      </c>
      <c r="W78" s="1"/>
      <c r="X78" s="28" t="s">
        <v>63</v>
      </c>
      <c r="Y78" s="28" t="s">
        <v>554</v>
      </c>
      <c r="Z78" s="28">
        <v>23201</v>
      </c>
      <c r="AA78" s="28"/>
    </row>
    <row r="79" spans="1:27" ht="18" customHeight="1">
      <c r="A79" s="2" t="e">
        <f t="shared" si="0"/>
        <v>#REF!</v>
      </c>
      <c r="B79" s="2" t="str">
        <f>IF(tabLocalidades!$C79="A","Atual","Nova")</f>
        <v>Atual</v>
      </c>
      <c r="C79" s="2" t="s">
        <v>26</v>
      </c>
      <c r="D79" s="2" t="s">
        <v>555</v>
      </c>
      <c r="E79" s="2" t="s">
        <v>556</v>
      </c>
      <c r="F79" s="2" t="s">
        <v>29</v>
      </c>
      <c r="G79" s="22" t="s">
        <v>220</v>
      </c>
      <c r="H79" s="2" t="s">
        <v>311</v>
      </c>
      <c r="I79" s="2" t="s">
        <v>557</v>
      </c>
      <c r="J79" s="2" t="s">
        <v>558</v>
      </c>
      <c r="K79" s="2" t="s">
        <v>559</v>
      </c>
      <c r="L79" s="23" t="s">
        <v>560</v>
      </c>
      <c r="M79" s="2"/>
      <c r="N79" s="24" t="s">
        <v>561</v>
      </c>
      <c r="O79" s="2" t="s">
        <v>35</v>
      </c>
      <c r="P79" s="2" t="s">
        <v>36</v>
      </c>
      <c r="Q79" s="2">
        <v>75</v>
      </c>
      <c r="R79" s="25" t="e">
        <f>VLOOKUP(tabLocalidades!$D79,#REF!,10,0)</f>
        <v>#REF!</v>
      </c>
      <c r="S79" s="26" t="e">
        <f>VLOOKUP(tabLocalidades!$D79,#REF!,10,0)</f>
        <v>#REF!</v>
      </c>
      <c r="T79" s="26" t="e">
        <f>VLOOKUP(tabLocalidades!$D79,#REF!,10,0)</f>
        <v>#REF!</v>
      </c>
      <c r="U79" s="1" t="e">
        <f>IF(tabLocalidades!$R79=" ",0,1)</f>
        <v>#REF!</v>
      </c>
      <c r="V79" s="1" t="e">
        <f>TEXT(tabLocalidades!$R79,"mmm/aa")</f>
        <v>#REF!</v>
      </c>
      <c r="W79" s="1"/>
      <c r="X79" s="1"/>
      <c r="Y79" s="1"/>
      <c r="Z79" s="1"/>
      <c r="AA79" s="1"/>
    </row>
    <row r="80" spans="1:27" ht="18" customHeight="1">
      <c r="A80" s="2" t="e">
        <f t="shared" si="0"/>
        <v>#REF!</v>
      </c>
      <c r="B80" s="2" t="str">
        <f>IF(tabLocalidades!$C80="A","Atual","Nova")</f>
        <v>Atual</v>
      </c>
      <c r="C80" s="2" t="s">
        <v>26</v>
      </c>
      <c r="D80" s="2" t="s">
        <v>562</v>
      </c>
      <c r="E80" s="2" t="s">
        <v>563</v>
      </c>
      <c r="F80" s="2" t="s">
        <v>29</v>
      </c>
      <c r="G80" s="22" t="s">
        <v>220</v>
      </c>
      <c r="H80" s="2" t="s">
        <v>451</v>
      </c>
      <c r="I80" s="2" t="s">
        <v>564</v>
      </c>
      <c r="J80" s="2" t="s">
        <v>565</v>
      </c>
      <c r="K80" s="2" t="s">
        <v>566</v>
      </c>
      <c r="L80" s="23" t="s">
        <v>567</v>
      </c>
      <c r="M80" s="2"/>
      <c r="N80" s="24" t="s">
        <v>568</v>
      </c>
      <c r="O80" s="2" t="s">
        <v>35</v>
      </c>
      <c r="P80" s="2" t="s">
        <v>36</v>
      </c>
      <c r="Q80" s="2">
        <v>100</v>
      </c>
      <c r="R80" s="25" t="e">
        <f>VLOOKUP(tabLocalidades!$D80,#REF!,10,0)</f>
        <v>#REF!</v>
      </c>
      <c r="S80" s="26" t="e">
        <f>VLOOKUP(tabLocalidades!$D80,#REF!,10,0)</f>
        <v>#REF!</v>
      </c>
      <c r="T80" s="26" t="e">
        <f>VLOOKUP(tabLocalidades!$D80,#REF!,10,0)</f>
        <v>#REF!</v>
      </c>
      <c r="U80" s="1" t="e">
        <f>IF(tabLocalidades!$R80=" ",0,1)</f>
        <v>#REF!</v>
      </c>
      <c r="V80" s="1" t="e">
        <f>TEXT(tabLocalidades!$R80,"mmm/aa")</f>
        <v>#REF!</v>
      </c>
      <c r="W80" s="1"/>
      <c r="X80" s="1"/>
      <c r="Y80" s="1"/>
      <c r="Z80" s="1"/>
      <c r="AA80" s="1"/>
    </row>
    <row r="81" spans="1:27" ht="18" customHeight="1">
      <c r="A81" s="2" t="e">
        <f t="shared" si="0"/>
        <v>#REF!</v>
      </c>
      <c r="B81" s="2" t="str">
        <f>IF(tabLocalidades!$C81="A","Atual","Nova")</f>
        <v>Atual</v>
      </c>
      <c r="C81" s="2" t="s">
        <v>26</v>
      </c>
      <c r="D81" s="2" t="s">
        <v>569</v>
      </c>
      <c r="E81" s="2" t="s">
        <v>570</v>
      </c>
      <c r="F81" s="2" t="s">
        <v>29</v>
      </c>
      <c r="G81" s="22" t="s">
        <v>220</v>
      </c>
      <c r="H81" s="2" t="s">
        <v>571</v>
      </c>
      <c r="I81" s="2" t="s">
        <v>572</v>
      </c>
      <c r="J81" s="2" t="s">
        <v>573</v>
      </c>
      <c r="K81" s="2" t="s">
        <v>574</v>
      </c>
      <c r="L81" s="23" t="s">
        <v>575</v>
      </c>
      <c r="M81" s="2"/>
      <c r="N81" s="24" t="s">
        <v>576</v>
      </c>
      <c r="O81" s="2" t="s">
        <v>35</v>
      </c>
      <c r="P81" s="2" t="s">
        <v>36</v>
      </c>
      <c r="Q81" s="2">
        <v>50</v>
      </c>
      <c r="R81" s="25" t="e">
        <f>VLOOKUP(tabLocalidades!$D81,#REF!,10,0)</f>
        <v>#REF!</v>
      </c>
      <c r="S81" s="26" t="e">
        <f>VLOOKUP(tabLocalidades!$D81,#REF!,10,0)</f>
        <v>#REF!</v>
      </c>
      <c r="T81" s="26" t="e">
        <f>VLOOKUP(tabLocalidades!$D81,#REF!,10,0)</f>
        <v>#REF!</v>
      </c>
      <c r="U81" s="1" t="e">
        <f>IF(tabLocalidades!$R81=" ",0,1)</f>
        <v>#REF!</v>
      </c>
      <c r="V81" s="1" t="e">
        <f>TEXT(tabLocalidades!$R81,"mmm/aa")</f>
        <v>#REF!</v>
      </c>
      <c r="W81" s="1"/>
      <c r="X81" s="28" t="s">
        <v>0</v>
      </c>
      <c r="Y81" s="28" t="s">
        <v>577</v>
      </c>
      <c r="Z81" s="28">
        <v>20038</v>
      </c>
      <c r="AA81" s="28"/>
    </row>
    <row r="82" spans="1:27" ht="18" customHeight="1">
      <c r="A82" s="2" t="e">
        <f t="shared" si="0"/>
        <v>#REF!</v>
      </c>
      <c r="B82" s="2" t="str">
        <f>IF(tabLocalidades!$C82="A","Atual","Nova")</f>
        <v>Atual</v>
      </c>
      <c r="C82" s="2" t="s">
        <v>26</v>
      </c>
      <c r="D82" s="2" t="s">
        <v>578</v>
      </c>
      <c r="E82" s="2" t="s">
        <v>579</v>
      </c>
      <c r="F82" s="2" t="s">
        <v>29</v>
      </c>
      <c r="G82" s="22" t="s">
        <v>56</v>
      </c>
      <c r="H82" s="2" t="s">
        <v>580</v>
      </c>
      <c r="I82" s="2" t="s">
        <v>581</v>
      </c>
      <c r="J82" s="2" t="s">
        <v>582</v>
      </c>
      <c r="K82" s="2" t="s">
        <v>583</v>
      </c>
      <c r="L82" s="23" t="s">
        <v>584</v>
      </c>
      <c r="M82" s="2"/>
      <c r="N82" s="24" t="s">
        <v>585</v>
      </c>
      <c r="O82" s="2" t="s">
        <v>35</v>
      </c>
      <c r="P82" s="2" t="s">
        <v>36</v>
      </c>
      <c r="Q82" s="2">
        <v>50</v>
      </c>
      <c r="R82" s="25" t="e">
        <f>VLOOKUP(tabLocalidades!$D82,#REF!,10,0)</f>
        <v>#REF!</v>
      </c>
      <c r="S82" s="26" t="e">
        <f>VLOOKUP(tabLocalidades!$D82,#REF!,10,0)</f>
        <v>#REF!</v>
      </c>
      <c r="T82" s="26" t="e">
        <f>VLOOKUP(tabLocalidades!$D82,#REF!,10,0)</f>
        <v>#REF!</v>
      </c>
      <c r="U82" s="1" t="e">
        <f>IF(tabLocalidades!$R82=" ",0,1)</f>
        <v>#REF!</v>
      </c>
      <c r="V82" s="1" t="e">
        <f>TEXT(tabLocalidades!$R82,"mmm/aa")</f>
        <v>#REF!</v>
      </c>
      <c r="W82" s="1"/>
      <c r="X82" s="1"/>
      <c r="Y82" s="1"/>
      <c r="Z82" s="1"/>
      <c r="AA82" s="1"/>
    </row>
    <row r="83" spans="1:27" ht="18" customHeight="1">
      <c r="A83" s="2" t="e">
        <f t="shared" si="0"/>
        <v>#REF!</v>
      </c>
      <c r="B83" s="2" t="str">
        <f>IF(tabLocalidades!$C83="A","Atual","Nova")</f>
        <v>Atual</v>
      </c>
      <c r="C83" s="2" t="s">
        <v>26</v>
      </c>
      <c r="D83" s="2" t="s">
        <v>586</v>
      </c>
      <c r="E83" s="2" t="s">
        <v>587</v>
      </c>
      <c r="F83" s="2" t="s">
        <v>29</v>
      </c>
      <c r="G83" s="22" t="s">
        <v>56</v>
      </c>
      <c r="H83" s="2" t="s">
        <v>580</v>
      </c>
      <c r="I83" s="2" t="s">
        <v>588</v>
      </c>
      <c r="J83" s="2" t="s">
        <v>589</v>
      </c>
      <c r="K83" s="2" t="s">
        <v>590</v>
      </c>
      <c r="L83" s="23" t="s">
        <v>591</v>
      </c>
      <c r="M83" s="2"/>
      <c r="N83" s="24" t="s">
        <v>592</v>
      </c>
      <c r="O83" s="2" t="s">
        <v>35</v>
      </c>
      <c r="P83" s="2" t="s">
        <v>36</v>
      </c>
      <c r="Q83" s="2">
        <v>50</v>
      </c>
      <c r="R83" s="25" t="e">
        <f>VLOOKUP(tabLocalidades!$D83,#REF!,10,0)</f>
        <v>#REF!</v>
      </c>
      <c r="S83" s="26" t="e">
        <f>VLOOKUP(tabLocalidades!$D83,#REF!,10,0)</f>
        <v>#REF!</v>
      </c>
      <c r="T83" s="26" t="e">
        <f>VLOOKUP(tabLocalidades!$D83,#REF!,10,0)</f>
        <v>#REF!</v>
      </c>
      <c r="U83" s="1" t="e">
        <f>IF(tabLocalidades!$R83=" ",0,1)</f>
        <v>#REF!</v>
      </c>
      <c r="V83" s="1" t="e">
        <f>TEXT(tabLocalidades!$R83,"mmm/aa")</f>
        <v>#REF!</v>
      </c>
      <c r="W83" s="1"/>
      <c r="X83" s="1"/>
      <c r="Y83" s="1"/>
      <c r="Z83" s="1"/>
      <c r="AA83" s="1"/>
    </row>
    <row r="84" spans="1:27" ht="18" customHeight="1">
      <c r="A84" s="2" t="e">
        <f t="shared" si="0"/>
        <v>#REF!</v>
      </c>
      <c r="B84" s="2" t="str">
        <f>IF(tabLocalidades!$C84="A","Atual","Nova")</f>
        <v>Atual</v>
      </c>
      <c r="C84" s="2" t="s">
        <v>26</v>
      </c>
      <c r="D84" s="2" t="s">
        <v>593</v>
      </c>
      <c r="E84" s="2" t="s">
        <v>594</v>
      </c>
      <c r="F84" s="2" t="s">
        <v>29</v>
      </c>
      <c r="G84" s="22" t="s">
        <v>220</v>
      </c>
      <c r="H84" s="2" t="s">
        <v>451</v>
      </c>
      <c r="I84" s="2" t="s">
        <v>595</v>
      </c>
      <c r="J84" s="2" t="s">
        <v>595</v>
      </c>
      <c r="K84" s="2" t="s">
        <v>596</v>
      </c>
      <c r="L84" s="23" t="s">
        <v>597</v>
      </c>
      <c r="M84" s="2"/>
      <c r="N84" s="24" t="s">
        <v>598</v>
      </c>
      <c r="O84" s="2" t="s">
        <v>35</v>
      </c>
      <c r="P84" s="2" t="s">
        <v>36</v>
      </c>
      <c r="Q84" s="2">
        <v>75</v>
      </c>
      <c r="R84" s="25" t="e">
        <f>VLOOKUP(tabLocalidades!$D84,#REF!,10,0)</f>
        <v>#REF!</v>
      </c>
      <c r="S84" s="26" t="e">
        <f>VLOOKUP(tabLocalidades!$D84,#REF!,10,0)</f>
        <v>#REF!</v>
      </c>
      <c r="T84" s="26" t="e">
        <f>VLOOKUP(tabLocalidades!$D84,#REF!,10,0)</f>
        <v>#REF!</v>
      </c>
      <c r="U84" s="1" t="e">
        <f>IF(tabLocalidades!$R84=" ",0,1)</f>
        <v>#REF!</v>
      </c>
      <c r="V84" s="1" t="e">
        <f>TEXT(tabLocalidades!$R84,"mmm/aa")</f>
        <v>#REF!</v>
      </c>
      <c r="W84" s="1"/>
      <c r="X84" s="1"/>
      <c r="Y84" s="1"/>
      <c r="Z84" s="1"/>
      <c r="AA84" s="1"/>
    </row>
    <row r="85" spans="1:27" ht="18" customHeight="1">
      <c r="A85" s="2" t="e">
        <f t="shared" si="0"/>
        <v>#REF!</v>
      </c>
      <c r="B85" s="2" t="str">
        <f>IF(tabLocalidades!$C85="A","Atual","Nova")</f>
        <v>Atual</v>
      </c>
      <c r="C85" s="2" t="s">
        <v>26</v>
      </c>
      <c r="D85" s="2" t="s">
        <v>599</v>
      </c>
      <c r="E85" s="2" t="s">
        <v>600</v>
      </c>
      <c r="F85" s="2" t="s">
        <v>29</v>
      </c>
      <c r="G85" s="22" t="s">
        <v>30</v>
      </c>
      <c r="H85" s="2" t="s">
        <v>431</v>
      </c>
      <c r="I85" s="2" t="s">
        <v>601</v>
      </c>
      <c r="J85" s="2" t="s">
        <v>602</v>
      </c>
      <c r="K85" s="2" t="s">
        <v>603</v>
      </c>
      <c r="L85" s="23" t="s">
        <v>604</v>
      </c>
      <c r="M85" s="2"/>
      <c r="N85" s="24" t="s">
        <v>605</v>
      </c>
      <c r="O85" s="2" t="s">
        <v>35</v>
      </c>
      <c r="P85" s="2" t="s">
        <v>36</v>
      </c>
      <c r="Q85" s="2">
        <v>100</v>
      </c>
      <c r="R85" s="25" t="e">
        <f>VLOOKUP(tabLocalidades!$D85,#REF!,10,0)</f>
        <v>#REF!</v>
      </c>
      <c r="S85" s="26" t="e">
        <f>VLOOKUP(tabLocalidades!$D85,#REF!,10,0)</f>
        <v>#REF!</v>
      </c>
      <c r="T85" s="26" t="e">
        <f>VLOOKUP(tabLocalidades!$D85,#REF!,10,0)</f>
        <v>#REF!</v>
      </c>
      <c r="U85" s="1" t="e">
        <f>IF(tabLocalidades!$R85=" ",0,1)</f>
        <v>#REF!</v>
      </c>
      <c r="V85" s="1" t="e">
        <f>TEXT(tabLocalidades!$R85,"mmm/aa")</f>
        <v>#REF!</v>
      </c>
      <c r="W85" s="1"/>
      <c r="X85" s="1"/>
      <c r="Y85" s="1"/>
      <c r="Z85" s="1"/>
      <c r="AA85" s="1"/>
    </row>
    <row r="86" spans="1:27" ht="18" customHeight="1">
      <c r="A86" s="2" t="e">
        <f t="shared" si="0"/>
        <v>#REF!</v>
      </c>
      <c r="B86" s="2" t="str">
        <f>IF(tabLocalidades!$C86="A","Atual","Nova")</f>
        <v>Atual</v>
      </c>
      <c r="C86" s="2" t="s">
        <v>26</v>
      </c>
      <c r="D86" s="2" t="s">
        <v>606</v>
      </c>
      <c r="E86" s="2" t="s">
        <v>607</v>
      </c>
      <c r="F86" s="2" t="s">
        <v>29</v>
      </c>
      <c r="G86" s="22" t="s">
        <v>30</v>
      </c>
      <c r="H86" s="2" t="s">
        <v>345</v>
      </c>
      <c r="I86" s="2" t="s">
        <v>484</v>
      </c>
      <c r="J86" s="2" t="s">
        <v>608</v>
      </c>
      <c r="K86" s="2" t="s">
        <v>609</v>
      </c>
      <c r="L86" s="23" t="s">
        <v>610</v>
      </c>
      <c r="M86" s="2"/>
      <c r="N86" s="24" t="s">
        <v>611</v>
      </c>
      <c r="O86" s="2" t="s">
        <v>35</v>
      </c>
      <c r="P86" s="2" t="s">
        <v>36</v>
      </c>
      <c r="Q86" s="2">
        <v>50</v>
      </c>
      <c r="R86" s="25" t="e">
        <f>VLOOKUP(tabLocalidades!$D86,#REF!,10,0)</f>
        <v>#REF!</v>
      </c>
      <c r="S86" s="26" t="e">
        <f>VLOOKUP(tabLocalidades!$D86,#REF!,10,0)</f>
        <v>#REF!</v>
      </c>
      <c r="T86" s="26" t="e">
        <f>VLOOKUP(tabLocalidades!$D86,#REF!,10,0)</f>
        <v>#REF!</v>
      </c>
      <c r="U86" s="1" t="e">
        <f>IF(tabLocalidades!$R86=" ",0,1)</f>
        <v>#REF!</v>
      </c>
      <c r="V86" s="1" t="e">
        <f>TEXT(tabLocalidades!$R86,"mmm/aa")</f>
        <v>#REF!</v>
      </c>
      <c r="W86" s="1"/>
      <c r="X86" s="1"/>
      <c r="Y86" s="1"/>
      <c r="Z86" s="1"/>
      <c r="AA86" s="1"/>
    </row>
    <row r="87" spans="1:27" ht="18" customHeight="1">
      <c r="A87" s="2" t="e">
        <f t="shared" si="0"/>
        <v>#REF!</v>
      </c>
      <c r="B87" s="2" t="str">
        <f>IF(tabLocalidades!$C87="A","Atual","Nova")</f>
        <v>Atual</v>
      </c>
      <c r="C87" s="2" t="s">
        <v>26</v>
      </c>
      <c r="D87" s="2" t="s">
        <v>612</v>
      </c>
      <c r="E87" s="2" t="s">
        <v>613</v>
      </c>
      <c r="F87" s="2" t="s">
        <v>29</v>
      </c>
      <c r="G87" s="22" t="s">
        <v>56</v>
      </c>
      <c r="H87" s="2" t="s">
        <v>614</v>
      </c>
      <c r="I87" s="2" t="s">
        <v>614</v>
      </c>
      <c r="J87" s="2" t="s">
        <v>614</v>
      </c>
      <c r="K87" s="2" t="s">
        <v>615</v>
      </c>
      <c r="L87" s="23" t="s">
        <v>616</v>
      </c>
      <c r="M87" s="2"/>
      <c r="N87" s="24" t="s">
        <v>617</v>
      </c>
      <c r="O87" s="2" t="s">
        <v>35</v>
      </c>
      <c r="P87" s="2" t="s">
        <v>36</v>
      </c>
      <c r="Q87" s="2">
        <v>200</v>
      </c>
      <c r="R87" s="25" t="e">
        <f>VLOOKUP(tabLocalidades!$D87,#REF!,10,0)</f>
        <v>#REF!</v>
      </c>
      <c r="S87" s="26" t="e">
        <f>VLOOKUP(tabLocalidades!$D87,#REF!,10,0)</f>
        <v>#REF!</v>
      </c>
      <c r="T87" s="26" t="e">
        <f>VLOOKUP(tabLocalidades!$D87,#REF!,10,0)</f>
        <v>#REF!</v>
      </c>
      <c r="U87" s="1" t="e">
        <f>IF(tabLocalidades!$R87=" ",0,1)</f>
        <v>#REF!</v>
      </c>
      <c r="V87" s="1" t="e">
        <f>TEXT(tabLocalidades!$R87,"mmm/aa")</f>
        <v>#REF!</v>
      </c>
      <c r="W87" s="1"/>
      <c r="X87" s="1"/>
      <c r="Y87" s="1"/>
      <c r="Z87" s="1"/>
      <c r="AA87" s="1"/>
    </row>
    <row r="88" spans="1:27" ht="18" customHeight="1">
      <c r="A88" s="2" t="e">
        <f t="shared" si="0"/>
        <v>#REF!</v>
      </c>
      <c r="B88" s="2" t="str">
        <f>IF(tabLocalidades!$C88="A","Atual","Nova")</f>
        <v>Atual</v>
      </c>
      <c r="C88" s="2" t="s">
        <v>26</v>
      </c>
      <c r="D88" s="2" t="s">
        <v>618</v>
      </c>
      <c r="E88" s="2" t="s">
        <v>619</v>
      </c>
      <c r="F88" s="2" t="s">
        <v>29</v>
      </c>
      <c r="G88" s="22" t="s">
        <v>56</v>
      </c>
      <c r="H88" s="2" t="s">
        <v>229</v>
      </c>
      <c r="I88" s="2" t="s">
        <v>229</v>
      </c>
      <c r="J88" s="2" t="s">
        <v>620</v>
      </c>
      <c r="K88" s="2" t="s">
        <v>621</v>
      </c>
      <c r="L88" s="23" t="s">
        <v>622</v>
      </c>
      <c r="M88" s="2"/>
      <c r="N88" s="24" t="s">
        <v>623</v>
      </c>
      <c r="O88" s="2" t="s">
        <v>35</v>
      </c>
      <c r="P88" s="2" t="s">
        <v>36</v>
      </c>
      <c r="Q88" s="2">
        <v>75</v>
      </c>
      <c r="R88" s="25" t="e">
        <f>VLOOKUP(tabLocalidades!$D88,#REF!,10,0)</f>
        <v>#REF!</v>
      </c>
      <c r="S88" s="26" t="e">
        <f>VLOOKUP(tabLocalidades!$D88,#REF!,10,0)</f>
        <v>#REF!</v>
      </c>
      <c r="T88" s="26" t="e">
        <f>VLOOKUP(tabLocalidades!$D88,#REF!,10,0)</f>
        <v>#REF!</v>
      </c>
      <c r="U88" s="1" t="e">
        <f>IF(tabLocalidades!$R88=" ",0,1)</f>
        <v>#REF!</v>
      </c>
      <c r="V88" s="1" t="e">
        <f>TEXT(tabLocalidades!$R88,"mmm/aa")</f>
        <v>#REF!</v>
      </c>
      <c r="W88" s="1"/>
      <c r="X88" s="1"/>
      <c r="Y88" s="1"/>
      <c r="Z88" s="1"/>
      <c r="AA88" s="1"/>
    </row>
    <row r="89" spans="1:27" ht="18" customHeight="1">
      <c r="A89" s="2" t="e">
        <f t="shared" si="0"/>
        <v>#REF!</v>
      </c>
      <c r="B89" s="2" t="str">
        <f>IF(tabLocalidades!$C89="A","Atual","Nova")</f>
        <v>Atual</v>
      </c>
      <c r="C89" s="2" t="s">
        <v>26</v>
      </c>
      <c r="D89" s="2" t="s">
        <v>624</v>
      </c>
      <c r="E89" s="2" t="s">
        <v>625</v>
      </c>
      <c r="F89" s="2" t="s">
        <v>29</v>
      </c>
      <c r="G89" s="22" t="s">
        <v>39</v>
      </c>
      <c r="H89" s="2" t="s">
        <v>40</v>
      </c>
      <c r="I89" s="2" t="s">
        <v>445</v>
      </c>
      <c r="J89" s="2" t="s">
        <v>445</v>
      </c>
      <c r="K89" s="2" t="s">
        <v>626</v>
      </c>
      <c r="L89" s="23" t="s">
        <v>627</v>
      </c>
      <c r="M89" s="2"/>
      <c r="N89" s="30" t="s">
        <v>628</v>
      </c>
      <c r="O89" s="2" t="s">
        <v>35</v>
      </c>
      <c r="P89" s="2" t="s">
        <v>36</v>
      </c>
      <c r="Q89" s="2">
        <v>250</v>
      </c>
      <c r="R89" s="25" t="e">
        <f>VLOOKUP(tabLocalidades!$D89,#REF!,10,0)</f>
        <v>#REF!</v>
      </c>
      <c r="S89" s="26" t="e">
        <f>VLOOKUP(tabLocalidades!$D89,#REF!,10,0)</f>
        <v>#REF!</v>
      </c>
      <c r="T89" s="26" t="e">
        <f>VLOOKUP(tabLocalidades!$D89,#REF!,10,0)</f>
        <v>#REF!</v>
      </c>
      <c r="U89" s="1" t="e">
        <f>IF(tabLocalidades!$R89=" ",0,1)</f>
        <v>#REF!</v>
      </c>
      <c r="V89" s="1" t="e">
        <f>TEXT(tabLocalidades!$R89,"mmm/aa")</f>
        <v>#REF!</v>
      </c>
      <c r="W89" s="1"/>
      <c r="X89" s="1"/>
      <c r="Y89" s="1"/>
      <c r="Z89" s="1"/>
      <c r="AA89" s="1"/>
    </row>
    <row r="90" spans="1:27" ht="18" customHeight="1">
      <c r="A90" s="2" t="e">
        <f t="shared" si="0"/>
        <v>#REF!</v>
      </c>
      <c r="B90" s="2" t="str">
        <f>IF(tabLocalidades!$C90="A","Atual","Nova")</f>
        <v>Atual</v>
      </c>
      <c r="C90" s="2" t="s">
        <v>26</v>
      </c>
      <c r="D90" s="2" t="s">
        <v>629</v>
      </c>
      <c r="E90" s="2" t="s">
        <v>630</v>
      </c>
      <c r="F90" s="2" t="s">
        <v>29</v>
      </c>
      <c r="G90" s="22" t="s">
        <v>39</v>
      </c>
      <c r="H90" s="2" t="s">
        <v>40</v>
      </c>
      <c r="I90" s="2" t="s">
        <v>42</v>
      </c>
      <c r="J90" s="2" t="s">
        <v>519</v>
      </c>
      <c r="K90" s="2" t="s">
        <v>631</v>
      </c>
      <c r="L90" s="23" t="s">
        <v>632</v>
      </c>
      <c r="M90" s="2"/>
      <c r="N90" s="24" t="s">
        <v>633</v>
      </c>
      <c r="O90" s="2" t="s">
        <v>35</v>
      </c>
      <c r="P90" s="2" t="s">
        <v>36</v>
      </c>
      <c r="Q90" s="2">
        <v>100</v>
      </c>
      <c r="R90" s="25" t="e">
        <f>VLOOKUP(tabLocalidades!$D90,#REF!,10,0)</f>
        <v>#REF!</v>
      </c>
      <c r="S90" s="26" t="e">
        <f>VLOOKUP(tabLocalidades!$D90,#REF!,10,0)</f>
        <v>#REF!</v>
      </c>
      <c r="T90" s="26" t="e">
        <f>VLOOKUP(tabLocalidades!$D90,#REF!,10,0)</f>
        <v>#REF!</v>
      </c>
      <c r="U90" s="1" t="e">
        <f>IF(tabLocalidades!$R90=" ",0,1)</f>
        <v>#REF!</v>
      </c>
      <c r="V90" s="1" t="e">
        <f>TEXT(tabLocalidades!$R90,"mmm/aa")</f>
        <v>#REF!</v>
      </c>
      <c r="W90" s="1"/>
      <c r="X90" s="1"/>
      <c r="Y90" s="1"/>
      <c r="Z90" s="1"/>
      <c r="AA90" s="1"/>
    </row>
    <row r="91" spans="1:27" ht="18" customHeight="1">
      <c r="A91" s="2" t="e">
        <f t="shared" si="0"/>
        <v>#REF!</v>
      </c>
      <c r="B91" s="2" t="str">
        <f>IF(tabLocalidades!$C91="A","Atual","Nova")</f>
        <v>Atual</v>
      </c>
      <c r="C91" s="2" t="s">
        <v>26</v>
      </c>
      <c r="D91" s="2" t="s">
        <v>634</v>
      </c>
      <c r="E91" s="2" t="s">
        <v>635</v>
      </c>
      <c r="F91" s="2" t="s">
        <v>29</v>
      </c>
      <c r="G91" s="22" t="s">
        <v>56</v>
      </c>
      <c r="H91" s="2" t="s">
        <v>270</v>
      </c>
      <c r="I91" s="2" t="s">
        <v>532</v>
      </c>
      <c r="J91" s="2" t="s">
        <v>636</v>
      </c>
      <c r="K91" s="2" t="s">
        <v>637</v>
      </c>
      <c r="L91" s="23" t="s">
        <v>638</v>
      </c>
      <c r="M91" s="2"/>
      <c r="N91" s="24" t="s">
        <v>639</v>
      </c>
      <c r="O91" s="2" t="s">
        <v>35</v>
      </c>
      <c r="P91" s="2" t="s">
        <v>36</v>
      </c>
      <c r="Q91" s="2">
        <v>50</v>
      </c>
      <c r="R91" s="25" t="e">
        <f>VLOOKUP(tabLocalidades!$D91,#REF!,10,0)</f>
        <v>#REF!</v>
      </c>
      <c r="S91" s="26" t="e">
        <f>VLOOKUP(tabLocalidades!$D91,#REF!,10,0)</f>
        <v>#REF!</v>
      </c>
      <c r="T91" s="26" t="e">
        <f>VLOOKUP(tabLocalidades!$D91,#REF!,10,0)</f>
        <v>#REF!</v>
      </c>
      <c r="U91" s="1" t="e">
        <f>IF(tabLocalidades!$R91=" ",0,1)</f>
        <v>#REF!</v>
      </c>
      <c r="V91" s="1" t="e">
        <f>TEXT(tabLocalidades!$R91,"mmm/aa")</f>
        <v>#REF!</v>
      </c>
      <c r="W91" s="1"/>
      <c r="X91" s="28" t="s">
        <v>640</v>
      </c>
      <c r="Y91" s="28" t="s">
        <v>641</v>
      </c>
      <c r="Z91" s="28">
        <v>20090</v>
      </c>
      <c r="AA91" s="28"/>
    </row>
    <row r="92" spans="1:27" ht="18" customHeight="1">
      <c r="A92" s="2" t="e">
        <f t="shared" si="0"/>
        <v>#REF!</v>
      </c>
      <c r="B92" s="2" t="str">
        <f>IF(tabLocalidades!$C92="A","Atual","Nova")</f>
        <v>Atual</v>
      </c>
      <c r="C92" s="2" t="s">
        <v>26</v>
      </c>
      <c r="D92" s="2" t="s">
        <v>642</v>
      </c>
      <c r="E92" s="2" t="s">
        <v>643</v>
      </c>
      <c r="F92" s="2" t="s">
        <v>29</v>
      </c>
      <c r="G92" s="22" t="s">
        <v>56</v>
      </c>
      <c r="H92" s="2" t="s">
        <v>270</v>
      </c>
      <c r="I92" s="2" t="s">
        <v>644</v>
      </c>
      <c r="J92" s="2" t="s">
        <v>645</v>
      </c>
      <c r="K92" s="2" t="s">
        <v>646</v>
      </c>
      <c r="L92" s="23" t="s">
        <v>647</v>
      </c>
      <c r="M92" s="2"/>
      <c r="N92" s="24" t="s">
        <v>648</v>
      </c>
      <c r="O92" s="2" t="s">
        <v>35</v>
      </c>
      <c r="P92" s="2" t="s">
        <v>36</v>
      </c>
      <c r="Q92" s="2">
        <v>100</v>
      </c>
      <c r="R92" s="25" t="e">
        <f>VLOOKUP(tabLocalidades!$D92,#REF!,10,0)</f>
        <v>#REF!</v>
      </c>
      <c r="S92" s="26" t="e">
        <f>VLOOKUP(tabLocalidades!$D92,#REF!,10,0)</f>
        <v>#REF!</v>
      </c>
      <c r="T92" s="26" t="e">
        <f>VLOOKUP(tabLocalidades!$D92,#REF!,10,0)</f>
        <v>#REF!</v>
      </c>
      <c r="U92" s="1" t="e">
        <f>IF(tabLocalidades!$R92=" ",0,1)</f>
        <v>#REF!</v>
      </c>
      <c r="V92" s="1" t="e">
        <f>TEXT(tabLocalidades!$R92,"mmm/aa")</f>
        <v>#REF!</v>
      </c>
      <c r="W92" s="1"/>
      <c r="X92" s="1"/>
      <c r="Y92" s="1"/>
      <c r="Z92" s="1"/>
      <c r="AA92" s="1"/>
    </row>
    <row r="93" spans="1:27" ht="18" customHeight="1">
      <c r="A93" s="2" t="e">
        <f t="shared" si="0"/>
        <v>#REF!</v>
      </c>
      <c r="B93" s="2" t="str">
        <f>IF(tabLocalidades!$C93="A","Atual","Nova")</f>
        <v>Atual</v>
      </c>
      <c r="C93" s="2" t="s">
        <v>26</v>
      </c>
      <c r="D93" s="2" t="s">
        <v>649</v>
      </c>
      <c r="E93" s="2" t="s">
        <v>650</v>
      </c>
      <c r="F93" s="2" t="s">
        <v>29</v>
      </c>
      <c r="G93" s="22" t="s">
        <v>30</v>
      </c>
      <c r="H93" s="2" t="s">
        <v>205</v>
      </c>
      <c r="I93" s="2" t="s">
        <v>651</v>
      </c>
      <c r="J93" s="2" t="s">
        <v>652</v>
      </c>
      <c r="K93" s="2" t="s">
        <v>653</v>
      </c>
      <c r="L93" s="23" t="s">
        <v>654</v>
      </c>
      <c r="M93" s="2"/>
      <c r="N93" s="24" t="s">
        <v>655</v>
      </c>
      <c r="O93" s="2" t="s">
        <v>35</v>
      </c>
      <c r="P93" s="2" t="s">
        <v>36</v>
      </c>
      <c r="Q93" s="2">
        <v>50</v>
      </c>
      <c r="R93" s="25" t="e">
        <f>VLOOKUP(tabLocalidades!$D93,#REF!,10,0)</f>
        <v>#REF!</v>
      </c>
      <c r="S93" s="26" t="e">
        <f>VLOOKUP(tabLocalidades!$D93,#REF!,10,0)</f>
        <v>#REF!</v>
      </c>
      <c r="T93" s="26" t="e">
        <f>VLOOKUP(tabLocalidades!$D93,#REF!,10,0)</f>
        <v>#REF!</v>
      </c>
      <c r="U93" s="1" t="e">
        <f>IF(tabLocalidades!$R93=" ",0,1)</f>
        <v>#REF!</v>
      </c>
      <c r="V93" s="1" t="e">
        <f>TEXT(tabLocalidades!$R93,"mmm/aa")</f>
        <v>#REF!</v>
      </c>
      <c r="W93" s="1"/>
      <c r="X93" s="1"/>
      <c r="Y93" s="1"/>
      <c r="Z93" s="1"/>
      <c r="AA93" s="1"/>
    </row>
    <row r="94" spans="1:27" ht="18" customHeight="1">
      <c r="A94" s="2" t="e">
        <f t="shared" si="0"/>
        <v>#REF!</v>
      </c>
      <c r="B94" s="2" t="str">
        <f>IF(tabLocalidades!$C94="A","Atual","Nova")</f>
        <v>Atual</v>
      </c>
      <c r="C94" s="2" t="s">
        <v>26</v>
      </c>
      <c r="D94" s="2" t="s">
        <v>656</v>
      </c>
      <c r="E94" s="2" t="s">
        <v>657</v>
      </c>
      <c r="F94" s="2" t="s">
        <v>29</v>
      </c>
      <c r="G94" s="22" t="s">
        <v>30</v>
      </c>
      <c r="H94" s="2" t="s">
        <v>406</v>
      </c>
      <c r="I94" s="2" t="s">
        <v>406</v>
      </c>
      <c r="J94" s="2" t="s">
        <v>658</v>
      </c>
      <c r="K94" s="2" t="s">
        <v>659</v>
      </c>
      <c r="L94" s="23" t="s">
        <v>660</v>
      </c>
      <c r="M94" s="2"/>
      <c r="N94" s="24" t="s">
        <v>661</v>
      </c>
      <c r="O94" s="2" t="s">
        <v>173</v>
      </c>
      <c r="P94" s="2" t="s">
        <v>36</v>
      </c>
      <c r="Q94" s="2">
        <v>50</v>
      </c>
      <c r="R94" s="25" t="e">
        <f>VLOOKUP(tabLocalidades!$D94,#REF!,10,0)</f>
        <v>#REF!</v>
      </c>
      <c r="S94" s="26" t="e">
        <f>VLOOKUP(tabLocalidades!$D94,#REF!,10,0)</f>
        <v>#REF!</v>
      </c>
      <c r="T94" s="26" t="e">
        <f>VLOOKUP(tabLocalidades!$D94,#REF!,10,0)</f>
        <v>#REF!</v>
      </c>
      <c r="U94" s="1" t="e">
        <f>IF(tabLocalidades!$R94=" ",0,1)</f>
        <v>#REF!</v>
      </c>
      <c r="V94" s="1" t="e">
        <f>TEXT(tabLocalidades!$R94,"mmm/aa")</f>
        <v>#REF!</v>
      </c>
      <c r="W94" s="1"/>
      <c r="X94" s="1"/>
      <c r="Y94" s="1"/>
      <c r="Z94" s="1"/>
      <c r="AA94" s="1"/>
    </row>
    <row r="95" spans="1:27" ht="18" customHeight="1">
      <c r="A95" s="2" t="e">
        <f t="shared" si="0"/>
        <v>#REF!</v>
      </c>
      <c r="B95" s="2" t="str">
        <f>IF(tabLocalidades!$C95="A","Atual","Nova")</f>
        <v>Atual</v>
      </c>
      <c r="C95" s="2" t="s">
        <v>26</v>
      </c>
      <c r="D95" s="2" t="s">
        <v>662</v>
      </c>
      <c r="E95" s="2" t="s">
        <v>663</v>
      </c>
      <c r="F95" s="2" t="s">
        <v>29</v>
      </c>
      <c r="G95" s="22" t="s">
        <v>56</v>
      </c>
      <c r="H95" s="2" t="s">
        <v>614</v>
      </c>
      <c r="I95" s="2" t="s">
        <v>614</v>
      </c>
      <c r="J95" s="2" t="s">
        <v>614</v>
      </c>
      <c r="K95" s="2" t="s">
        <v>664</v>
      </c>
      <c r="L95" s="23" t="s">
        <v>665</v>
      </c>
      <c r="M95" s="2"/>
      <c r="N95" s="30" t="s">
        <v>666</v>
      </c>
      <c r="O95" s="2" t="s">
        <v>35</v>
      </c>
      <c r="P95" s="2" t="s">
        <v>36</v>
      </c>
      <c r="Q95" s="2">
        <v>200</v>
      </c>
      <c r="R95" s="25" t="e">
        <f>VLOOKUP(tabLocalidades!$D95,#REF!,10,0)</f>
        <v>#REF!</v>
      </c>
      <c r="S95" s="26" t="e">
        <f>VLOOKUP(tabLocalidades!$D95,#REF!,10,0)</f>
        <v>#REF!</v>
      </c>
      <c r="T95" s="26" t="e">
        <f>VLOOKUP(tabLocalidades!$D95,#REF!,10,0)</f>
        <v>#REF!</v>
      </c>
      <c r="U95" s="1" t="e">
        <f>IF(tabLocalidades!$R95=" ",0,1)</f>
        <v>#REF!</v>
      </c>
      <c r="V95" s="1" t="e">
        <f>TEXT(tabLocalidades!$R95,"mmm/aa")</f>
        <v>#REF!</v>
      </c>
      <c r="W95" s="1"/>
      <c r="X95" s="1"/>
      <c r="Y95" s="1"/>
      <c r="Z95" s="1"/>
      <c r="AA95" s="1"/>
    </row>
    <row r="96" spans="1:27" ht="18" customHeight="1">
      <c r="A96" s="2" t="e">
        <f t="shared" si="0"/>
        <v>#REF!</v>
      </c>
      <c r="B96" s="2" t="str">
        <f>IF(tabLocalidades!$C96="A","Atual","Nova")</f>
        <v>Atual</v>
      </c>
      <c r="C96" s="2" t="s">
        <v>26</v>
      </c>
      <c r="D96" s="2" t="s">
        <v>667</v>
      </c>
      <c r="E96" s="2" t="s">
        <v>668</v>
      </c>
      <c r="F96" s="2" t="s">
        <v>29</v>
      </c>
      <c r="G96" s="22" t="s">
        <v>56</v>
      </c>
      <c r="H96" s="2" t="s">
        <v>669</v>
      </c>
      <c r="I96" s="2" t="s">
        <v>669</v>
      </c>
      <c r="J96" s="2" t="s">
        <v>670</v>
      </c>
      <c r="K96" s="2" t="s">
        <v>671</v>
      </c>
      <c r="L96" s="23" t="s">
        <v>672</v>
      </c>
      <c r="M96" s="2"/>
      <c r="N96" s="24" t="s">
        <v>673</v>
      </c>
      <c r="O96" s="2" t="s">
        <v>35</v>
      </c>
      <c r="P96" s="2" t="s">
        <v>36</v>
      </c>
      <c r="Q96" s="2">
        <v>50</v>
      </c>
      <c r="R96" s="25" t="e">
        <f>VLOOKUP(tabLocalidades!$D96,#REF!,10,0)</f>
        <v>#REF!</v>
      </c>
      <c r="S96" s="26" t="e">
        <f>VLOOKUP(tabLocalidades!$D96,#REF!,10,0)</f>
        <v>#REF!</v>
      </c>
      <c r="T96" s="26" t="e">
        <f>VLOOKUP(tabLocalidades!$D96,#REF!,10,0)</f>
        <v>#REF!</v>
      </c>
      <c r="U96" s="1" t="e">
        <f>IF(tabLocalidades!$R96=" ",0,1)</f>
        <v>#REF!</v>
      </c>
      <c r="V96" s="1" t="e">
        <f>TEXT(tabLocalidades!$R96,"mmm/aa")</f>
        <v>#REF!</v>
      </c>
      <c r="W96" s="1"/>
      <c r="X96" s="1"/>
      <c r="Y96" s="1"/>
      <c r="Z96" s="1"/>
      <c r="AA96" s="1"/>
    </row>
    <row r="97" spans="1:27" ht="18" customHeight="1">
      <c r="A97" s="2" t="e">
        <f t="shared" si="0"/>
        <v>#REF!</v>
      </c>
      <c r="B97" s="2" t="str">
        <f>IF(tabLocalidades!$C97="A","Atual","Nova")</f>
        <v>Atual</v>
      </c>
      <c r="C97" s="2" t="s">
        <v>26</v>
      </c>
      <c r="D97" s="2" t="s">
        <v>674</v>
      </c>
      <c r="E97" s="2" t="s">
        <v>675</v>
      </c>
      <c r="F97" s="2" t="s">
        <v>29</v>
      </c>
      <c r="G97" s="22" t="s">
        <v>30</v>
      </c>
      <c r="H97" s="2" t="s">
        <v>197</v>
      </c>
      <c r="I97" s="2" t="s">
        <v>676</v>
      </c>
      <c r="J97" s="2" t="s">
        <v>677</v>
      </c>
      <c r="K97" s="2" t="s">
        <v>678</v>
      </c>
      <c r="L97" s="23" t="s">
        <v>679</v>
      </c>
      <c r="M97" s="2"/>
      <c r="N97" s="24" t="s">
        <v>680</v>
      </c>
      <c r="O97" s="2" t="s">
        <v>35</v>
      </c>
      <c r="P97" s="2" t="s">
        <v>36</v>
      </c>
      <c r="Q97" s="2">
        <v>50</v>
      </c>
      <c r="R97" s="25" t="e">
        <f>VLOOKUP(tabLocalidades!$D97,#REF!,10,0)</f>
        <v>#REF!</v>
      </c>
      <c r="S97" s="26" t="e">
        <f>VLOOKUP(tabLocalidades!$D97,#REF!,10,0)</f>
        <v>#REF!</v>
      </c>
      <c r="T97" s="26" t="e">
        <f>VLOOKUP(tabLocalidades!$D97,#REF!,10,0)</f>
        <v>#REF!</v>
      </c>
      <c r="U97" s="1" t="e">
        <f>IF(tabLocalidades!$R97=" ",0,1)</f>
        <v>#REF!</v>
      </c>
      <c r="V97" s="1" t="e">
        <f>TEXT(tabLocalidades!$R97,"mmm/aa")</f>
        <v>#REF!</v>
      </c>
      <c r="W97" s="1"/>
      <c r="X97" s="28" t="s">
        <v>63</v>
      </c>
      <c r="Y97" s="28" t="s">
        <v>681</v>
      </c>
      <c r="Z97" s="28">
        <v>23172</v>
      </c>
      <c r="AA97" s="28"/>
    </row>
    <row r="98" spans="1:27" ht="18" customHeight="1">
      <c r="A98" s="2" t="e">
        <f t="shared" si="0"/>
        <v>#REF!</v>
      </c>
      <c r="B98" s="2" t="str">
        <f>IF(tabLocalidades!$C98="A","Atual","Nova")</f>
        <v>Atual</v>
      </c>
      <c r="C98" s="2" t="s">
        <v>26</v>
      </c>
      <c r="D98" s="2" t="s">
        <v>682</v>
      </c>
      <c r="E98" s="2" t="s">
        <v>683</v>
      </c>
      <c r="F98" s="2" t="s">
        <v>29</v>
      </c>
      <c r="G98" s="22" t="s">
        <v>220</v>
      </c>
      <c r="H98" s="2" t="s">
        <v>571</v>
      </c>
      <c r="I98" s="2" t="s">
        <v>684</v>
      </c>
      <c r="J98" s="2" t="s">
        <v>685</v>
      </c>
      <c r="K98" s="2" t="s">
        <v>686</v>
      </c>
      <c r="L98" s="23" t="s">
        <v>687</v>
      </c>
      <c r="M98" s="2"/>
      <c r="N98" s="24" t="s">
        <v>688</v>
      </c>
      <c r="O98" s="2" t="s">
        <v>35</v>
      </c>
      <c r="P98" s="2" t="s">
        <v>36</v>
      </c>
      <c r="Q98" s="2">
        <v>50</v>
      </c>
      <c r="R98" s="25" t="e">
        <f>VLOOKUP(tabLocalidades!$D98,#REF!,10,0)</f>
        <v>#REF!</v>
      </c>
      <c r="S98" s="26" t="e">
        <f>VLOOKUP(tabLocalidades!$D98,#REF!,10,0)</f>
        <v>#REF!</v>
      </c>
      <c r="T98" s="26" t="e">
        <f>VLOOKUP(tabLocalidades!$D98,#REF!,10,0)</f>
        <v>#REF!</v>
      </c>
      <c r="U98" s="1" t="e">
        <f>IF(tabLocalidades!$R98=" ",0,1)</f>
        <v>#REF!</v>
      </c>
      <c r="V98" s="1" t="e">
        <f>TEXT(tabLocalidades!$R98,"mmm/aa")</f>
        <v>#REF!</v>
      </c>
      <c r="W98" s="1"/>
      <c r="X98" s="1"/>
      <c r="Y98" s="1"/>
      <c r="Z98" s="1"/>
      <c r="AA98" s="1"/>
    </row>
    <row r="99" spans="1:27" ht="18" customHeight="1">
      <c r="A99" s="2" t="e">
        <f t="shared" si="0"/>
        <v>#REF!</v>
      </c>
      <c r="B99" s="2" t="str">
        <f>IF(tabLocalidades!$C99="A","Atual","Nova")</f>
        <v>Atual</v>
      </c>
      <c r="C99" s="2" t="s">
        <v>26</v>
      </c>
      <c r="D99" s="2" t="s">
        <v>689</v>
      </c>
      <c r="E99" s="2" t="s">
        <v>690</v>
      </c>
      <c r="F99" s="2" t="s">
        <v>29</v>
      </c>
      <c r="G99" s="22" t="s">
        <v>67</v>
      </c>
      <c r="H99" s="2" t="s">
        <v>318</v>
      </c>
      <c r="I99" s="2" t="s">
        <v>691</v>
      </c>
      <c r="J99" s="2" t="s">
        <v>692</v>
      </c>
      <c r="K99" s="2" t="s">
        <v>693</v>
      </c>
      <c r="L99" s="23" t="s">
        <v>694</v>
      </c>
      <c r="M99" s="2"/>
      <c r="N99" s="24" t="s">
        <v>695</v>
      </c>
      <c r="O99" s="2" t="s">
        <v>35</v>
      </c>
      <c r="P99" s="2" t="s">
        <v>36</v>
      </c>
      <c r="Q99" s="2">
        <v>75</v>
      </c>
      <c r="R99" s="25" t="e">
        <f>VLOOKUP(tabLocalidades!$D99,#REF!,10,0)</f>
        <v>#REF!</v>
      </c>
      <c r="S99" s="26" t="e">
        <f>VLOOKUP(tabLocalidades!$D99,#REF!,10,0)</f>
        <v>#REF!</v>
      </c>
      <c r="T99" s="26" t="e">
        <f>VLOOKUP(tabLocalidades!$D99,#REF!,10,0)</f>
        <v>#REF!</v>
      </c>
      <c r="U99" s="1" t="e">
        <f>IF(tabLocalidades!$R99=" ",0,1)</f>
        <v>#REF!</v>
      </c>
      <c r="V99" s="1" t="e">
        <f>TEXT(tabLocalidades!$R99,"mmm/aa")</f>
        <v>#REF!</v>
      </c>
      <c r="W99" s="1"/>
      <c r="X99" s="1"/>
      <c r="Y99" s="1"/>
      <c r="Z99" s="1"/>
      <c r="AA99" s="1"/>
    </row>
    <row r="100" spans="1:27" ht="18" customHeight="1">
      <c r="A100" s="2" t="e">
        <f t="shared" si="0"/>
        <v>#REF!</v>
      </c>
      <c r="B100" s="2" t="str">
        <f>IF(tabLocalidades!$C100="A","Atual","Nova")</f>
        <v>Atual</v>
      </c>
      <c r="C100" s="2" t="s">
        <v>26</v>
      </c>
      <c r="D100" s="2" t="s">
        <v>696</v>
      </c>
      <c r="E100" s="2" t="s">
        <v>697</v>
      </c>
      <c r="F100" s="2" t="s">
        <v>29</v>
      </c>
      <c r="G100" s="22" t="s">
        <v>67</v>
      </c>
      <c r="H100" s="2" t="s">
        <v>276</v>
      </c>
      <c r="I100" s="2" t="s">
        <v>698</v>
      </c>
      <c r="J100" s="2" t="s">
        <v>699</v>
      </c>
      <c r="K100" s="2" t="s">
        <v>700</v>
      </c>
      <c r="L100" s="23" t="s">
        <v>701</v>
      </c>
      <c r="M100" s="2"/>
      <c r="N100" s="24" t="s">
        <v>702</v>
      </c>
      <c r="O100" s="2" t="s">
        <v>53</v>
      </c>
      <c r="P100" s="2" t="s">
        <v>36</v>
      </c>
      <c r="Q100" s="2">
        <v>50</v>
      </c>
      <c r="R100" s="25" t="e">
        <f>VLOOKUP(tabLocalidades!$D100,#REF!,10,0)</f>
        <v>#REF!</v>
      </c>
      <c r="S100" s="26" t="e">
        <f>VLOOKUP(tabLocalidades!$D100,#REF!,10,0)</f>
        <v>#REF!</v>
      </c>
      <c r="T100" s="26" t="e">
        <f>VLOOKUP(tabLocalidades!$D100,#REF!,10,0)</f>
        <v>#REF!</v>
      </c>
      <c r="U100" s="1" t="e">
        <f>IF(tabLocalidades!$R100=" ",0,1)</f>
        <v>#REF!</v>
      </c>
      <c r="V100" s="1" t="e">
        <f>TEXT(tabLocalidades!$R100,"mmm/aa")</f>
        <v>#REF!</v>
      </c>
      <c r="W100" s="1"/>
      <c r="X100" s="1"/>
      <c r="Y100" s="1"/>
      <c r="Z100" s="1"/>
      <c r="AA100" s="1"/>
    </row>
    <row r="101" spans="1:27" ht="18" customHeight="1">
      <c r="A101" s="2" t="e">
        <f t="shared" si="0"/>
        <v>#REF!</v>
      </c>
      <c r="B101" s="2" t="str">
        <f>IF(tabLocalidades!$C101="A","Atual","Nova")</f>
        <v>Atual</v>
      </c>
      <c r="C101" s="2" t="s">
        <v>26</v>
      </c>
      <c r="D101" s="2" t="s">
        <v>703</v>
      </c>
      <c r="E101" s="2" t="s">
        <v>704</v>
      </c>
      <c r="F101" s="2" t="s">
        <v>48</v>
      </c>
      <c r="G101" s="22" t="s">
        <v>39</v>
      </c>
      <c r="H101" s="2" t="s">
        <v>40</v>
      </c>
      <c r="I101" s="2" t="s">
        <v>705</v>
      </c>
      <c r="J101" s="2" t="s">
        <v>706</v>
      </c>
      <c r="K101" s="2" t="s">
        <v>707</v>
      </c>
      <c r="L101" s="23" t="s">
        <v>708</v>
      </c>
      <c r="M101" s="2"/>
      <c r="N101" s="24" t="s">
        <v>709</v>
      </c>
      <c r="O101" s="2" t="s">
        <v>53</v>
      </c>
      <c r="P101" s="2" t="s">
        <v>36</v>
      </c>
      <c r="Q101" s="2">
        <v>150</v>
      </c>
      <c r="R101" s="25" t="e">
        <f>VLOOKUP(tabLocalidades!$D101,#REF!,10,0)</f>
        <v>#REF!</v>
      </c>
      <c r="S101" s="26" t="e">
        <f>VLOOKUP(tabLocalidades!$D101,#REF!,10,0)</f>
        <v>#REF!</v>
      </c>
      <c r="T101" s="26" t="e">
        <f>VLOOKUP(tabLocalidades!$D101,#REF!,10,0)</f>
        <v>#REF!</v>
      </c>
      <c r="U101" s="1" t="e">
        <f>IF(tabLocalidades!$R101=" ",0,1)</f>
        <v>#REF!</v>
      </c>
      <c r="V101" s="1" t="e">
        <f>TEXT(tabLocalidades!$R101,"mmm/aa")</f>
        <v>#REF!</v>
      </c>
      <c r="W101" s="1"/>
      <c r="X101" s="1"/>
      <c r="Y101" s="1"/>
      <c r="Z101" s="1"/>
      <c r="AA101" s="1"/>
    </row>
    <row r="102" spans="1:27" ht="18" customHeight="1">
      <c r="A102" s="2" t="e">
        <f t="shared" si="0"/>
        <v>#REF!</v>
      </c>
      <c r="B102" s="2" t="str">
        <f>IF(tabLocalidades!$C102="A","Atual","Nova")</f>
        <v>Atual</v>
      </c>
      <c r="C102" s="2" t="s">
        <v>26</v>
      </c>
      <c r="D102" s="2" t="s">
        <v>710</v>
      </c>
      <c r="E102" s="2" t="s">
        <v>711</v>
      </c>
      <c r="F102" s="2" t="s">
        <v>48</v>
      </c>
      <c r="G102" s="22" t="s">
        <v>56</v>
      </c>
      <c r="H102" s="2" t="s">
        <v>398</v>
      </c>
      <c r="I102" s="2" t="s">
        <v>399</v>
      </c>
      <c r="J102" s="2" t="s">
        <v>400</v>
      </c>
      <c r="K102" s="2" t="s">
        <v>712</v>
      </c>
      <c r="L102" s="23" t="s">
        <v>713</v>
      </c>
      <c r="M102" s="2"/>
      <c r="N102" s="24" t="s">
        <v>714</v>
      </c>
      <c r="O102" s="2" t="s">
        <v>53</v>
      </c>
      <c r="P102" s="2" t="s">
        <v>36</v>
      </c>
      <c r="Q102" s="2">
        <v>100</v>
      </c>
      <c r="R102" s="25" t="e">
        <f>VLOOKUP(tabLocalidades!$D102,#REF!,10,0)</f>
        <v>#REF!</v>
      </c>
      <c r="S102" s="26" t="e">
        <f>VLOOKUP(tabLocalidades!$D102,#REF!,10,0)</f>
        <v>#REF!</v>
      </c>
      <c r="T102" s="26" t="e">
        <f>VLOOKUP(tabLocalidades!$D102,#REF!,10,0)</f>
        <v>#REF!</v>
      </c>
      <c r="U102" s="1" t="e">
        <f>IF(tabLocalidades!$R102=" ",0,1)</f>
        <v>#REF!</v>
      </c>
      <c r="V102" s="1" t="e">
        <f>TEXT(tabLocalidades!$R102,"mmm/aa")</f>
        <v>#REF!</v>
      </c>
      <c r="W102" s="1"/>
      <c r="X102" s="1"/>
      <c r="Y102" s="1"/>
      <c r="Z102" s="1"/>
      <c r="AA102" s="1"/>
    </row>
    <row r="103" spans="1:27" ht="18" customHeight="1">
      <c r="A103" s="2" t="e">
        <f t="shared" si="0"/>
        <v>#REF!</v>
      </c>
      <c r="B103" s="2" t="str">
        <f>IF(tabLocalidades!$C103="A","Atual","Nova")</f>
        <v>Atual</v>
      </c>
      <c r="C103" s="2" t="s">
        <v>26</v>
      </c>
      <c r="D103" s="2" t="s">
        <v>715</v>
      </c>
      <c r="E103" s="2" t="s">
        <v>716</v>
      </c>
      <c r="F103" s="2" t="s">
        <v>29</v>
      </c>
      <c r="G103" s="22" t="s">
        <v>220</v>
      </c>
      <c r="H103" s="2" t="s">
        <v>571</v>
      </c>
      <c r="I103" s="2" t="s">
        <v>717</v>
      </c>
      <c r="J103" s="2" t="s">
        <v>718</v>
      </c>
      <c r="K103" s="2" t="s">
        <v>719</v>
      </c>
      <c r="L103" s="23" t="s">
        <v>720</v>
      </c>
      <c r="M103" s="2"/>
      <c r="N103" s="24" t="s">
        <v>721</v>
      </c>
      <c r="O103" s="2" t="s">
        <v>53</v>
      </c>
      <c r="P103" s="2" t="s">
        <v>36</v>
      </c>
      <c r="Q103" s="2">
        <v>100</v>
      </c>
      <c r="R103" s="25" t="e">
        <f>VLOOKUP(tabLocalidades!$D103,#REF!,10,0)</f>
        <v>#REF!</v>
      </c>
      <c r="S103" s="26" t="e">
        <f>VLOOKUP(tabLocalidades!$D103,#REF!,10,0)</f>
        <v>#REF!</v>
      </c>
      <c r="T103" s="26" t="e">
        <f>VLOOKUP(tabLocalidades!$D103,#REF!,10,0)</f>
        <v>#REF!</v>
      </c>
      <c r="U103" s="1" t="e">
        <f>IF(tabLocalidades!$R103=" ",0,1)</f>
        <v>#REF!</v>
      </c>
      <c r="V103" s="1" t="e">
        <f>TEXT(tabLocalidades!$R103,"mmm/aa")</f>
        <v>#REF!</v>
      </c>
      <c r="W103" s="1"/>
      <c r="X103" s="1"/>
      <c r="Y103" s="1"/>
      <c r="Z103" s="1"/>
      <c r="AA103" s="1"/>
    </row>
    <row r="104" spans="1:27" ht="18" customHeight="1">
      <c r="A104" s="2" t="e">
        <f t="shared" si="0"/>
        <v>#REF!</v>
      </c>
      <c r="B104" s="2" t="str">
        <f>IF(tabLocalidades!$C104="A","Atual","Nova")</f>
        <v>Atual</v>
      </c>
      <c r="C104" s="2" t="s">
        <v>26</v>
      </c>
      <c r="D104" s="2" t="s">
        <v>722</v>
      </c>
      <c r="E104" s="2" t="s">
        <v>723</v>
      </c>
      <c r="F104" s="2" t="s">
        <v>48</v>
      </c>
      <c r="G104" s="22" t="s">
        <v>30</v>
      </c>
      <c r="H104" s="2" t="s">
        <v>166</v>
      </c>
      <c r="I104" s="2" t="s">
        <v>166</v>
      </c>
      <c r="J104" s="2" t="s">
        <v>166</v>
      </c>
      <c r="K104" s="2" t="s">
        <v>724</v>
      </c>
      <c r="L104" s="23" t="s">
        <v>725</v>
      </c>
      <c r="M104" s="2"/>
      <c r="N104" s="24" t="s">
        <v>726</v>
      </c>
      <c r="O104" s="2" t="s">
        <v>53</v>
      </c>
      <c r="P104" s="2" t="s">
        <v>36</v>
      </c>
      <c r="Q104" s="2">
        <v>250</v>
      </c>
      <c r="R104" s="25" t="e">
        <f>VLOOKUP(tabLocalidades!$D104,#REF!,10,0)</f>
        <v>#REF!</v>
      </c>
      <c r="S104" s="26" t="e">
        <f>VLOOKUP(tabLocalidades!$D104,#REF!,10,0)</f>
        <v>#REF!</v>
      </c>
      <c r="T104" s="26" t="e">
        <f>VLOOKUP(tabLocalidades!$D104,#REF!,10,0)</f>
        <v>#REF!</v>
      </c>
      <c r="U104" s="1" t="e">
        <f>IF(tabLocalidades!$R104=" ",0,1)</f>
        <v>#REF!</v>
      </c>
      <c r="V104" s="1" t="e">
        <f>TEXT(tabLocalidades!$R104,"mmm/aa")</f>
        <v>#REF!</v>
      </c>
      <c r="W104" s="1"/>
      <c r="X104" s="1"/>
      <c r="Y104" s="1"/>
      <c r="Z104" s="1"/>
      <c r="AA104" s="1"/>
    </row>
    <row r="105" spans="1:27" ht="18" customHeight="1">
      <c r="A105" s="2" t="e">
        <f t="shared" si="0"/>
        <v>#REF!</v>
      </c>
      <c r="B105" s="2" t="str">
        <f>IF(tabLocalidades!$C105="A","Atual","Nova")</f>
        <v>Atual</v>
      </c>
      <c r="C105" s="2" t="s">
        <v>26</v>
      </c>
      <c r="D105" s="2" t="s">
        <v>727</v>
      </c>
      <c r="E105" s="2" t="s">
        <v>728</v>
      </c>
      <c r="F105" s="2" t="s">
        <v>48</v>
      </c>
      <c r="G105" s="22" t="s">
        <v>39</v>
      </c>
      <c r="H105" s="2" t="s">
        <v>40</v>
      </c>
      <c r="I105" s="2" t="s">
        <v>212</v>
      </c>
      <c r="J105" s="2" t="s">
        <v>729</v>
      </c>
      <c r="K105" s="2" t="s">
        <v>730</v>
      </c>
      <c r="L105" s="23" t="s">
        <v>731</v>
      </c>
      <c r="M105" s="2"/>
      <c r="N105" s="24" t="s">
        <v>732</v>
      </c>
      <c r="O105" s="2" t="s">
        <v>53</v>
      </c>
      <c r="P105" s="2" t="s">
        <v>36</v>
      </c>
      <c r="Q105" s="2">
        <v>250</v>
      </c>
      <c r="R105" s="25" t="e">
        <f>VLOOKUP(tabLocalidades!$D105,#REF!,10,0)</f>
        <v>#REF!</v>
      </c>
      <c r="S105" s="26" t="e">
        <f>VLOOKUP(tabLocalidades!$D105,#REF!,10,0)</f>
        <v>#REF!</v>
      </c>
      <c r="T105" s="26" t="e">
        <f>VLOOKUP(tabLocalidades!$D105,#REF!,10,0)</f>
        <v>#REF!</v>
      </c>
      <c r="U105" s="1" t="e">
        <f>IF(tabLocalidades!$R105=" ",0,1)</f>
        <v>#REF!</v>
      </c>
      <c r="V105" s="1" t="e">
        <f>TEXT(tabLocalidades!$R105,"mmm/aa")</f>
        <v>#REF!</v>
      </c>
      <c r="W105" s="1"/>
      <c r="X105" s="1"/>
      <c r="Y105" s="1"/>
      <c r="Z105" s="1"/>
      <c r="AA105" s="1"/>
    </row>
    <row r="106" spans="1:27" ht="18" customHeight="1">
      <c r="A106" s="2" t="e">
        <f t="shared" si="0"/>
        <v>#REF!</v>
      </c>
      <c r="B106" s="2" t="str">
        <f>IF(tabLocalidades!$C106="A","Atual","Nova")</f>
        <v>Atual</v>
      </c>
      <c r="C106" s="2" t="s">
        <v>26</v>
      </c>
      <c r="D106" s="2" t="s">
        <v>733</v>
      </c>
      <c r="E106" s="2" t="s">
        <v>734</v>
      </c>
      <c r="F106" s="2" t="s">
        <v>48</v>
      </c>
      <c r="G106" s="22" t="s">
        <v>30</v>
      </c>
      <c r="H106" s="2" t="s">
        <v>31</v>
      </c>
      <c r="I106" s="2" t="s">
        <v>31</v>
      </c>
      <c r="J106" s="2" t="s">
        <v>735</v>
      </c>
      <c r="K106" s="2" t="s">
        <v>736</v>
      </c>
      <c r="L106" s="23" t="s">
        <v>737</v>
      </c>
      <c r="M106" s="2"/>
      <c r="N106" s="24" t="s">
        <v>738</v>
      </c>
      <c r="O106" s="2" t="s">
        <v>53</v>
      </c>
      <c r="P106" s="2" t="s">
        <v>36</v>
      </c>
      <c r="Q106" s="2">
        <v>100</v>
      </c>
      <c r="R106" s="25" t="e">
        <f>VLOOKUP(tabLocalidades!$D106,#REF!,10,0)</f>
        <v>#REF!</v>
      </c>
      <c r="S106" s="26" t="e">
        <f>VLOOKUP(tabLocalidades!$D106,#REF!,10,0)</f>
        <v>#REF!</v>
      </c>
      <c r="T106" s="26" t="e">
        <f>VLOOKUP(tabLocalidades!$D106,#REF!,10,0)</f>
        <v>#REF!</v>
      </c>
      <c r="U106" s="1" t="e">
        <f>IF(tabLocalidades!$R106=" ",0,1)</f>
        <v>#REF!</v>
      </c>
      <c r="V106" s="1" t="e">
        <f>TEXT(tabLocalidades!$R106,"mmm/aa")</f>
        <v>#REF!</v>
      </c>
      <c r="W106" s="1"/>
      <c r="X106" s="1"/>
      <c r="Y106" s="1"/>
      <c r="Z106" s="1"/>
      <c r="AA106" s="1"/>
    </row>
    <row r="107" spans="1:27" ht="18" customHeight="1">
      <c r="A107" s="2" t="e">
        <f t="shared" si="0"/>
        <v>#REF!</v>
      </c>
      <c r="B107" s="2" t="str">
        <f>IF(tabLocalidades!$C107="A","Atual","Nova")</f>
        <v>Atual</v>
      </c>
      <c r="C107" s="2" t="s">
        <v>26</v>
      </c>
      <c r="D107" s="2" t="s">
        <v>739</v>
      </c>
      <c r="E107" s="2" t="s">
        <v>740</v>
      </c>
      <c r="F107" s="2" t="s">
        <v>48</v>
      </c>
      <c r="G107" s="22" t="s">
        <v>30</v>
      </c>
      <c r="H107" s="2" t="s">
        <v>262</v>
      </c>
      <c r="I107" s="2" t="s">
        <v>741</v>
      </c>
      <c r="J107" s="2" t="s">
        <v>742</v>
      </c>
      <c r="K107" s="2" t="s">
        <v>743</v>
      </c>
      <c r="L107" s="23" t="s">
        <v>744</v>
      </c>
      <c r="M107" s="2"/>
      <c r="N107" s="24" t="s">
        <v>745</v>
      </c>
      <c r="O107" s="2" t="s">
        <v>53</v>
      </c>
      <c r="P107" s="2" t="s">
        <v>36</v>
      </c>
      <c r="Q107" s="2">
        <v>75</v>
      </c>
      <c r="R107" s="25" t="e">
        <f>VLOOKUP(tabLocalidades!$D107,#REF!,10,0)</f>
        <v>#REF!</v>
      </c>
      <c r="S107" s="26" t="e">
        <f>VLOOKUP(tabLocalidades!$D107,#REF!,10,0)</f>
        <v>#REF!</v>
      </c>
      <c r="T107" s="26" t="e">
        <f>VLOOKUP(tabLocalidades!$D107,#REF!,10,0)</f>
        <v>#REF!</v>
      </c>
      <c r="U107" s="1" t="e">
        <f>IF(tabLocalidades!$R107=" ",0,1)</f>
        <v>#REF!</v>
      </c>
      <c r="V107" s="1" t="e">
        <f>TEXT(tabLocalidades!$R107,"mmm/aa")</f>
        <v>#REF!</v>
      </c>
      <c r="W107" s="1"/>
      <c r="X107" s="1"/>
      <c r="Y107" s="1"/>
      <c r="Z107" s="1"/>
      <c r="AA107" s="1"/>
    </row>
    <row r="108" spans="1:27" ht="18" customHeight="1">
      <c r="A108" s="2" t="e">
        <f t="shared" si="0"/>
        <v>#REF!</v>
      </c>
      <c r="B108" s="2" t="str">
        <f>IF(tabLocalidades!$C108="A","Atual","Nova")</f>
        <v>Atual</v>
      </c>
      <c r="C108" s="2" t="s">
        <v>26</v>
      </c>
      <c r="D108" s="2" t="s">
        <v>746</v>
      </c>
      <c r="E108" s="2" t="s">
        <v>747</v>
      </c>
      <c r="F108" s="2" t="s">
        <v>48</v>
      </c>
      <c r="G108" s="22" t="s">
        <v>67</v>
      </c>
      <c r="H108" s="2" t="s">
        <v>318</v>
      </c>
      <c r="I108" s="2" t="s">
        <v>325</v>
      </c>
      <c r="J108" s="2" t="s">
        <v>748</v>
      </c>
      <c r="K108" s="2" t="s">
        <v>749</v>
      </c>
      <c r="L108" s="23" t="s">
        <v>750</v>
      </c>
      <c r="M108" s="2"/>
      <c r="N108" s="24" t="s">
        <v>751</v>
      </c>
      <c r="O108" s="2" t="s">
        <v>53</v>
      </c>
      <c r="P108" s="2" t="s">
        <v>36</v>
      </c>
      <c r="Q108" s="2">
        <v>75</v>
      </c>
      <c r="R108" s="25" t="e">
        <f>VLOOKUP(tabLocalidades!$D108,#REF!,10,0)</f>
        <v>#REF!</v>
      </c>
      <c r="S108" s="26" t="e">
        <f>VLOOKUP(tabLocalidades!$D108,#REF!,10,0)</f>
        <v>#REF!</v>
      </c>
      <c r="T108" s="26" t="e">
        <f>VLOOKUP(tabLocalidades!$D108,#REF!,10,0)</f>
        <v>#REF!</v>
      </c>
      <c r="U108" s="1" t="e">
        <f>IF(tabLocalidades!$R108=" ",0,1)</f>
        <v>#REF!</v>
      </c>
      <c r="V108" s="1" t="e">
        <f>TEXT(tabLocalidades!$R108,"mmm/aa")</f>
        <v>#REF!</v>
      </c>
      <c r="W108" s="1"/>
      <c r="X108" s="1"/>
      <c r="Y108" s="1"/>
      <c r="Z108" s="1"/>
      <c r="AA108" s="1"/>
    </row>
    <row r="109" spans="1:27" ht="18" customHeight="1">
      <c r="A109" s="2" t="e">
        <f t="shared" si="0"/>
        <v>#REF!</v>
      </c>
      <c r="B109" s="2" t="str">
        <f>IF(tabLocalidades!$C109="A","Atual","Nova")</f>
        <v>Atual</v>
      </c>
      <c r="C109" s="2" t="s">
        <v>26</v>
      </c>
      <c r="D109" s="2" t="s">
        <v>752</v>
      </c>
      <c r="E109" s="2" t="s">
        <v>753</v>
      </c>
      <c r="F109" s="2" t="s">
        <v>48</v>
      </c>
      <c r="G109" s="22" t="s">
        <v>56</v>
      </c>
      <c r="H109" s="2" t="s">
        <v>229</v>
      </c>
      <c r="I109" s="2" t="s">
        <v>255</v>
      </c>
      <c r="J109" s="2" t="s">
        <v>754</v>
      </c>
      <c r="K109" s="2" t="s">
        <v>755</v>
      </c>
      <c r="L109" s="23" t="s">
        <v>756</v>
      </c>
      <c r="M109" s="2"/>
      <c r="N109" s="24" t="s">
        <v>757</v>
      </c>
      <c r="O109" s="2" t="s">
        <v>53</v>
      </c>
      <c r="P109" s="2" t="s">
        <v>36</v>
      </c>
      <c r="Q109" s="2">
        <v>100</v>
      </c>
      <c r="R109" s="25" t="e">
        <f>VLOOKUP(tabLocalidades!$D109,#REF!,10,0)</f>
        <v>#REF!</v>
      </c>
      <c r="S109" s="26" t="e">
        <f>VLOOKUP(tabLocalidades!$D109,#REF!,10,0)</f>
        <v>#REF!</v>
      </c>
      <c r="T109" s="26" t="e">
        <f>VLOOKUP(tabLocalidades!$D109,#REF!,10,0)</f>
        <v>#REF!</v>
      </c>
      <c r="U109" s="1" t="e">
        <f>IF(tabLocalidades!$R109=" ",0,1)</f>
        <v>#REF!</v>
      </c>
      <c r="V109" s="1" t="e">
        <f>TEXT(tabLocalidades!$R109,"mmm/aa")</f>
        <v>#REF!</v>
      </c>
      <c r="W109" s="1"/>
      <c r="X109" s="1"/>
      <c r="Y109" s="1"/>
      <c r="Z109" s="1"/>
      <c r="AA109" s="1"/>
    </row>
    <row r="110" spans="1:27" ht="18" customHeight="1">
      <c r="A110" s="2" t="e">
        <f t="shared" si="0"/>
        <v>#REF!</v>
      </c>
      <c r="B110" s="2" t="str">
        <f>IF(tabLocalidades!$C110="A","Atual","Nova")</f>
        <v>Atual</v>
      </c>
      <c r="C110" s="2" t="s">
        <v>26</v>
      </c>
      <c r="D110" s="2" t="s">
        <v>758</v>
      </c>
      <c r="E110" s="2" t="s">
        <v>759</v>
      </c>
      <c r="F110" s="2" t="s">
        <v>48</v>
      </c>
      <c r="G110" s="22" t="s">
        <v>56</v>
      </c>
      <c r="H110" s="2" t="s">
        <v>398</v>
      </c>
      <c r="I110" s="2" t="s">
        <v>398</v>
      </c>
      <c r="J110" s="2" t="s">
        <v>759</v>
      </c>
      <c r="K110" s="2" t="s">
        <v>760</v>
      </c>
      <c r="L110" s="23" t="s">
        <v>761</v>
      </c>
      <c r="M110" s="2"/>
      <c r="N110" s="24" t="s">
        <v>762</v>
      </c>
      <c r="O110" s="2" t="s">
        <v>53</v>
      </c>
      <c r="P110" s="2" t="s">
        <v>36</v>
      </c>
      <c r="Q110" s="2">
        <v>100</v>
      </c>
      <c r="R110" s="25" t="e">
        <f>VLOOKUP(tabLocalidades!$D110,#REF!,10,0)</f>
        <v>#REF!</v>
      </c>
      <c r="S110" s="26" t="e">
        <f>VLOOKUP(tabLocalidades!$D110,#REF!,10,0)</f>
        <v>#REF!</v>
      </c>
      <c r="T110" s="26" t="e">
        <f>VLOOKUP(tabLocalidades!$D110,#REF!,10,0)</f>
        <v>#REF!</v>
      </c>
      <c r="U110" s="1" t="e">
        <f>IF(tabLocalidades!$R110=" ",0,1)</f>
        <v>#REF!</v>
      </c>
      <c r="V110" s="1" t="e">
        <f>TEXT(tabLocalidades!$R110,"mmm/aa")</f>
        <v>#REF!</v>
      </c>
      <c r="W110" s="1"/>
      <c r="X110" s="1"/>
      <c r="Y110" s="1"/>
      <c r="Z110" s="1"/>
      <c r="AA110" s="1"/>
    </row>
    <row r="111" spans="1:27" ht="18" customHeight="1">
      <c r="A111" s="2" t="e">
        <f t="shared" si="0"/>
        <v>#REF!</v>
      </c>
      <c r="B111" s="2" t="str">
        <f>IF(tabLocalidades!$C111="A","Atual","Nova")</f>
        <v>Atual</v>
      </c>
      <c r="C111" s="2" t="s">
        <v>26</v>
      </c>
      <c r="D111" s="2" t="s">
        <v>763</v>
      </c>
      <c r="E111" s="2" t="s">
        <v>764</v>
      </c>
      <c r="F111" s="2" t="s">
        <v>48</v>
      </c>
      <c r="G111" s="22" t="s">
        <v>30</v>
      </c>
      <c r="H111" s="2" t="s">
        <v>431</v>
      </c>
      <c r="I111" s="2" t="s">
        <v>765</v>
      </c>
      <c r="J111" s="2" t="s">
        <v>766</v>
      </c>
      <c r="K111" s="2" t="s">
        <v>767</v>
      </c>
      <c r="L111" s="23" t="s">
        <v>768</v>
      </c>
      <c r="M111" s="2"/>
      <c r="N111" s="24" t="s">
        <v>769</v>
      </c>
      <c r="O111" s="2" t="s">
        <v>53</v>
      </c>
      <c r="P111" s="2" t="s">
        <v>36</v>
      </c>
      <c r="Q111" s="2">
        <v>125</v>
      </c>
      <c r="R111" s="25" t="e">
        <f>VLOOKUP(tabLocalidades!$D111,#REF!,10,0)</f>
        <v>#REF!</v>
      </c>
      <c r="S111" s="26" t="e">
        <f>VLOOKUP(tabLocalidades!$D111,#REF!,10,0)</f>
        <v>#REF!</v>
      </c>
      <c r="T111" s="26" t="e">
        <f>VLOOKUP(tabLocalidades!$D111,#REF!,10,0)</f>
        <v>#REF!</v>
      </c>
      <c r="U111" s="1" t="e">
        <f>IF(tabLocalidades!$R111=" ",0,1)</f>
        <v>#REF!</v>
      </c>
      <c r="V111" s="1" t="e">
        <f>TEXT(tabLocalidades!$R111,"mmm/aa")</f>
        <v>#REF!</v>
      </c>
      <c r="W111" s="1"/>
      <c r="X111" s="1"/>
      <c r="Y111" s="1"/>
      <c r="Z111" s="1"/>
      <c r="AA111" s="1"/>
    </row>
    <row r="112" spans="1:27" ht="18" customHeight="1">
      <c r="A112" s="2" t="e">
        <f t="shared" si="0"/>
        <v>#REF!</v>
      </c>
      <c r="B112" s="2" t="str">
        <f>IF(tabLocalidades!$C112="A","Atual","Nova")</f>
        <v>Atual</v>
      </c>
      <c r="C112" s="2" t="s">
        <v>26</v>
      </c>
      <c r="D112" s="2" t="s">
        <v>770</v>
      </c>
      <c r="E112" s="2" t="s">
        <v>771</v>
      </c>
      <c r="F112" s="2" t="s">
        <v>48</v>
      </c>
      <c r="G112" s="22" t="s">
        <v>67</v>
      </c>
      <c r="H112" s="2" t="s">
        <v>318</v>
      </c>
      <c r="I112" s="2" t="s">
        <v>772</v>
      </c>
      <c r="J112" s="2" t="s">
        <v>773</v>
      </c>
      <c r="K112" s="2" t="s">
        <v>774</v>
      </c>
      <c r="L112" s="23" t="s">
        <v>775</v>
      </c>
      <c r="M112" s="2"/>
      <c r="N112" s="24" t="s">
        <v>776</v>
      </c>
      <c r="O112" s="2" t="s">
        <v>53</v>
      </c>
      <c r="P112" s="2" t="s">
        <v>36</v>
      </c>
      <c r="Q112" s="2">
        <v>75</v>
      </c>
      <c r="R112" s="25" t="e">
        <f>VLOOKUP(tabLocalidades!$D112,#REF!,10,0)</f>
        <v>#REF!</v>
      </c>
      <c r="S112" s="26" t="e">
        <f>VLOOKUP(tabLocalidades!$D112,#REF!,10,0)</f>
        <v>#REF!</v>
      </c>
      <c r="T112" s="26" t="e">
        <f>VLOOKUP(tabLocalidades!$D112,#REF!,10,0)</f>
        <v>#REF!</v>
      </c>
      <c r="U112" s="1" t="e">
        <f>IF(tabLocalidades!$R112=" ",0,1)</f>
        <v>#REF!</v>
      </c>
      <c r="V112" s="1" t="e">
        <f>TEXT(tabLocalidades!$R112,"mmm/aa")</f>
        <v>#REF!</v>
      </c>
      <c r="W112" s="1"/>
      <c r="X112" s="1"/>
      <c r="Y112" s="1"/>
      <c r="Z112" s="1"/>
      <c r="AA112" s="1"/>
    </row>
    <row r="113" spans="1:27" ht="18" customHeight="1">
      <c r="A113" s="2" t="e">
        <f t="shared" si="0"/>
        <v>#REF!</v>
      </c>
      <c r="B113" s="2" t="str">
        <f>IF(tabLocalidades!$C113="A","Atual","Nova")</f>
        <v>Atual</v>
      </c>
      <c r="C113" s="2" t="s">
        <v>26</v>
      </c>
      <c r="D113" s="2" t="s">
        <v>777</v>
      </c>
      <c r="E113" s="2" t="s">
        <v>336</v>
      </c>
      <c r="F113" s="2" t="s">
        <v>778</v>
      </c>
      <c r="G113" s="22" t="s">
        <v>39</v>
      </c>
      <c r="H113" s="2" t="s">
        <v>40</v>
      </c>
      <c r="I113" s="2" t="s">
        <v>41</v>
      </c>
      <c r="J113" s="2" t="s">
        <v>41</v>
      </c>
      <c r="K113" s="2" t="s">
        <v>779</v>
      </c>
      <c r="L113" s="23" t="s">
        <v>780</v>
      </c>
      <c r="M113" s="2"/>
      <c r="N113" s="24" t="s">
        <v>781</v>
      </c>
      <c r="O113" s="2" t="s">
        <v>35</v>
      </c>
      <c r="P113" s="2" t="s">
        <v>36</v>
      </c>
      <c r="Q113" s="2">
        <v>400</v>
      </c>
      <c r="R113" s="25" t="e">
        <f>VLOOKUP(tabLocalidades!$D113,#REF!,10,0)</f>
        <v>#REF!</v>
      </c>
      <c r="S113" s="26" t="e">
        <f>VLOOKUP(tabLocalidades!$D113,#REF!,10,0)</f>
        <v>#REF!</v>
      </c>
      <c r="T113" s="26" t="e">
        <f>VLOOKUP(tabLocalidades!$D113,#REF!,10,0)</f>
        <v>#REF!</v>
      </c>
      <c r="U113" s="1" t="e">
        <f>IF(tabLocalidades!$R113=" ",0,1)</f>
        <v>#REF!</v>
      </c>
      <c r="V113" s="1" t="e">
        <f>TEXT(tabLocalidades!$R113,"mmm/aa")</f>
        <v>#REF!</v>
      </c>
      <c r="W113" s="1"/>
      <c r="X113" s="1"/>
      <c r="Y113" s="1"/>
      <c r="Z113" s="1"/>
      <c r="AA113" s="1"/>
    </row>
    <row r="114" spans="1:27" ht="18" customHeight="1">
      <c r="A114" s="2" t="e">
        <f t="shared" si="0"/>
        <v>#REF!</v>
      </c>
      <c r="B114" s="2" t="str">
        <f>IF(tabLocalidades!$C114="A","Atual","Nova")</f>
        <v>Atual</v>
      </c>
      <c r="C114" s="2" t="s">
        <v>26</v>
      </c>
      <c r="D114" s="2" t="s">
        <v>782</v>
      </c>
      <c r="E114" s="2" t="s">
        <v>783</v>
      </c>
      <c r="F114" s="2" t="s">
        <v>778</v>
      </c>
      <c r="G114" s="22" t="s">
        <v>39</v>
      </c>
      <c r="H114" s="2" t="s">
        <v>40</v>
      </c>
      <c r="I114" s="2" t="s">
        <v>212</v>
      </c>
      <c r="J114" s="2" t="s">
        <v>729</v>
      </c>
      <c r="K114" s="2" t="s">
        <v>784</v>
      </c>
      <c r="L114" s="23" t="s">
        <v>785</v>
      </c>
      <c r="M114" s="2"/>
      <c r="N114" s="24" t="s">
        <v>786</v>
      </c>
      <c r="O114" s="2" t="s">
        <v>787</v>
      </c>
      <c r="P114" s="2" t="s">
        <v>36</v>
      </c>
      <c r="Q114" s="2">
        <v>400</v>
      </c>
      <c r="R114" s="25" t="e">
        <f>VLOOKUP(tabLocalidades!$D114,#REF!,10,0)</f>
        <v>#REF!</v>
      </c>
      <c r="S114" s="26" t="e">
        <f>VLOOKUP(tabLocalidades!$D114,#REF!,10,0)</f>
        <v>#REF!</v>
      </c>
      <c r="T114" s="26" t="e">
        <f>VLOOKUP(tabLocalidades!$D114,#REF!,10,0)</f>
        <v>#REF!</v>
      </c>
      <c r="U114" s="1" t="e">
        <f>IF(tabLocalidades!$R114=" ",0,1)</f>
        <v>#REF!</v>
      </c>
      <c r="V114" s="1" t="e">
        <f>TEXT(tabLocalidades!$R114,"mmm/aa")</f>
        <v>#REF!</v>
      </c>
      <c r="W114" s="1"/>
      <c r="X114" s="1"/>
      <c r="Y114" s="1"/>
      <c r="Z114" s="1"/>
      <c r="AA114" s="1"/>
    </row>
    <row r="115" spans="1:27" ht="18" customHeight="1">
      <c r="A115" s="2" t="e">
        <f t="shared" si="0"/>
        <v>#REF!</v>
      </c>
      <c r="B115" s="2" t="str">
        <f>IF(tabLocalidades!$C115="A","Atual","Nova")</f>
        <v>Atual</v>
      </c>
      <c r="C115" s="2" t="s">
        <v>26</v>
      </c>
      <c r="D115" s="2" t="s">
        <v>788</v>
      </c>
      <c r="E115" s="2" t="s">
        <v>789</v>
      </c>
      <c r="F115" s="2" t="s">
        <v>778</v>
      </c>
      <c r="G115" s="22" t="s">
        <v>39</v>
      </c>
      <c r="H115" s="2" t="s">
        <v>40</v>
      </c>
      <c r="I115" s="2" t="s">
        <v>40</v>
      </c>
      <c r="J115" s="2" t="s">
        <v>40</v>
      </c>
      <c r="K115" s="2" t="s">
        <v>790</v>
      </c>
      <c r="L115" s="23" t="s">
        <v>791</v>
      </c>
      <c r="M115" s="2"/>
      <c r="N115" s="24" t="s">
        <v>792</v>
      </c>
      <c r="O115" s="2" t="s">
        <v>35</v>
      </c>
      <c r="P115" s="2" t="s">
        <v>36</v>
      </c>
      <c r="Q115" s="2">
        <v>50</v>
      </c>
      <c r="R115" s="25" t="e">
        <f>VLOOKUP(tabLocalidades!$D115,#REF!,10,0)</f>
        <v>#REF!</v>
      </c>
      <c r="S115" s="26" t="e">
        <f>VLOOKUP(tabLocalidades!$D115,#REF!,10,0)</f>
        <v>#REF!</v>
      </c>
      <c r="T115" s="26" t="e">
        <f>VLOOKUP(tabLocalidades!$D115,#REF!,10,0)</f>
        <v>#REF!</v>
      </c>
      <c r="U115" s="1" t="e">
        <f>IF(tabLocalidades!$R115=" ",0,1)</f>
        <v>#REF!</v>
      </c>
      <c r="V115" s="1" t="e">
        <f>TEXT(tabLocalidades!$R115,"mmm/aa")</f>
        <v>#REF!</v>
      </c>
      <c r="W115" s="1"/>
      <c r="X115" s="1"/>
      <c r="Y115" s="1"/>
      <c r="Z115" s="1"/>
      <c r="AA115" s="1"/>
    </row>
    <row r="116" spans="1:27" ht="18" customHeight="1">
      <c r="A116" s="2" t="e">
        <f t="shared" si="0"/>
        <v>#REF!</v>
      </c>
      <c r="B116" s="2" t="str">
        <f>IF(tabLocalidades!$C116="A","Atual","Nova")</f>
        <v>Nova</v>
      </c>
      <c r="C116" s="2" t="s">
        <v>793</v>
      </c>
      <c r="D116" s="2" t="s">
        <v>794</v>
      </c>
      <c r="E116" s="2" t="s">
        <v>795</v>
      </c>
      <c r="F116" s="2" t="s">
        <v>796</v>
      </c>
      <c r="G116" s="22" t="s">
        <v>56</v>
      </c>
      <c r="H116" s="2" t="s">
        <v>270</v>
      </c>
      <c r="I116" s="2" t="s">
        <v>270</v>
      </c>
      <c r="J116" s="2" t="s">
        <v>270</v>
      </c>
      <c r="K116" s="2" t="s">
        <v>797</v>
      </c>
      <c r="L116" s="23" t="s">
        <v>798</v>
      </c>
      <c r="M116" s="2" t="s">
        <v>799</v>
      </c>
      <c r="N116" s="24" t="s">
        <v>800</v>
      </c>
      <c r="O116" s="2" t="s">
        <v>801</v>
      </c>
      <c r="P116" s="2" t="s">
        <v>802</v>
      </c>
      <c r="Q116" s="2">
        <v>50</v>
      </c>
      <c r="R116" s="25" t="e">
        <f>VLOOKUP(tabLocalidades!$D116,#REF!,10,0)</f>
        <v>#REF!</v>
      </c>
      <c r="S116" s="26" t="e">
        <f>VLOOKUP(tabLocalidades!$D116,#REF!,10,0)</f>
        <v>#REF!</v>
      </c>
      <c r="T116" s="26" t="e">
        <f>VLOOKUP(tabLocalidades!$D116,#REF!,10,0)</f>
        <v>#REF!</v>
      </c>
      <c r="U116" s="1" t="e">
        <f>IF(tabLocalidades!$R116=" ",0,1)</f>
        <v>#REF!</v>
      </c>
      <c r="V116" s="1" t="e">
        <f>TEXT(tabLocalidades!$R116,"mmm/aa")</f>
        <v>#REF!</v>
      </c>
      <c r="W116" s="1"/>
      <c r="X116" s="1"/>
      <c r="Y116" s="1"/>
      <c r="Z116" s="1"/>
      <c r="AA116" s="1"/>
    </row>
    <row r="117" spans="1:27" ht="18" customHeight="1">
      <c r="A117" s="2" t="e">
        <f t="shared" si="0"/>
        <v>#REF!</v>
      </c>
      <c r="B117" s="2" t="str">
        <f>IF(tabLocalidades!$C117="A","Atual","Nova")</f>
        <v>Nova</v>
      </c>
      <c r="C117" s="2" t="s">
        <v>793</v>
      </c>
      <c r="D117" s="2" t="s">
        <v>803</v>
      </c>
      <c r="E117" s="2" t="s">
        <v>804</v>
      </c>
      <c r="F117" s="2" t="s">
        <v>796</v>
      </c>
      <c r="G117" s="22" t="s">
        <v>56</v>
      </c>
      <c r="H117" s="2" t="s">
        <v>270</v>
      </c>
      <c r="I117" s="2" t="s">
        <v>644</v>
      </c>
      <c r="J117" s="2" t="s">
        <v>644</v>
      </c>
      <c r="K117" s="2" t="s">
        <v>805</v>
      </c>
      <c r="L117" s="23" t="s">
        <v>806</v>
      </c>
      <c r="M117" s="2"/>
      <c r="N117" s="24" t="s">
        <v>807</v>
      </c>
      <c r="O117" s="2" t="s">
        <v>801</v>
      </c>
      <c r="P117" s="2" t="s">
        <v>802</v>
      </c>
      <c r="Q117" s="2">
        <v>50</v>
      </c>
      <c r="R117" s="25" t="e">
        <f>VLOOKUP(tabLocalidades!$D117,#REF!,10,0)</f>
        <v>#REF!</v>
      </c>
      <c r="S117" s="26" t="e">
        <f>VLOOKUP(tabLocalidades!$D117,#REF!,10,0)</f>
        <v>#REF!</v>
      </c>
      <c r="T117" s="26" t="e">
        <f>VLOOKUP(tabLocalidades!$D117,#REF!,10,0)</f>
        <v>#REF!</v>
      </c>
      <c r="U117" s="1" t="e">
        <f>IF(tabLocalidades!$R117=" ",0,1)</f>
        <v>#REF!</v>
      </c>
      <c r="V117" s="1" t="e">
        <f>TEXT(tabLocalidades!$R117,"mmm/aa")</f>
        <v>#REF!</v>
      </c>
      <c r="W117" s="1"/>
      <c r="X117" s="1"/>
      <c r="Y117" s="1"/>
      <c r="Z117" s="1"/>
      <c r="AA117" s="1"/>
    </row>
    <row r="118" spans="1:27" ht="18" customHeight="1">
      <c r="A118" s="2" t="e">
        <f t="shared" si="0"/>
        <v>#REF!</v>
      </c>
      <c r="B118" s="2" t="str">
        <f>IF(tabLocalidades!$C118="A","Atual","Nova")</f>
        <v>Nova</v>
      </c>
      <c r="C118" s="2" t="s">
        <v>793</v>
      </c>
      <c r="D118" s="2" t="s">
        <v>808</v>
      </c>
      <c r="E118" s="2" t="s">
        <v>809</v>
      </c>
      <c r="F118" s="2" t="s">
        <v>796</v>
      </c>
      <c r="G118" s="22" t="s">
        <v>56</v>
      </c>
      <c r="H118" s="2" t="s">
        <v>669</v>
      </c>
      <c r="I118" s="2" t="s">
        <v>669</v>
      </c>
      <c r="J118" s="2" t="s">
        <v>810</v>
      </c>
      <c r="K118" s="2" t="s">
        <v>811</v>
      </c>
      <c r="L118" s="23" t="s">
        <v>812</v>
      </c>
      <c r="M118" s="2" t="s">
        <v>813</v>
      </c>
      <c r="N118" s="24" t="s">
        <v>814</v>
      </c>
      <c r="O118" s="2" t="s">
        <v>801</v>
      </c>
      <c r="P118" s="2" t="s">
        <v>802</v>
      </c>
      <c r="Q118" s="2">
        <v>50</v>
      </c>
      <c r="R118" s="25" t="e">
        <f>VLOOKUP(tabLocalidades!$D118,#REF!,10,0)</f>
        <v>#REF!</v>
      </c>
      <c r="S118" s="26" t="e">
        <f>VLOOKUP(tabLocalidades!$D118,#REF!,10,0)</f>
        <v>#REF!</v>
      </c>
      <c r="T118" s="26" t="e">
        <f>VLOOKUP(tabLocalidades!$D118,#REF!,10,0)</f>
        <v>#REF!</v>
      </c>
      <c r="U118" s="1" t="e">
        <f>IF(tabLocalidades!$R118=" ",0,1)</f>
        <v>#REF!</v>
      </c>
      <c r="V118" s="1" t="e">
        <f>TEXT(tabLocalidades!$R118,"mmm/aa")</f>
        <v>#REF!</v>
      </c>
      <c r="W118" s="1"/>
      <c r="X118" s="1"/>
      <c r="Y118" s="1"/>
      <c r="Z118" s="1"/>
      <c r="AA118" s="1"/>
    </row>
    <row r="119" spans="1:27" ht="18" customHeight="1">
      <c r="A119" s="2" t="e">
        <f t="shared" si="0"/>
        <v>#REF!</v>
      </c>
      <c r="B119" s="2" t="str">
        <f>IF(tabLocalidades!$C119="A","Atual","Nova")</f>
        <v>Nova</v>
      </c>
      <c r="C119" s="2" t="s">
        <v>793</v>
      </c>
      <c r="D119" s="2" t="s">
        <v>815</v>
      </c>
      <c r="E119" s="2" t="s">
        <v>816</v>
      </c>
      <c r="F119" s="2" t="s">
        <v>796</v>
      </c>
      <c r="G119" s="22" t="s">
        <v>56</v>
      </c>
      <c r="H119" s="2" t="s">
        <v>270</v>
      </c>
      <c r="I119" s="2" t="s">
        <v>644</v>
      </c>
      <c r="J119" s="2" t="s">
        <v>644</v>
      </c>
      <c r="K119" s="2" t="s">
        <v>817</v>
      </c>
      <c r="L119" s="23" t="s">
        <v>818</v>
      </c>
      <c r="M119" s="2"/>
      <c r="N119" s="24" t="s">
        <v>819</v>
      </c>
      <c r="O119" s="2" t="s">
        <v>801</v>
      </c>
      <c r="P119" s="2" t="s">
        <v>802</v>
      </c>
      <c r="Q119" s="2">
        <v>50</v>
      </c>
      <c r="R119" s="25" t="e">
        <f>VLOOKUP(tabLocalidades!$D119,#REF!,10,0)</f>
        <v>#REF!</v>
      </c>
      <c r="S119" s="26" t="e">
        <f>VLOOKUP(tabLocalidades!$D119,#REF!,10,0)</f>
        <v>#REF!</v>
      </c>
      <c r="T119" s="26" t="e">
        <f>VLOOKUP(tabLocalidades!$D119,#REF!,10,0)</f>
        <v>#REF!</v>
      </c>
      <c r="U119" s="1" t="e">
        <f>IF(tabLocalidades!$R119=" ",0,1)</f>
        <v>#REF!</v>
      </c>
      <c r="V119" s="1" t="e">
        <f>TEXT(tabLocalidades!$R119,"mmm/aa")</f>
        <v>#REF!</v>
      </c>
      <c r="W119" s="1"/>
      <c r="X119" s="1"/>
      <c r="Y119" s="1"/>
      <c r="Z119" s="1"/>
      <c r="AA119" s="1"/>
    </row>
    <row r="120" spans="1:27" ht="18" customHeight="1">
      <c r="A120" s="2" t="e">
        <f t="shared" si="0"/>
        <v>#REF!</v>
      </c>
      <c r="B120" s="2" t="str">
        <f>IF(tabLocalidades!$C120="A","Atual","Nova")</f>
        <v>Nova</v>
      </c>
      <c r="C120" s="2" t="s">
        <v>793</v>
      </c>
      <c r="D120" s="2" t="s">
        <v>820</v>
      </c>
      <c r="E120" s="2" t="s">
        <v>821</v>
      </c>
      <c r="F120" s="2" t="s">
        <v>796</v>
      </c>
      <c r="G120" s="22" t="s">
        <v>56</v>
      </c>
      <c r="H120" s="2" t="s">
        <v>270</v>
      </c>
      <c r="I120" s="2" t="s">
        <v>644</v>
      </c>
      <c r="J120" s="2" t="s">
        <v>644</v>
      </c>
      <c r="K120" s="2" t="s">
        <v>822</v>
      </c>
      <c r="L120" s="23" t="s">
        <v>823</v>
      </c>
      <c r="M120" s="2" t="s">
        <v>813</v>
      </c>
      <c r="N120" s="24" t="s">
        <v>824</v>
      </c>
      <c r="O120" s="2" t="s">
        <v>801</v>
      </c>
      <c r="P120" s="2" t="s">
        <v>802</v>
      </c>
      <c r="Q120" s="2">
        <v>50</v>
      </c>
      <c r="R120" s="25" t="e">
        <f>VLOOKUP(tabLocalidades!$D120,#REF!,10,0)</f>
        <v>#REF!</v>
      </c>
      <c r="S120" s="26" t="e">
        <f>VLOOKUP(tabLocalidades!$D120,#REF!,10,0)</f>
        <v>#REF!</v>
      </c>
      <c r="T120" s="26" t="e">
        <f>VLOOKUP(tabLocalidades!$D120,#REF!,10,0)</f>
        <v>#REF!</v>
      </c>
      <c r="U120" s="1" t="e">
        <f>IF(tabLocalidades!$R120=" ",0,1)</f>
        <v>#REF!</v>
      </c>
      <c r="V120" s="1" t="e">
        <f>TEXT(tabLocalidades!$R120,"mmm/aa")</f>
        <v>#REF!</v>
      </c>
      <c r="W120" s="1"/>
      <c r="X120" s="1"/>
      <c r="Y120" s="1"/>
      <c r="Z120" s="1"/>
      <c r="AA120" s="1"/>
    </row>
    <row r="121" spans="1:27" ht="18" customHeight="1">
      <c r="A121" s="2" t="e">
        <f t="shared" si="0"/>
        <v>#REF!</v>
      </c>
      <c r="B121" s="2" t="str">
        <f>IF(tabLocalidades!$C121="A","Atual","Nova")</f>
        <v>Nova</v>
      </c>
      <c r="C121" s="2" t="s">
        <v>793</v>
      </c>
      <c r="D121" s="2" t="s">
        <v>825</v>
      </c>
      <c r="E121" s="2" t="s">
        <v>826</v>
      </c>
      <c r="F121" s="2" t="s">
        <v>796</v>
      </c>
      <c r="G121" s="22" t="s">
        <v>56</v>
      </c>
      <c r="H121" s="2" t="s">
        <v>143</v>
      </c>
      <c r="I121" s="2" t="s">
        <v>143</v>
      </c>
      <c r="J121" s="2" t="s">
        <v>827</v>
      </c>
      <c r="K121" s="2" t="s">
        <v>828</v>
      </c>
      <c r="L121" s="23" t="s">
        <v>829</v>
      </c>
      <c r="M121" s="2"/>
      <c r="N121" s="24" t="s">
        <v>830</v>
      </c>
      <c r="O121" s="2" t="s">
        <v>801</v>
      </c>
      <c r="P121" s="2" t="s">
        <v>802</v>
      </c>
      <c r="Q121" s="2">
        <v>50</v>
      </c>
      <c r="R121" s="25" t="e">
        <f>VLOOKUP(tabLocalidades!$D121,#REF!,10,0)</f>
        <v>#REF!</v>
      </c>
      <c r="S121" s="26" t="e">
        <f>VLOOKUP(tabLocalidades!$D121,#REF!,10,0)</f>
        <v>#REF!</v>
      </c>
      <c r="T121" s="26" t="e">
        <f>VLOOKUP(tabLocalidades!$D121,#REF!,10,0)</f>
        <v>#REF!</v>
      </c>
      <c r="U121" s="1" t="e">
        <f>IF(tabLocalidades!$R121=" ",0,1)</f>
        <v>#REF!</v>
      </c>
      <c r="V121" s="1" t="e">
        <f>TEXT(tabLocalidades!$R121,"mmm/aa")</f>
        <v>#REF!</v>
      </c>
      <c r="W121" s="1"/>
      <c r="X121" s="1"/>
      <c r="Y121" s="1"/>
      <c r="Z121" s="1"/>
      <c r="AA121" s="1"/>
    </row>
    <row r="122" spans="1:27" ht="18" customHeight="1">
      <c r="A122" s="2" t="e">
        <f t="shared" si="0"/>
        <v>#REF!</v>
      </c>
      <c r="B122" s="2" t="str">
        <f>IF(tabLocalidades!$C122="A","Atual","Nova")</f>
        <v>Nova</v>
      </c>
      <c r="C122" s="2" t="s">
        <v>793</v>
      </c>
      <c r="D122" s="2" t="s">
        <v>831</v>
      </c>
      <c r="E122" s="2" t="s">
        <v>832</v>
      </c>
      <c r="F122" s="2" t="s">
        <v>796</v>
      </c>
      <c r="G122" s="22" t="s">
        <v>56</v>
      </c>
      <c r="H122" s="2" t="s">
        <v>398</v>
      </c>
      <c r="I122" s="2" t="s">
        <v>399</v>
      </c>
      <c r="J122" s="2" t="s">
        <v>400</v>
      </c>
      <c r="K122" s="2" t="s">
        <v>833</v>
      </c>
      <c r="L122" s="23" t="s">
        <v>834</v>
      </c>
      <c r="M122" s="2" t="s">
        <v>813</v>
      </c>
      <c r="N122" s="24" t="s">
        <v>835</v>
      </c>
      <c r="O122" s="2" t="s">
        <v>801</v>
      </c>
      <c r="P122" s="2" t="s">
        <v>802</v>
      </c>
      <c r="Q122" s="2">
        <v>50</v>
      </c>
      <c r="R122" s="25" t="e">
        <f>VLOOKUP(tabLocalidades!$D122,#REF!,10,0)</f>
        <v>#REF!</v>
      </c>
      <c r="S122" s="26" t="e">
        <f>VLOOKUP(tabLocalidades!$D122,#REF!,10,0)</f>
        <v>#REF!</v>
      </c>
      <c r="T122" s="26" t="e">
        <f>VLOOKUP(tabLocalidades!$D122,#REF!,10,0)</f>
        <v>#REF!</v>
      </c>
      <c r="U122" s="1" t="e">
        <f>IF(tabLocalidades!$R122=" ",0,1)</f>
        <v>#REF!</v>
      </c>
      <c r="V122" s="1" t="e">
        <f>TEXT(tabLocalidades!$R122,"mmm/aa")</f>
        <v>#REF!</v>
      </c>
      <c r="W122" s="1"/>
      <c r="X122" s="28" t="s">
        <v>0</v>
      </c>
      <c r="Y122" s="28" t="s">
        <v>836</v>
      </c>
      <c r="Z122" s="28">
        <v>20044</v>
      </c>
      <c r="AA122" s="28"/>
    </row>
    <row r="123" spans="1:27" ht="18" customHeight="1">
      <c r="A123" s="2" t="e">
        <f t="shared" si="0"/>
        <v>#REF!</v>
      </c>
      <c r="B123" s="2" t="str">
        <f>IF(tabLocalidades!$C123="A","Atual","Nova")</f>
        <v>Nova</v>
      </c>
      <c r="C123" s="2" t="s">
        <v>793</v>
      </c>
      <c r="D123" s="2" t="s">
        <v>837</v>
      </c>
      <c r="E123" s="2" t="s">
        <v>838</v>
      </c>
      <c r="F123" s="2" t="s">
        <v>796</v>
      </c>
      <c r="G123" s="22" t="s">
        <v>56</v>
      </c>
      <c r="H123" s="2" t="s">
        <v>57</v>
      </c>
      <c r="I123" s="2" t="s">
        <v>58</v>
      </c>
      <c r="J123" s="2" t="s">
        <v>839</v>
      </c>
      <c r="K123" s="2" t="s">
        <v>840</v>
      </c>
      <c r="L123" s="23" t="s">
        <v>841</v>
      </c>
      <c r="M123" s="2" t="s">
        <v>813</v>
      </c>
      <c r="N123" s="24" t="s">
        <v>842</v>
      </c>
      <c r="O123" s="2" t="s">
        <v>801</v>
      </c>
      <c r="P123" s="2" t="s">
        <v>802</v>
      </c>
      <c r="Q123" s="2">
        <v>50</v>
      </c>
      <c r="R123" s="25" t="e">
        <f>VLOOKUP(tabLocalidades!$D123,#REF!,10,0)</f>
        <v>#REF!</v>
      </c>
      <c r="S123" s="26" t="e">
        <f>VLOOKUP(tabLocalidades!$D123,#REF!,10,0)</f>
        <v>#REF!</v>
      </c>
      <c r="T123" s="26" t="e">
        <f>VLOOKUP(tabLocalidades!$D123,#REF!,10,0)</f>
        <v>#REF!</v>
      </c>
      <c r="U123" s="1" t="e">
        <f>IF(tabLocalidades!$R123=" ",0,1)</f>
        <v>#REF!</v>
      </c>
      <c r="V123" s="1" t="e">
        <f>TEXT(tabLocalidades!$R123,"mmm/aa")</f>
        <v>#REF!</v>
      </c>
      <c r="W123" s="1"/>
      <c r="X123" s="1"/>
      <c r="Y123" s="1"/>
      <c r="Z123" s="1"/>
      <c r="AA123" s="1"/>
    </row>
    <row r="124" spans="1:27" ht="18" customHeight="1">
      <c r="A124" s="2" t="e">
        <f t="shared" si="0"/>
        <v>#REF!</v>
      </c>
      <c r="B124" s="2" t="str">
        <f>IF(tabLocalidades!$C124="A","Atual","Nova")</f>
        <v>Nova</v>
      </c>
      <c r="C124" s="2" t="s">
        <v>793</v>
      </c>
      <c r="D124" s="2" t="s">
        <v>843</v>
      </c>
      <c r="E124" s="2" t="s">
        <v>844</v>
      </c>
      <c r="F124" s="2" t="s">
        <v>796</v>
      </c>
      <c r="G124" s="22" t="s">
        <v>56</v>
      </c>
      <c r="H124" s="2" t="s">
        <v>109</v>
      </c>
      <c r="I124" s="2" t="s">
        <v>158</v>
      </c>
      <c r="J124" s="2" t="s">
        <v>845</v>
      </c>
      <c r="K124" s="2" t="s">
        <v>846</v>
      </c>
      <c r="L124" s="23" t="s">
        <v>847</v>
      </c>
      <c r="M124" s="2" t="s">
        <v>813</v>
      </c>
      <c r="N124" s="24" t="s">
        <v>848</v>
      </c>
      <c r="O124" s="2" t="s">
        <v>801</v>
      </c>
      <c r="P124" s="2" t="s">
        <v>802</v>
      </c>
      <c r="Q124" s="2">
        <v>50</v>
      </c>
      <c r="R124" s="25" t="e">
        <f>VLOOKUP(tabLocalidades!$D124,#REF!,10,0)</f>
        <v>#REF!</v>
      </c>
      <c r="S124" s="26" t="e">
        <f>VLOOKUP(tabLocalidades!$D124,#REF!,10,0)</f>
        <v>#REF!</v>
      </c>
      <c r="T124" s="26" t="e">
        <f>VLOOKUP(tabLocalidades!$D124,#REF!,10,0)</f>
        <v>#REF!</v>
      </c>
      <c r="U124" s="1" t="e">
        <f>IF(tabLocalidades!$R124=" ",0,1)</f>
        <v>#REF!</v>
      </c>
      <c r="V124" s="1" t="e">
        <f>TEXT(tabLocalidades!$R124,"mmm/aa")</f>
        <v>#REF!</v>
      </c>
      <c r="W124" s="1"/>
      <c r="X124" s="1"/>
      <c r="Y124" s="1"/>
      <c r="Z124" s="1"/>
      <c r="AA124" s="1"/>
    </row>
    <row r="125" spans="1:27" ht="18" customHeight="1">
      <c r="A125" s="2" t="e">
        <f t="shared" si="0"/>
        <v>#REF!</v>
      </c>
      <c r="B125" s="2" t="str">
        <f>IF(tabLocalidades!$C125="A","Atual","Nova")</f>
        <v>Nova</v>
      </c>
      <c r="C125" s="2" t="s">
        <v>793</v>
      </c>
      <c r="D125" s="2" t="s">
        <v>849</v>
      </c>
      <c r="E125" s="2" t="s">
        <v>850</v>
      </c>
      <c r="F125" s="2" t="s">
        <v>165</v>
      </c>
      <c r="G125" s="22" t="s">
        <v>56</v>
      </c>
      <c r="H125" s="2" t="s">
        <v>102</v>
      </c>
      <c r="I125" s="2" t="s">
        <v>377</v>
      </c>
      <c r="J125" s="2" t="s">
        <v>851</v>
      </c>
      <c r="K125" s="2" t="s">
        <v>852</v>
      </c>
      <c r="L125" s="23" t="s">
        <v>853</v>
      </c>
      <c r="M125" s="2" t="s">
        <v>813</v>
      </c>
      <c r="N125" s="24" t="s">
        <v>854</v>
      </c>
      <c r="O125" s="2" t="s">
        <v>173</v>
      </c>
      <c r="P125" s="2" t="s">
        <v>802</v>
      </c>
      <c r="Q125" s="2">
        <v>250</v>
      </c>
      <c r="R125" s="25" t="e">
        <f>VLOOKUP(tabLocalidades!$D125,#REF!,10,0)</f>
        <v>#REF!</v>
      </c>
      <c r="S125" s="26" t="e">
        <f>VLOOKUP(tabLocalidades!$D125,#REF!,10,0)</f>
        <v>#REF!</v>
      </c>
      <c r="T125" s="26" t="e">
        <f>VLOOKUP(tabLocalidades!$D125,#REF!,10,0)</f>
        <v>#REF!</v>
      </c>
      <c r="U125" s="1" t="e">
        <f>IF(tabLocalidades!$R125=" ",0,1)</f>
        <v>#REF!</v>
      </c>
      <c r="V125" s="1" t="e">
        <f>TEXT(tabLocalidades!$R125,"mmm/aa")</f>
        <v>#REF!</v>
      </c>
      <c r="W125" s="1"/>
      <c r="X125" s="1"/>
      <c r="Y125" s="1"/>
      <c r="Z125" s="1"/>
      <c r="AA125" s="1"/>
    </row>
    <row r="126" spans="1:27" ht="18" customHeight="1">
      <c r="A126" s="2" t="e">
        <f t="shared" si="0"/>
        <v>#REF!</v>
      </c>
      <c r="B126" s="2" t="str">
        <f>IF(tabLocalidades!$C126="A","Atual","Nova")</f>
        <v>Nova</v>
      </c>
      <c r="C126" s="4" t="s">
        <v>793</v>
      </c>
      <c r="D126" s="2" t="s">
        <v>855</v>
      </c>
      <c r="E126" s="2" t="s">
        <v>856</v>
      </c>
      <c r="F126" s="31" t="s">
        <v>165</v>
      </c>
      <c r="G126" s="22" t="s">
        <v>56</v>
      </c>
      <c r="H126" s="2" t="s">
        <v>614</v>
      </c>
      <c r="I126" s="2" t="s">
        <v>614</v>
      </c>
      <c r="J126" s="2" t="s">
        <v>614</v>
      </c>
      <c r="K126" s="2" t="s">
        <v>857</v>
      </c>
      <c r="L126" s="23" t="s">
        <v>858</v>
      </c>
      <c r="M126" s="2" t="s">
        <v>813</v>
      </c>
      <c r="N126" s="24" t="s">
        <v>859</v>
      </c>
      <c r="O126" s="2" t="s">
        <v>173</v>
      </c>
      <c r="P126" s="2" t="s">
        <v>802</v>
      </c>
      <c r="Q126" s="2">
        <v>250</v>
      </c>
      <c r="R126" s="25" t="e">
        <f>VLOOKUP(tabLocalidades!$D126,#REF!,10,0)</f>
        <v>#REF!</v>
      </c>
      <c r="S126" s="26" t="e">
        <f>VLOOKUP(tabLocalidades!$D126,#REF!,10,0)</f>
        <v>#REF!</v>
      </c>
      <c r="T126" s="26" t="e">
        <f>VLOOKUP(tabLocalidades!$D126,#REF!,10,0)</f>
        <v>#REF!</v>
      </c>
      <c r="U126" s="1" t="e">
        <f>IF(tabLocalidades!$R126=" ",0,1)</f>
        <v>#REF!</v>
      </c>
      <c r="V126" s="1" t="e">
        <f>TEXT(tabLocalidades!$R126,"mmm/aa")</f>
        <v>#REF!</v>
      </c>
      <c r="W126" s="1"/>
      <c r="X126" s="1"/>
      <c r="Y126" s="1"/>
      <c r="Z126" s="1"/>
      <c r="AA126" s="1"/>
    </row>
    <row r="127" spans="1:27" ht="18" customHeight="1">
      <c r="A127" s="2" t="e">
        <f t="shared" si="0"/>
        <v>#REF!</v>
      </c>
      <c r="B127" s="2" t="str">
        <f>IF(tabLocalidades!$C127="A","Atual","Nova")</f>
        <v>Nova</v>
      </c>
      <c r="C127" s="2" t="s">
        <v>793</v>
      </c>
      <c r="D127" s="2" t="s">
        <v>860</v>
      </c>
      <c r="E127" s="2" t="s">
        <v>861</v>
      </c>
      <c r="F127" s="2" t="s">
        <v>165</v>
      </c>
      <c r="G127" s="22" t="s">
        <v>56</v>
      </c>
      <c r="H127" s="2" t="s">
        <v>229</v>
      </c>
      <c r="I127" s="2" t="s">
        <v>229</v>
      </c>
      <c r="J127" s="2" t="s">
        <v>862</v>
      </c>
      <c r="K127" s="2" t="s">
        <v>863</v>
      </c>
      <c r="L127" s="23" t="s">
        <v>864</v>
      </c>
      <c r="M127" s="2" t="s">
        <v>813</v>
      </c>
      <c r="N127" s="24" t="s">
        <v>865</v>
      </c>
      <c r="O127" s="2" t="s">
        <v>173</v>
      </c>
      <c r="P127" s="2" t="s">
        <v>802</v>
      </c>
      <c r="Q127" s="2">
        <v>250</v>
      </c>
      <c r="R127" s="25" t="e">
        <f>VLOOKUP(tabLocalidades!$D127,#REF!,10,0)</f>
        <v>#REF!</v>
      </c>
      <c r="S127" s="26" t="e">
        <f>VLOOKUP(tabLocalidades!$D127,#REF!,10,0)</f>
        <v>#REF!</v>
      </c>
      <c r="T127" s="26" t="e">
        <f>VLOOKUP(tabLocalidades!$D127,#REF!,10,0)</f>
        <v>#REF!</v>
      </c>
      <c r="U127" s="1" t="e">
        <f>IF(tabLocalidades!$R127=" ",0,1)</f>
        <v>#REF!</v>
      </c>
      <c r="V127" s="1" t="e">
        <f>TEXT(tabLocalidades!$R127,"mmm/aa")</f>
        <v>#REF!</v>
      </c>
      <c r="W127" s="1"/>
      <c r="X127" s="1"/>
      <c r="Y127" s="1"/>
      <c r="Z127" s="1"/>
      <c r="AA127" s="1"/>
    </row>
    <row r="128" spans="1:27" ht="18" customHeight="1">
      <c r="A128" s="2" t="e">
        <f t="shared" si="0"/>
        <v>#REF!</v>
      </c>
      <c r="B128" s="2" t="str">
        <f>IF(tabLocalidades!$C128="A","Atual","Nova")</f>
        <v>Nova</v>
      </c>
      <c r="C128" s="2" t="s">
        <v>793</v>
      </c>
      <c r="D128" s="2" t="s">
        <v>866</v>
      </c>
      <c r="E128" s="2" t="s">
        <v>867</v>
      </c>
      <c r="F128" s="2" t="s">
        <v>165</v>
      </c>
      <c r="G128" s="22" t="s">
        <v>30</v>
      </c>
      <c r="H128" s="2" t="s">
        <v>431</v>
      </c>
      <c r="I128" s="2" t="s">
        <v>431</v>
      </c>
      <c r="J128" s="2" t="s">
        <v>868</v>
      </c>
      <c r="K128" s="2" t="s">
        <v>869</v>
      </c>
      <c r="L128" s="23" t="s">
        <v>870</v>
      </c>
      <c r="M128" s="2" t="s">
        <v>813</v>
      </c>
      <c r="N128" s="30" t="s">
        <v>871</v>
      </c>
      <c r="O128" s="2" t="s">
        <v>173</v>
      </c>
      <c r="P128" s="2" t="s">
        <v>802</v>
      </c>
      <c r="Q128" s="2">
        <v>250</v>
      </c>
      <c r="R128" s="25" t="e">
        <f>VLOOKUP(tabLocalidades!$D128,#REF!,10,0)</f>
        <v>#REF!</v>
      </c>
      <c r="S128" s="26" t="e">
        <f>VLOOKUP(tabLocalidades!$D128,#REF!,10,0)</f>
        <v>#REF!</v>
      </c>
      <c r="T128" s="26" t="e">
        <f>VLOOKUP(tabLocalidades!$D128,#REF!,10,0)</f>
        <v>#REF!</v>
      </c>
      <c r="U128" s="1" t="e">
        <f>IF(tabLocalidades!$R128=" ",0,1)</f>
        <v>#REF!</v>
      </c>
      <c r="V128" s="1" t="e">
        <f>TEXT(tabLocalidades!$R128,"mmm/aa")</f>
        <v>#REF!</v>
      </c>
      <c r="W128" s="1"/>
      <c r="X128" s="1"/>
      <c r="Y128" s="1"/>
      <c r="Z128" s="1"/>
      <c r="AA128" s="1"/>
    </row>
    <row r="129" spans="1:27" ht="18" customHeight="1">
      <c r="A129" s="2" t="e">
        <f t="shared" si="0"/>
        <v>#REF!</v>
      </c>
      <c r="B129" s="2" t="str">
        <f>IF(tabLocalidades!$C129="A","Atual","Nova")</f>
        <v>Nova</v>
      </c>
      <c r="C129" s="2" t="s">
        <v>793</v>
      </c>
      <c r="D129" s="2" t="s">
        <v>872</v>
      </c>
      <c r="E129" s="2" t="s">
        <v>873</v>
      </c>
      <c r="F129" s="2" t="s">
        <v>165</v>
      </c>
      <c r="G129" s="22" t="s">
        <v>30</v>
      </c>
      <c r="H129" s="2" t="s">
        <v>431</v>
      </c>
      <c r="I129" s="2" t="s">
        <v>765</v>
      </c>
      <c r="J129" s="2" t="s">
        <v>874</v>
      </c>
      <c r="K129" s="2" t="s">
        <v>875</v>
      </c>
      <c r="L129" s="23" t="s">
        <v>876</v>
      </c>
      <c r="M129" s="2" t="s">
        <v>813</v>
      </c>
      <c r="N129" s="24" t="s">
        <v>877</v>
      </c>
      <c r="O129" s="2" t="s">
        <v>173</v>
      </c>
      <c r="P129" s="2" t="s">
        <v>802</v>
      </c>
      <c r="Q129" s="2">
        <v>250</v>
      </c>
      <c r="R129" s="25" t="e">
        <f>VLOOKUP(tabLocalidades!$D129,#REF!,10,0)</f>
        <v>#REF!</v>
      </c>
      <c r="S129" s="26" t="e">
        <f>VLOOKUP(tabLocalidades!$D129,#REF!,10,0)</f>
        <v>#REF!</v>
      </c>
      <c r="T129" s="26" t="e">
        <f>VLOOKUP(tabLocalidades!$D129,#REF!,10,0)</f>
        <v>#REF!</v>
      </c>
      <c r="U129" s="1" t="e">
        <f>IF(tabLocalidades!$R129=" ",0,1)</f>
        <v>#REF!</v>
      </c>
      <c r="V129" s="1" t="e">
        <f>TEXT(tabLocalidades!$R129,"mmm/aa")</f>
        <v>#REF!</v>
      </c>
      <c r="W129" s="1"/>
      <c r="X129" s="28" t="s">
        <v>63</v>
      </c>
      <c r="Y129" s="28" t="s">
        <v>878</v>
      </c>
      <c r="Z129" s="28">
        <v>23152</v>
      </c>
      <c r="AA129" s="28"/>
    </row>
    <row r="130" spans="1:27" ht="18" customHeight="1">
      <c r="A130" s="2" t="e">
        <f t="shared" si="0"/>
        <v>#REF!</v>
      </c>
      <c r="B130" s="2" t="str">
        <f>IF(tabLocalidades!$C130="A","Atual","Nova")</f>
        <v>Nova</v>
      </c>
      <c r="C130" s="2" t="s">
        <v>793</v>
      </c>
      <c r="D130" s="2" t="s">
        <v>879</v>
      </c>
      <c r="E130" s="2" t="s">
        <v>880</v>
      </c>
      <c r="F130" s="31" t="s">
        <v>165</v>
      </c>
      <c r="G130" s="22" t="s">
        <v>56</v>
      </c>
      <c r="H130" s="2" t="s">
        <v>614</v>
      </c>
      <c r="I130" s="2" t="s">
        <v>614</v>
      </c>
      <c r="J130" s="2" t="s">
        <v>881</v>
      </c>
      <c r="K130" s="2" t="s">
        <v>882</v>
      </c>
      <c r="L130" s="23" t="s">
        <v>883</v>
      </c>
      <c r="M130" s="2" t="s">
        <v>813</v>
      </c>
      <c r="N130" s="24" t="s">
        <v>884</v>
      </c>
      <c r="O130" s="2" t="s">
        <v>173</v>
      </c>
      <c r="P130" s="2" t="s">
        <v>802</v>
      </c>
      <c r="Q130" s="2">
        <v>250</v>
      </c>
      <c r="R130" s="25" t="e">
        <f>VLOOKUP(tabLocalidades!$D130,#REF!,10,0)</f>
        <v>#REF!</v>
      </c>
      <c r="S130" s="26" t="e">
        <f>VLOOKUP(tabLocalidades!$D130,#REF!,10,0)</f>
        <v>#REF!</v>
      </c>
      <c r="T130" s="26" t="e">
        <f>VLOOKUP(tabLocalidades!$D130,#REF!,10,0)</f>
        <v>#REF!</v>
      </c>
      <c r="U130" s="1" t="e">
        <f>IF(tabLocalidades!$R130=" ",0,1)</f>
        <v>#REF!</v>
      </c>
      <c r="V130" s="1" t="e">
        <f>TEXT(tabLocalidades!$R130,"mmm/aa")</f>
        <v>#REF!</v>
      </c>
      <c r="W130" s="1"/>
      <c r="X130" s="1"/>
      <c r="Y130" s="1"/>
      <c r="Z130" s="1"/>
      <c r="AA130" s="1"/>
    </row>
    <row r="131" spans="1:27" ht="18" customHeight="1">
      <c r="A131" s="2" t="e">
        <f t="shared" si="0"/>
        <v>#REF!</v>
      </c>
      <c r="B131" s="2" t="str">
        <f>IF(tabLocalidades!$C131="A","Atual","Nova")</f>
        <v>Nova</v>
      </c>
      <c r="C131" s="2" t="s">
        <v>793</v>
      </c>
      <c r="D131" s="2" t="s">
        <v>885</v>
      </c>
      <c r="E131" s="2" t="s">
        <v>886</v>
      </c>
      <c r="F131" s="2" t="s">
        <v>165</v>
      </c>
      <c r="G131" s="22" t="s">
        <v>220</v>
      </c>
      <c r="H131" s="2" t="s">
        <v>311</v>
      </c>
      <c r="I131" s="2" t="s">
        <v>312</v>
      </c>
      <c r="J131" s="2" t="s">
        <v>887</v>
      </c>
      <c r="K131" s="2" t="s">
        <v>888</v>
      </c>
      <c r="L131" s="23" t="s">
        <v>889</v>
      </c>
      <c r="M131" s="2" t="s">
        <v>813</v>
      </c>
      <c r="N131" s="24" t="s">
        <v>890</v>
      </c>
      <c r="O131" s="2" t="s">
        <v>173</v>
      </c>
      <c r="P131" s="2" t="s">
        <v>802</v>
      </c>
      <c r="Q131" s="2">
        <v>250</v>
      </c>
      <c r="R131" s="25" t="e">
        <f>VLOOKUP(tabLocalidades!$D131,#REF!,10,0)</f>
        <v>#REF!</v>
      </c>
      <c r="S131" s="26" t="e">
        <f>VLOOKUP(tabLocalidades!$D131,#REF!,10,0)</f>
        <v>#REF!</v>
      </c>
      <c r="T131" s="26" t="e">
        <f>VLOOKUP(tabLocalidades!$D131,#REF!,10,0)</f>
        <v>#REF!</v>
      </c>
      <c r="U131" s="1" t="e">
        <f>IF(tabLocalidades!$R131=" ",0,1)</f>
        <v>#REF!</v>
      </c>
      <c r="V131" s="1" t="e">
        <f>TEXT(tabLocalidades!$R131,"mmm/aa")</f>
        <v>#REF!</v>
      </c>
      <c r="W131" s="1"/>
      <c r="X131" s="1"/>
      <c r="Y131" s="1"/>
      <c r="Z131" s="1"/>
      <c r="AA131" s="1"/>
    </row>
    <row r="132" spans="1:27" ht="18" customHeight="1">
      <c r="A132" s="2" t="e">
        <f t="shared" si="0"/>
        <v>#REF!</v>
      </c>
      <c r="B132" s="2" t="str">
        <f>IF(tabLocalidades!$C132="A","Atual","Nova")</f>
        <v>Nova</v>
      </c>
      <c r="C132" s="2" t="s">
        <v>793</v>
      </c>
      <c r="D132" s="2" t="s">
        <v>891</v>
      </c>
      <c r="E132" s="2" t="s">
        <v>892</v>
      </c>
      <c r="F132" s="2" t="s">
        <v>165</v>
      </c>
      <c r="G132" s="22" t="s">
        <v>220</v>
      </c>
      <c r="H132" s="2" t="s">
        <v>390</v>
      </c>
      <c r="I132" s="2" t="s">
        <v>58</v>
      </c>
      <c r="J132" s="2" t="s">
        <v>893</v>
      </c>
      <c r="K132" s="2" t="s">
        <v>894</v>
      </c>
      <c r="L132" s="23" t="s">
        <v>895</v>
      </c>
      <c r="M132" s="2" t="s">
        <v>813</v>
      </c>
      <c r="N132" s="24" t="s">
        <v>896</v>
      </c>
      <c r="O132" s="2" t="s">
        <v>173</v>
      </c>
      <c r="P132" s="2" t="s">
        <v>802</v>
      </c>
      <c r="Q132" s="2">
        <v>250</v>
      </c>
      <c r="R132" s="25" t="e">
        <f>VLOOKUP(tabLocalidades!$D132,#REF!,10,0)</f>
        <v>#REF!</v>
      </c>
      <c r="S132" s="26" t="e">
        <f>VLOOKUP(tabLocalidades!$D132,#REF!,10,0)</f>
        <v>#REF!</v>
      </c>
      <c r="T132" s="26" t="e">
        <f>VLOOKUP(tabLocalidades!$D132,#REF!,10,0)</f>
        <v>#REF!</v>
      </c>
      <c r="U132" s="1" t="e">
        <f>IF(tabLocalidades!$R132=" ",0,1)</f>
        <v>#REF!</v>
      </c>
      <c r="V132" s="1" t="e">
        <f>TEXT(tabLocalidades!$R132,"mmm/aa")</f>
        <v>#REF!</v>
      </c>
      <c r="W132" s="1"/>
      <c r="X132" s="1"/>
      <c r="Y132" s="1"/>
      <c r="Z132" s="1"/>
      <c r="AA132" s="1"/>
    </row>
    <row r="133" spans="1:27" ht="18" customHeight="1">
      <c r="A133" s="2" t="e">
        <f t="shared" si="0"/>
        <v>#REF!</v>
      </c>
      <c r="B133" s="2" t="str">
        <f>IF(tabLocalidades!$C133="A","Atual","Nova")</f>
        <v>Nova</v>
      </c>
      <c r="C133" s="2" t="s">
        <v>793</v>
      </c>
      <c r="D133" s="2" t="s">
        <v>897</v>
      </c>
      <c r="E133" s="2" t="s">
        <v>898</v>
      </c>
      <c r="F133" s="2" t="s">
        <v>165</v>
      </c>
      <c r="G133" s="22" t="s">
        <v>220</v>
      </c>
      <c r="H133" s="2" t="s">
        <v>390</v>
      </c>
      <c r="I133" s="2" t="s">
        <v>391</v>
      </c>
      <c r="J133" s="2" t="s">
        <v>899</v>
      </c>
      <c r="K133" s="2" t="s">
        <v>900</v>
      </c>
      <c r="L133" s="23" t="s">
        <v>901</v>
      </c>
      <c r="M133" s="2" t="s">
        <v>813</v>
      </c>
      <c r="N133" s="24" t="s">
        <v>902</v>
      </c>
      <c r="O133" s="2" t="s">
        <v>173</v>
      </c>
      <c r="P133" s="2" t="s">
        <v>802</v>
      </c>
      <c r="Q133" s="2">
        <v>250</v>
      </c>
      <c r="R133" s="25" t="e">
        <f>VLOOKUP(tabLocalidades!$D133,#REF!,10,0)</f>
        <v>#REF!</v>
      </c>
      <c r="S133" s="26" t="e">
        <f>VLOOKUP(tabLocalidades!$D133,#REF!,10,0)</f>
        <v>#REF!</v>
      </c>
      <c r="T133" s="26" t="e">
        <f>VLOOKUP(tabLocalidades!$D133,#REF!,10,0)</f>
        <v>#REF!</v>
      </c>
      <c r="U133" s="1" t="e">
        <f>IF(tabLocalidades!$R133=" ",0,1)</f>
        <v>#REF!</v>
      </c>
      <c r="V133" s="1" t="e">
        <f>TEXT(tabLocalidades!$R133,"mmm/aa")</f>
        <v>#REF!</v>
      </c>
      <c r="W133" s="1"/>
      <c r="X133" s="1"/>
      <c r="Y133" s="1"/>
      <c r="Z133" s="1"/>
      <c r="AA133" s="1"/>
    </row>
    <row r="134" spans="1:27" ht="18" customHeight="1">
      <c r="A134" s="2" t="e">
        <f t="shared" si="0"/>
        <v>#REF!</v>
      </c>
      <c r="B134" s="2" t="str">
        <f>IF(tabLocalidades!$C134="A","Atual","Nova")</f>
        <v>Nova</v>
      </c>
      <c r="C134" s="2" t="s">
        <v>793</v>
      </c>
      <c r="D134" s="2" t="s">
        <v>903</v>
      </c>
      <c r="E134" s="2" t="s">
        <v>904</v>
      </c>
      <c r="F134" s="31" t="s">
        <v>165</v>
      </c>
      <c r="G134" s="22" t="s">
        <v>56</v>
      </c>
      <c r="H134" s="2" t="s">
        <v>109</v>
      </c>
      <c r="I134" s="2" t="s">
        <v>110</v>
      </c>
      <c r="J134" s="2" t="s">
        <v>905</v>
      </c>
      <c r="K134" s="2" t="s">
        <v>906</v>
      </c>
      <c r="L134" s="23" t="s">
        <v>907</v>
      </c>
      <c r="M134" s="2" t="s">
        <v>813</v>
      </c>
      <c r="N134" s="24" t="s">
        <v>908</v>
      </c>
      <c r="O134" s="2" t="s">
        <v>173</v>
      </c>
      <c r="P134" s="2" t="s">
        <v>802</v>
      </c>
      <c r="Q134" s="2">
        <v>250</v>
      </c>
      <c r="R134" s="25" t="e">
        <f>VLOOKUP(tabLocalidades!$D134,#REF!,10,0)</f>
        <v>#REF!</v>
      </c>
      <c r="S134" s="26" t="e">
        <f>VLOOKUP(tabLocalidades!$D134,#REF!,10,0)</f>
        <v>#REF!</v>
      </c>
      <c r="T134" s="26" t="e">
        <f>VLOOKUP(tabLocalidades!$D134,#REF!,10,0)</f>
        <v>#REF!</v>
      </c>
      <c r="U134" s="1" t="e">
        <f>IF(tabLocalidades!$R134=" ",0,1)</f>
        <v>#REF!</v>
      </c>
      <c r="V134" s="1" t="e">
        <f>TEXT(tabLocalidades!$R134,"mmm/aa")</f>
        <v>#REF!</v>
      </c>
      <c r="W134" s="1"/>
      <c r="X134" s="1"/>
      <c r="Y134" s="1"/>
      <c r="Z134" s="1"/>
      <c r="AA134" s="1"/>
    </row>
    <row r="135" spans="1:27" ht="18" customHeight="1">
      <c r="A135" s="2" t="e">
        <f t="shared" si="0"/>
        <v>#REF!</v>
      </c>
      <c r="B135" s="2" t="str">
        <f>IF(tabLocalidades!$C135="A","Atual","Nova")</f>
        <v>Nova</v>
      </c>
      <c r="C135" s="2" t="s">
        <v>909</v>
      </c>
      <c r="D135" s="32" t="s">
        <v>910</v>
      </c>
      <c r="E135" s="2" t="s">
        <v>911</v>
      </c>
      <c r="F135" s="2" t="s">
        <v>48</v>
      </c>
      <c r="G135" s="22" t="s">
        <v>30</v>
      </c>
      <c r="H135" s="2" t="s">
        <v>205</v>
      </c>
      <c r="I135" s="2" t="s">
        <v>471</v>
      </c>
      <c r="J135" s="2" t="s">
        <v>205</v>
      </c>
      <c r="K135" s="33" t="s">
        <v>912</v>
      </c>
      <c r="L135" s="29" t="s">
        <v>913</v>
      </c>
      <c r="M135" s="2"/>
      <c r="N135" s="24" t="s">
        <v>914</v>
      </c>
      <c r="O135" s="2" t="s">
        <v>53</v>
      </c>
      <c r="P135" s="2" t="s">
        <v>802</v>
      </c>
      <c r="Q135" s="2">
        <v>1500</v>
      </c>
      <c r="R135" s="25" t="e">
        <f>VLOOKUP(tabLocalidades!$D135,#REF!,10,0)</f>
        <v>#REF!</v>
      </c>
      <c r="S135" s="26" t="e">
        <f>VLOOKUP(tabLocalidades!$D135,#REF!,10,0)</f>
        <v>#REF!</v>
      </c>
      <c r="T135" s="26" t="e">
        <f>VLOOKUP(tabLocalidades!$D135,#REF!,10,0)</f>
        <v>#REF!</v>
      </c>
      <c r="U135" s="1" t="e">
        <f>IF(tabLocalidades!$R135=" ",0,1)</f>
        <v>#REF!</v>
      </c>
      <c r="V135" s="1" t="e">
        <f>TEXT(tabLocalidades!$R135,"mmm/aa")</f>
        <v>#REF!</v>
      </c>
      <c r="W135" s="1"/>
      <c r="X135" s="1"/>
      <c r="Y135" s="1"/>
      <c r="Z135" s="1"/>
      <c r="AA135" s="1"/>
    </row>
    <row r="136" spans="1:27" ht="18" customHeight="1">
      <c r="A136" s="2" t="e">
        <f t="shared" si="0"/>
        <v>#REF!</v>
      </c>
      <c r="B136" s="2" t="str">
        <f>IF(tabLocalidades!$C136="A","Atual","Nova")</f>
        <v>Nova</v>
      </c>
      <c r="C136" s="2" t="s">
        <v>793</v>
      </c>
      <c r="D136" s="2" t="s">
        <v>915</v>
      </c>
      <c r="E136" s="2" t="s">
        <v>916</v>
      </c>
      <c r="F136" s="2" t="s">
        <v>29</v>
      </c>
      <c r="G136" s="22" t="s">
        <v>56</v>
      </c>
      <c r="H136" s="2" t="s">
        <v>398</v>
      </c>
      <c r="I136" s="2" t="s">
        <v>398</v>
      </c>
      <c r="J136" s="2" t="s">
        <v>917</v>
      </c>
      <c r="K136" s="2" t="s">
        <v>918</v>
      </c>
      <c r="L136" s="23" t="s">
        <v>919</v>
      </c>
      <c r="M136" s="2"/>
      <c r="N136" s="24" t="s">
        <v>920</v>
      </c>
      <c r="O136" s="2" t="s">
        <v>35</v>
      </c>
      <c r="P136" s="2" t="s">
        <v>802</v>
      </c>
      <c r="Q136" s="2">
        <v>100</v>
      </c>
      <c r="R136" s="25" t="e">
        <f>VLOOKUP(tabLocalidades!$D136,#REF!,10,0)</f>
        <v>#REF!</v>
      </c>
      <c r="S136" s="26" t="e">
        <f>VLOOKUP(tabLocalidades!$D136,#REF!,10,0)</f>
        <v>#REF!</v>
      </c>
      <c r="T136" s="26" t="e">
        <f>VLOOKUP(tabLocalidades!$D136,#REF!,10,0)</f>
        <v>#REF!</v>
      </c>
      <c r="U136" s="1" t="e">
        <f>IF(tabLocalidades!$R136=" ",0,1)</f>
        <v>#REF!</v>
      </c>
      <c r="V136" s="1" t="e">
        <f>TEXT(tabLocalidades!$R136,"mmm/aa")</f>
        <v>#REF!</v>
      </c>
      <c r="W136" s="1"/>
      <c r="X136" s="1"/>
      <c r="Y136" s="1"/>
      <c r="Z136" s="1"/>
      <c r="AA136" s="1"/>
    </row>
    <row r="137" spans="1:27" ht="18" customHeight="1">
      <c r="A137" s="2" t="e">
        <f t="shared" si="0"/>
        <v>#REF!</v>
      </c>
      <c r="B137" s="2" t="str">
        <f>IF(tabLocalidades!$C137="A","Atual","Nova")</f>
        <v>Nova</v>
      </c>
      <c r="C137" s="5" t="s">
        <v>793</v>
      </c>
      <c r="D137" s="2" t="s">
        <v>921</v>
      </c>
      <c r="E137" s="2" t="s">
        <v>922</v>
      </c>
      <c r="F137" s="2" t="s">
        <v>29</v>
      </c>
      <c r="G137" s="22" t="s">
        <v>56</v>
      </c>
      <c r="H137" s="2" t="s">
        <v>377</v>
      </c>
      <c r="I137" s="2" t="s">
        <v>377</v>
      </c>
      <c r="J137" s="2" t="s">
        <v>923</v>
      </c>
      <c r="K137" s="2" t="s">
        <v>924</v>
      </c>
      <c r="L137" s="23" t="s">
        <v>925</v>
      </c>
      <c r="M137" s="2"/>
      <c r="N137" s="30" t="s">
        <v>926</v>
      </c>
      <c r="O137" s="2" t="s">
        <v>35</v>
      </c>
      <c r="P137" s="2" t="s">
        <v>802</v>
      </c>
      <c r="Q137" s="2">
        <v>75</v>
      </c>
      <c r="R137" s="25" t="e">
        <f>VLOOKUP(tabLocalidades!$D137,#REF!,10,0)</f>
        <v>#REF!</v>
      </c>
      <c r="S137" s="26" t="e">
        <f>VLOOKUP(tabLocalidades!$D137,#REF!,10,0)</f>
        <v>#REF!</v>
      </c>
      <c r="T137" s="26" t="e">
        <f>VLOOKUP(tabLocalidades!$D137,#REF!,10,0)</f>
        <v>#REF!</v>
      </c>
      <c r="U137" s="1" t="e">
        <f>IF(tabLocalidades!$R137=" ",0,1)</f>
        <v>#REF!</v>
      </c>
      <c r="V137" s="1" t="e">
        <f>TEXT(tabLocalidades!$R137,"mmm/aa")</f>
        <v>#REF!</v>
      </c>
      <c r="W137" s="1"/>
      <c r="X137" s="1"/>
      <c r="Y137" s="1"/>
      <c r="Z137" s="1"/>
      <c r="AA137" s="1"/>
    </row>
    <row r="138" spans="1:27" ht="18" customHeight="1">
      <c r="A138" s="2" t="e">
        <f t="shared" si="0"/>
        <v>#REF!</v>
      </c>
      <c r="B138" s="2" t="str">
        <f>IF(tabLocalidades!$C138="A","Atual","Nova")</f>
        <v>Nova</v>
      </c>
      <c r="C138" s="2" t="s">
        <v>793</v>
      </c>
      <c r="D138" s="2" t="s">
        <v>927</v>
      </c>
      <c r="E138" s="2" t="s">
        <v>928</v>
      </c>
      <c r="F138" s="2" t="s">
        <v>29</v>
      </c>
      <c r="G138" s="22" t="s">
        <v>56</v>
      </c>
      <c r="H138" s="2" t="s">
        <v>580</v>
      </c>
      <c r="I138" s="2" t="s">
        <v>929</v>
      </c>
      <c r="J138" s="2" t="s">
        <v>929</v>
      </c>
      <c r="K138" s="2" t="s">
        <v>930</v>
      </c>
      <c r="L138" s="23" t="s">
        <v>931</v>
      </c>
      <c r="M138" s="2"/>
      <c r="N138" s="30" t="s">
        <v>932</v>
      </c>
      <c r="O138" s="2" t="s">
        <v>35</v>
      </c>
      <c r="P138" s="2" t="s">
        <v>802</v>
      </c>
      <c r="Q138" s="2">
        <v>75</v>
      </c>
      <c r="R138" s="25" t="e">
        <f>VLOOKUP(tabLocalidades!$D138,#REF!,10,0)</f>
        <v>#REF!</v>
      </c>
      <c r="S138" s="26" t="e">
        <f>VLOOKUP(tabLocalidades!$D138,#REF!,10,0)</f>
        <v>#REF!</v>
      </c>
      <c r="T138" s="26" t="e">
        <f>VLOOKUP(tabLocalidades!$D138,#REF!,10,0)</f>
        <v>#REF!</v>
      </c>
      <c r="U138" s="1" t="e">
        <f>IF(tabLocalidades!$R138=" ",0,1)</f>
        <v>#REF!</v>
      </c>
      <c r="V138" s="1" t="e">
        <f>TEXT(tabLocalidades!$R138,"mmm/aa")</f>
        <v>#REF!</v>
      </c>
      <c r="W138" s="1"/>
      <c r="X138" s="1"/>
      <c r="Y138" s="1"/>
      <c r="Z138" s="1"/>
      <c r="AA138" s="1"/>
    </row>
    <row r="139" spans="1:27" ht="18" customHeight="1">
      <c r="A139" s="2" t="e">
        <f t="shared" si="0"/>
        <v>#REF!</v>
      </c>
      <c r="B139" s="2" t="str">
        <f>IF(tabLocalidades!$C139="A","Atual","Nova")</f>
        <v>Nova</v>
      </c>
      <c r="C139" s="2" t="s">
        <v>793</v>
      </c>
      <c r="D139" s="2" t="s">
        <v>933</v>
      </c>
      <c r="E139" s="2" t="s">
        <v>934</v>
      </c>
      <c r="F139" s="2" t="s">
        <v>29</v>
      </c>
      <c r="G139" s="22" t="s">
        <v>56</v>
      </c>
      <c r="H139" s="2" t="s">
        <v>398</v>
      </c>
      <c r="I139" s="2" t="s">
        <v>398</v>
      </c>
      <c r="J139" s="2" t="s">
        <v>398</v>
      </c>
      <c r="K139" s="2" t="s">
        <v>935</v>
      </c>
      <c r="L139" s="23" t="s">
        <v>936</v>
      </c>
      <c r="M139" s="2"/>
      <c r="N139" s="24" t="s">
        <v>937</v>
      </c>
      <c r="O139" s="2" t="s">
        <v>35</v>
      </c>
      <c r="P139" s="2" t="s">
        <v>802</v>
      </c>
      <c r="Q139" s="2">
        <v>75</v>
      </c>
      <c r="R139" s="25" t="e">
        <f>VLOOKUP(tabLocalidades!$D139,#REF!,10,0)</f>
        <v>#REF!</v>
      </c>
      <c r="S139" s="26" t="e">
        <f>VLOOKUP(tabLocalidades!$D139,#REF!,10,0)</f>
        <v>#REF!</v>
      </c>
      <c r="T139" s="26" t="e">
        <f>VLOOKUP(tabLocalidades!$D139,#REF!,10,0)</f>
        <v>#REF!</v>
      </c>
      <c r="U139" s="1" t="e">
        <f>IF(tabLocalidades!$R139=" ",0,1)</f>
        <v>#REF!</v>
      </c>
      <c r="V139" s="1" t="e">
        <f>TEXT(tabLocalidades!$R139,"mmm/aa")</f>
        <v>#REF!</v>
      </c>
      <c r="W139" s="1"/>
      <c r="X139" s="1"/>
      <c r="Y139" s="1"/>
      <c r="Z139" s="1"/>
      <c r="AA139" s="1"/>
    </row>
    <row r="140" spans="1:27" ht="18" customHeight="1">
      <c r="A140" s="2" t="e">
        <f t="shared" si="0"/>
        <v>#REF!</v>
      </c>
      <c r="B140" s="2" t="str">
        <f>IF(tabLocalidades!$C140="A","Atual","Nova")</f>
        <v>Nova</v>
      </c>
      <c r="C140" s="2" t="s">
        <v>793</v>
      </c>
      <c r="D140" s="2" t="s">
        <v>938</v>
      </c>
      <c r="E140" s="2" t="s">
        <v>939</v>
      </c>
      <c r="F140" s="2" t="s">
        <v>29</v>
      </c>
      <c r="G140" s="22" t="s">
        <v>56</v>
      </c>
      <c r="H140" s="2" t="s">
        <v>580</v>
      </c>
      <c r="I140" s="2" t="s">
        <v>580</v>
      </c>
      <c r="J140" s="2" t="s">
        <v>940</v>
      </c>
      <c r="K140" s="2" t="s">
        <v>941</v>
      </c>
      <c r="L140" s="23" t="s">
        <v>942</v>
      </c>
      <c r="M140" s="2"/>
      <c r="N140" s="24" t="s">
        <v>943</v>
      </c>
      <c r="O140" s="2" t="s">
        <v>35</v>
      </c>
      <c r="P140" s="2" t="s">
        <v>802</v>
      </c>
      <c r="Q140" s="2">
        <v>100</v>
      </c>
      <c r="R140" s="25" t="e">
        <f>VLOOKUP(tabLocalidades!$D140,#REF!,10,0)</f>
        <v>#REF!</v>
      </c>
      <c r="S140" s="26" t="e">
        <f>VLOOKUP(tabLocalidades!$D140,#REF!,10,0)</f>
        <v>#REF!</v>
      </c>
      <c r="T140" s="26" t="e">
        <f>VLOOKUP(tabLocalidades!$D140,#REF!,10,0)</f>
        <v>#REF!</v>
      </c>
      <c r="U140" s="1" t="e">
        <f>IF(tabLocalidades!$R140=" ",0,1)</f>
        <v>#REF!</v>
      </c>
      <c r="V140" s="1" t="e">
        <f>TEXT(tabLocalidades!$R140,"mmm/aa")</f>
        <v>#REF!</v>
      </c>
      <c r="W140" s="1"/>
      <c r="X140" s="1"/>
      <c r="Y140" s="1"/>
      <c r="Z140" s="1"/>
      <c r="AA140" s="1"/>
    </row>
    <row r="141" spans="1:27" ht="18" customHeight="1">
      <c r="A141" s="2" t="e">
        <f t="shared" si="0"/>
        <v>#REF!</v>
      </c>
      <c r="B141" s="2" t="str">
        <f>IF(tabLocalidades!$C141="A","Atual","Nova")</f>
        <v>Nova</v>
      </c>
      <c r="C141" s="2" t="s">
        <v>793</v>
      </c>
      <c r="D141" s="2" t="s">
        <v>944</v>
      </c>
      <c r="E141" s="2" t="s">
        <v>945</v>
      </c>
      <c r="F141" s="2" t="s">
        <v>29</v>
      </c>
      <c r="G141" s="22" t="s">
        <v>56</v>
      </c>
      <c r="H141" s="2" t="s">
        <v>109</v>
      </c>
      <c r="I141" s="2" t="s">
        <v>130</v>
      </c>
      <c r="J141" s="2" t="s">
        <v>946</v>
      </c>
      <c r="K141" s="2" t="s">
        <v>947</v>
      </c>
      <c r="L141" s="23" t="s">
        <v>948</v>
      </c>
      <c r="M141" s="2"/>
      <c r="N141" s="24" t="s">
        <v>949</v>
      </c>
      <c r="O141" s="2" t="s">
        <v>35</v>
      </c>
      <c r="P141" s="2" t="s">
        <v>802</v>
      </c>
      <c r="Q141" s="2">
        <v>50</v>
      </c>
      <c r="R141" s="25" t="e">
        <f>VLOOKUP(tabLocalidades!$D141,#REF!,10,0)</f>
        <v>#REF!</v>
      </c>
      <c r="S141" s="26" t="e">
        <f>VLOOKUP(tabLocalidades!$D141,#REF!,10,0)</f>
        <v>#REF!</v>
      </c>
      <c r="T141" s="26" t="e">
        <f>VLOOKUP(tabLocalidades!$D141,#REF!,10,0)</f>
        <v>#REF!</v>
      </c>
      <c r="U141" s="1" t="e">
        <f>IF(tabLocalidades!$R141=" ",0,1)</f>
        <v>#REF!</v>
      </c>
      <c r="V141" s="1" t="e">
        <f>TEXT(tabLocalidades!$R141,"mmm/aa")</f>
        <v>#REF!</v>
      </c>
      <c r="W141" s="1"/>
      <c r="X141" s="1"/>
      <c r="Y141" s="1"/>
      <c r="Z141" s="1"/>
      <c r="AA141" s="1"/>
    </row>
    <row r="142" spans="1:27" ht="18" customHeight="1">
      <c r="A142" s="2" t="e">
        <f t="shared" si="0"/>
        <v>#REF!</v>
      </c>
      <c r="B142" s="2" t="str">
        <f>IF(tabLocalidades!$C142="A","Atual","Nova")</f>
        <v>Nova</v>
      </c>
      <c r="C142" s="2" t="s">
        <v>793</v>
      </c>
      <c r="D142" s="2" t="s">
        <v>950</v>
      </c>
      <c r="E142" s="2" t="s">
        <v>951</v>
      </c>
      <c r="F142" s="2" t="s">
        <v>29</v>
      </c>
      <c r="G142" s="22" t="s">
        <v>56</v>
      </c>
      <c r="H142" s="2" t="s">
        <v>398</v>
      </c>
      <c r="I142" s="2" t="s">
        <v>398</v>
      </c>
      <c r="J142" s="2" t="s">
        <v>952</v>
      </c>
      <c r="K142" s="2" t="s">
        <v>953</v>
      </c>
      <c r="L142" s="23" t="s">
        <v>954</v>
      </c>
      <c r="M142" s="2"/>
      <c r="N142" s="24" t="s">
        <v>955</v>
      </c>
      <c r="O142" s="2" t="s">
        <v>35</v>
      </c>
      <c r="P142" s="2" t="s">
        <v>802</v>
      </c>
      <c r="Q142" s="2">
        <v>100</v>
      </c>
      <c r="R142" s="25" t="e">
        <f>VLOOKUP(tabLocalidades!$D142,#REF!,10,0)</f>
        <v>#REF!</v>
      </c>
      <c r="S142" s="26" t="e">
        <f>VLOOKUP(tabLocalidades!$D142,#REF!,10,0)</f>
        <v>#REF!</v>
      </c>
      <c r="T142" s="26" t="e">
        <f>VLOOKUP(tabLocalidades!$D142,#REF!,10,0)</f>
        <v>#REF!</v>
      </c>
      <c r="U142" s="1" t="e">
        <f>IF(tabLocalidades!$R142=" ",0,1)</f>
        <v>#REF!</v>
      </c>
      <c r="V142" s="1" t="e">
        <f>TEXT(tabLocalidades!$R142,"mmm/aa")</f>
        <v>#REF!</v>
      </c>
      <c r="W142" s="1"/>
      <c r="X142" s="1"/>
      <c r="Y142" s="1"/>
      <c r="Z142" s="1"/>
      <c r="AA142" s="1"/>
    </row>
    <row r="143" spans="1:27" ht="18" customHeight="1">
      <c r="A143" s="2" t="e">
        <f t="shared" si="0"/>
        <v>#REF!</v>
      </c>
      <c r="B143" s="2" t="str">
        <f>IF(tabLocalidades!$C143="A","Atual","Nova")</f>
        <v>Nova</v>
      </c>
      <c r="C143" s="2" t="s">
        <v>793</v>
      </c>
      <c r="D143" s="2" t="s">
        <v>956</v>
      </c>
      <c r="E143" s="2" t="s">
        <v>957</v>
      </c>
      <c r="F143" s="2" t="s">
        <v>958</v>
      </c>
      <c r="G143" s="22" t="s">
        <v>56</v>
      </c>
      <c r="H143" s="2" t="s">
        <v>102</v>
      </c>
      <c r="I143" s="2" t="s">
        <v>102</v>
      </c>
      <c r="J143" s="2" t="s">
        <v>959</v>
      </c>
      <c r="K143" s="2" t="s">
        <v>960</v>
      </c>
      <c r="L143" s="23" t="s">
        <v>961</v>
      </c>
      <c r="M143" s="2"/>
      <c r="N143" s="24" t="s">
        <v>962</v>
      </c>
      <c r="O143" s="2" t="s">
        <v>35</v>
      </c>
      <c r="P143" s="2" t="s">
        <v>802</v>
      </c>
      <c r="Q143" s="2">
        <v>250</v>
      </c>
      <c r="R143" s="25" t="e">
        <f>VLOOKUP(tabLocalidades!$D143,#REF!,10,0)</f>
        <v>#REF!</v>
      </c>
      <c r="S143" s="26" t="e">
        <f>VLOOKUP(tabLocalidades!$D143,#REF!,10,0)</f>
        <v>#REF!</v>
      </c>
      <c r="T143" s="26" t="e">
        <f>VLOOKUP(tabLocalidades!$D143,#REF!,10,0)</f>
        <v>#REF!</v>
      </c>
      <c r="U143" s="1" t="e">
        <f>IF(tabLocalidades!$R143=" ",0,1)</f>
        <v>#REF!</v>
      </c>
      <c r="V143" s="1" t="e">
        <f>TEXT(tabLocalidades!$R143,"mmm/aa")</f>
        <v>#REF!</v>
      </c>
      <c r="W143" s="1"/>
      <c r="X143" s="1"/>
      <c r="Y143" s="1"/>
      <c r="Z143" s="1"/>
      <c r="AA143" s="1"/>
    </row>
    <row r="144" spans="1:27" ht="18" customHeight="1">
      <c r="A144" s="2" t="e">
        <f t="shared" si="0"/>
        <v>#REF!</v>
      </c>
      <c r="B144" s="2" t="str">
        <f>IF(tabLocalidades!$C144="A","Atual","Nova")</f>
        <v>Nova</v>
      </c>
      <c r="C144" s="2" t="s">
        <v>793</v>
      </c>
      <c r="D144" s="2" t="s">
        <v>963</v>
      </c>
      <c r="E144" s="2" t="s">
        <v>964</v>
      </c>
      <c r="F144" s="2" t="s">
        <v>958</v>
      </c>
      <c r="G144" s="22" t="s">
        <v>56</v>
      </c>
      <c r="H144" s="2" t="s">
        <v>143</v>
      </c>
      <c r="I144" s="2" t="s">
        <v>188</v>
      </c>
      <c r="J144" s="2" t="s">
        <v>188</v>
      </c>
      <c r="K144" s="2" t="s">
        <v>965</v>
      </c>
      <c r="L144" s="23" t="s">
        <v>966</v>
      </c>
      <c r="M144" s="2"/>
      <c r="N144" s="24" t="s">
        <v>967</v>
      </c>
      <c r="O144" s="2" t="s">
        <v>35</v>
      </c>
      <c r="P144" s="2" t="s">
        <v>802</v>
      </c>
      <c r="Q144" s="2">
        <v>200</v>
      </c>
      <c r="R144" s="25" t="e">
        <f>VLOOKUP(tabLocalidades!$D144,#REF!,10,0)</f>
        <v>#REF!</v>
      </c>
      <c r="S144" s="26" t="e">
        <f>VLOOKUP(tabLocalidades!$D144,#REF!,10,0)</f>
        <v>#REF!</v>
      </c>
      <c r="T144" s="26" t="e">
        <f>VLOOKUP(tabLocalidades!$D144,#REF!,10,0)</f>
        <v>#REF!</v>
      </c>
      <c r="U144" s="1" t="e">
        <f>IF(tabLocalidades!$R144=" ",0,1)</f>
        <v>#REF!</v>
      </c>
      <c r="V144" s="1" t="e">
        <f>TEXT(tabLocalidades!$R144,"mmm/aa")</f>
        <v>#REF!</v>
      </c>
      <c r="W144" s="1"/>
      <c r="X144" s="1"/>
      <c r="Y144" s="1"/>
      <c r="Z144" s="1"/>
      <c r="AA144" s="1"/>
    </row>
    <row r="145" spans="1:27" ht="18" customHeight="1">
      <c r="A145" s="2" t="s">
        <v>968</v>
      </c>
      <c r="B145" s="2" t="str">
        <f>IF(tabLocalidades!$C145="A","Atual","Nova")</f>
        <v>Nova</v>
      </c>
      <c r="C145" s="2" t="s">
        <v>793</v>
      </c>
      <c r="D145" s="2" t="s">
        <v>969</v>
      </c>
      <c r="E145" s="2" t="s">
        <v>970</v>
      </c>
      <c r="F145" s="2" t="s">
        <v>958</v>
      </c>
      <c r="G145" s="22" t="s">
        <v>56</v>
      </c>
      <c r="H145" s="2" t="s">
        <v>398</v>
      </c>
      <c r="I145" s="2" t="s">
        <v>143</v>
      </c>
      <c r="J145" s="2" t="s">
        <v>398</v>
      </c>
      <c r="K145" s="2" t="s">
        <v>971</v>
      </c>
      <c r="L145" s="23" t="s">
        <v>972</v>
      </c>
      <c r="M145" s="2"/>
      <c r="N145" s="24" t="s">
        <v>973</v>
      </c>
      <c r="O145" s="2" t="s">
        <v>35</v>
      </c>
      <c r="P145" s="2" t="s">
        <v>802</v>
      </c>
      <c r="Q145" s="2">
        <v>200</v>
      </c>
      <c r="R145" s="25" t="e">
        <f>VLOOKUP(tabLocalidades!$D145,#REF!,10,0)</f>
        <v>#REF!</v>
      </c>
      <c r="S145" s="26" t="e">
        <f>VLOOKUP(tabLocalidades!$D145,#REF!,10,0)</f>
        <v>#REF!</v>
      </c>
      <c r="T145" s="26" t="e">
        <f>VLOOKUP(tabLocalidades!$D145,#REF!,10,0)</f>
        <v>#REF!</v>
      </c>
      <c r="U145" s="1" t="e">
        <f>IF(tabLocalidades!$R145=" ",0,1)</f>
        <v>#REF!</v>
      </c>
      <c r="V145" s="1" t="e">
        <f>TEXT(tabLocalidades!$R145,"mmm/aa")</f>
        <v>#REF!</v>
      </c>
      <c r="W145" s="1"/>
      <c r="X145" s="28" t="s">
        <v>974</v>
      </c>
      <c r="Y145" s="28" t="s">
        <v>975</v>
      </c>
      <c r="Z145" s="28">
        <v>22683</v>
      </c>
      <c r="AA145" s="28" t="s">
        <v>976</v>
      </c>
    </row>
    <row r="146" spans="1:27" ht="18" customHeight="1">
      <c r="A146" s="2" t="s">
        <v>968</v>
      </c>
      <c r="B146" s="2" t="str">
        <f>IF(tabLocalidades!$C146="A","Atual","Nova")</f>
        <v>Nova</v>
      </c>
      <c r="C146" s="2" t="s">
        <v>793</v>
      </c>
      <c r="D146" s="2" t="s">
        <v>977</v>
      </c>
      <c r="E146" s="2" t="s">
        <v>978</v>
      </c>
      <c r="F146" s="2" t="s">
        <v>958</v>
      </c>
      <c r="G146" s="22" t="s">
        <v>56</v>
      </c>
      <c r="H146" s="2" t="s">
        <v>270</v>
      </c>
      <c r="I146" s="2" t="s">
        <v>270</v>
      </c>
      <c r="J146" s="2" t="s">
        <v>270</v>
      </c>
      <c r="K146" s="2" t="s">
        <v>797</v>
      </c>
      <c r="L146" s="23" t="s">
        <v>979</v>
      </c>
      <c r="M146" s="2"/>
      <c r="N146" s="24" t="s">
        <v>980</v>
      </c>
      <c r="O146" s="2" t="s">
        <v>35</v>
      </c>
      <c r="P146" s="2" t="s">
        <v>802</v>
      </c>
      <c r="Q146" s="2">
        <v>200</v>
      </c>
      <c r="R146" s="25" t="e">
        <f>VLOOKUP(tabLocalidades!$D146,#REF!,10,0)</f>
        <v>#REF!</v>
      </c>
      <c r="S146" s="26" t="e">
        <f>VLOOKUP(tabLocalidades!$D146,#REF!,10,0)</f>
        <v>#REF!</v>
      </c>
      <c r="T146" s="26" t="e">
        <f>VLOOKUP(tabLocalidades!$D146,#REF!,10,0)</f>
        <v>#REF!</v>
      </c>
      <c r="U146" s="1" t="e">
        <f>IF(tabLocalidades!$R146=" ",0,1)</f>
        <v>#REF!</v>
      </c>
      <c r="V146" s="1" t="e">
        <f>TEXT(tabLocalidades!$R146,"mmm/aa")</f>
        <v>#REF!</v>
      </c>
      <c r="W146" s="1"/>
      <c r="X146" s="1"/>
      <c r="Y146" s="1"/>
      <c r="Z146" s="1"/>
      <c r="AA146" s="1"/>
    </row>
    <row r="147" spans="1:27" ht="18" customHeight="1">
      <c r="A147" s="2" t="s">
        <v>968</v>
      </c>
      <c r="B147" s="2" t="str">
        <f>IF(tabLocalidades!$C147="A","Atual","Nova")</f>
        <v>Nova</v>
      </c>
      <c r="C147" s="2" t="s">
        <v>793</v>
      </c>
      <c r="D147" s="2" t="s">
        <v>981</v>
      </c>
      <c r="E147" s="2" t="s">
        <v>982</v>
      </c>
      <c r="F147" s="2" t="s">
        <v>958</v>
      </c>
      <c r="G147" s="22" t="s">
        <v>56</v>
      </c>
      <c r="H147" s="2" t="s">
        <v>580</v>
      </c>
      <c r="I147" s="2" t="s">
        <v>983</v>
      </c>
      <c r="J147" s="2" t="s">
        <v>984</v>
      </c>
      <c r="K147" s="2" t="s">
        <v>985</v>
      </c>
      <c r="L147" s="23" t="s">
        <v>986</v>
      </c>
      <c r="M147" s="2"/>
      <c r="N147" s="24" t="s">
        <v>987</v>
      </c>
      <c r="O147" s="2" t="s">
        <v>35</v>
      </c>
      <c r="P147" s="2" t="s">
        <v>802</v>
      </c>
      <c r="Q147" s="2">
        <v>250</v>
      </c>
      <c r="R147" s="25" t="e">
        <f>VLOOKUP(tabLocalidades!$D147,#REF!,10,0)</f>
        <v>#REF!</v>
      </c>
      <c r="S147" s="26" t="e">
        <f>VLOOKUP(tabLocalidades!$D147,#REF!,10,0)</f>
        <v>#REF!</v>
      </c>
      <c r="T147" s="26" t="e">
        <f>VLOOKUP(tabLocalidades!$D147,#REF!,10,0)</f>
        <v>#REF!</v>
      </c>
      <c r="U147" s="1" t="e">
        <f>IF(tabLocalidades!$R147=" ",0,1)</f>
        <v>#REF!</v>
      </c>
      <c r="V147" s="1" t="e">
        <f>TEXT(tabLocalidades!$R147,"mmm/aa")</f>
        <v>#REF!</v>
      </c>
      <c r="W147" s="1"/>
      <c r="X147" s="1"/>
      <c r="Y147" s="1"/>
      <c r="Z147" s="1"/>
      <c r="AA147" s="1"/>
    </row>
    <row r="148" spans="1:27" ht="18" customHeight="1">
      <c r="A148" s="2" t="e">
        <f t="shared" ref="A148:A402" si="1">IF(U148=1,"Concluída","")</f>
        <v>#REF!</v>
      </c>
      <c r="B148" s="2" t="str">
        <f>IF(tabLocalidades!$C148="A","Atual","Nova")</f>
        <v>Atual</v>
      </c>
      <c r="C148" s="2" t="s">
        <v>26</v>
      </c>
      <c r="D148" s="2" t="s">
        <v>988</v>
      </c>
      <c r="E148" s="2" t="s">
        <v>989</v>
      </c>
      <c r="F148" s="2" t="s">
        <v>990</v>
      </c>
      <c r="G148" s="22" t="s">
        <v>39</v>
      </c>
      <c r="H148" s="2" t="s">
        <v>40</v>
      </c>
      <c r="I148" s="2" t="s">
        <v>705</v>
      </c>
      <c r="J148" s="2" t="s">
        <v>705</v>
      </c>
      <c r="K148" s="2" t="s">
        <v>991</v>
      </c>
      <c r="L148" s="23" t="s">
        <v>992</v>
      </c>
      <c r="M148" s="2" t="s">
        <v>171</v>
      </c>
      <c r="N148" s="24" t="s">
        <v>993</v>
      </c>
      <c r="O148" s="2" t="s">
        <v>801</v>
      </c>
      <c r="P148" s="2" t="s">
        <v>36</v>
      </c>
      <c r="Q148" s="2">
        <v>400</v>
      </c>
      <c r="R148" s="25" t="e">
        <f>VLOOKUP(tabLocalidades!$D148,#REF!,10,0)</f>
        <v>#REF!</v>
      </c>
      <c r="S148" s="26" t="e">
        <f>VLOOKUP(tabLocalidades!$D148,#REF!,10,0)</f>
        <v>#REF!</v>
      </c>
      <c r="T148" s="26" t="e">
        <f>VLOOKUP(tabLocalidades!$D148,#REF!,10,0)</f>
        <v>#REF!</v>
      </c>
      <c r="U148" s="1" t="e">
        <f>IF(tabLocalidades!$R148=" ",0,1)</f>
        <v>#REF!</v>
      </c>
      <c r="V148" s="1" t="e">
        <f>TEXT(tabLocalidades!$R148,"mmm/aa")</f>
        <v>#REF!</v>
      </c>
      <c r="W148" s="1"/>
      <c r="X148" s="1"/>
      <c r="Y148" s="1"/>
      <c r="Z148" s="1"/>
      <c r="AA148" s="1"/>
    </row>
    <row r="149" spans="1:27" ht="18" customHeight="1">
      <c r="A149" s="2" t="e">
        <f t="shared" si="1"/>
        <v>#REF!</v>
      </c>
      <c r="B149" s="2" t="str">
        <f>IF(tabLocalidades!$C149="A","Atual","Nova")</f>
        <v>Atual</v>
      </c>
      <c r="C149" s="2" t="s">
        <v>26</v>
      </c>
      <c r="D149" s="2" t="s">
        <v>994</v>
      </c>
      <c r="E149" s="2" t="s">
        <v>995</v>
      </c>
      <c r="F149" s="2" t="s">
        <v>29</v>
      </c>
      <c r="G149" s="22" t="s">
        <v>39</v>
      </c>
      <c r="H149" s="2" t="s">
        <v>40</v>
      </c>
      <c r="I149" s="2" t="s">
        <v>42</v>
      </c>
      <c r="J149" s="2" t="s">
        <v>445</v>
      </c>
      <c r="K149" s="2" t="s">
        <v>996</v>
      </c>
      <c r="L149" s="23" t="s">
        <v>997</v>
      </c>
      <c r="M149" s="2"/>
      <c r="N149" s="24" t="s">
        <v>998</v>
      </c>
      <c r="O149" s="2" t="s">
        <v>35</v>
      </c>
      <c r="P149" s="2" t="s">
        <v>36</v>
      </c>
      <c r="Q149" s="2">
        <v>150</v>
      </c>
      <c r="R149" s="25" t="e">
        <f>VLOOKUP(tabLocalidades!$D149,#REF!,10,0)</f>
        <v>#REF!</v>
      </c>
      <c r="S149" s="26" t="e">
        <f>VLOOKUP(tabLocalidades!$D149,#REF!,10,0)</f>
        <v>#REF!</v>
      </c>
      <c r="T149" s="26" t="e">
        <f>VLOOKUP(tabLocalidades!$D149,#REF!,10,0)</f>
        <v>#REF!</v>
      </c>
      <c r="U149" s="1" t="e">
        <f>IF(tabLocalidades!$R149=" ",0,1)</f>
        <v>#REF!</v>
      </c>
      <c r="V149" s="1" t="e">
        <f>TEXT(tabLocalidades!$R149,"mmm/aa")</f>
        <v>#REF!</v>
      </c>
      <c r="W149" s="1"/>
      <c r="X149" s="1"/>
      <c r="Y149" s="1"/>
      <c r="Z149" s="1"/>
      <c r="AA149" s="1"/>
    </row>
    <row r="150" spans="1:27" ht="18" customHeight="1">
      <c r="A150" s="2" t="e">
        <f t="shared" si="1"/>
        <v>#REF!</v>
      </c>
      <c r="B150" s="2" t="str">
        <f>IF(tabLocalidades!$C150="A","Atual","Nova")</f>
        <v>Atual</v>
      </c>
      <c r="C150" s="2" t="s">
        <v>26</v>
      </c>
      <c r="D150" s="2" t="s">
        <v>999</v>
      </c>
      <c r="E150" s="2" t="s">
        <v>1000</v>
      </c>
      <c r="F150" s="2" t="s">
        <v>29</v>
      </c>
      <c r="G150" s="22" t="s">
        <v>39</v>
      </c>
      <c r="H150" s="2" t="s">
        <v>40</v>
      </c>
      <c r="I150" s="2" t="s">
        <v>705</v>
      </c>
      <c r="J150" s="2" t="s">
        <v>705</v>
      </c>
      <c r="K150" s="2" t="s">
        <v>1001</v>
      </c>
      <c r="L150" s="23" t="s">
        <v>1002</v>
      </c>
      <c r="M150" s="2"/>
      <c r="N150" s="24" t="s">
        <v>1003</v>
      </c>
      <c r="O150" s="2" t="s">
        <v>35</v>
      </c>
      <c r="P150" s="2" t="s">
        <v>36</v>
      </c>
      <c r="Q150" s="2">
        <v>250</v>
      </c>
      <c r="R150" s="25" t="e">
        <f>VLOOKUP(tabLocalidades!$D150,#REF!,10,0)</f>
        <v>#REF!</v>
      </c>
      <c r="S150" s="26" t="e">
        <f>VLOOKUP(tabLocalidades!$D150,#REF!,10,0)</f>
        <v>#REF!</v>
      </c>
      <c r="T150" s="26" t="e">
        <f>VLOOKUP(tabLocalidades!$D150,#REF!,10,0)</f>
        <v>#REF!</v>
      </c>
      <c r="U150" s="1" t="e">
        <f>IF(tabLocalidades!$R150=" ",0,1)</f>
        <v>#REF!</v>
      </c>
      <c r="V150" s="1" t="e">
        <f>TEXT(tabLocalidades!$R150,"mmm/aa")</f>
        <v>#REF!</v>
      </c>
      <c r="W150" s="1"/>
      <c r="X150" s="1"/>
      <c r="Y150" s="1"/>
      <c r="Z150" s="1"/>
      <c r="AA150" s="1"/>
    </row>
    <row r="151" spans="1:27" ht="18" customHeight="1">
      <c r="A151" s="2" t="e">
        <f t="shared" si="1"/>
        <v>#REF!</v>
      </c>
      <c r="B151" s="2" t="str">
        <f>IF(tabLocalidades!$C151="A","Atual","Nova")</f>
        <v>Atual</v>
      </c>
      <c r="C151" s="2" t="s">
        <v>26</v>
      </c>
      <c r="D151" s="2" t="s">
        <v>1004</v>
      </c>
      <c r="E151" s="2" t="s">
        <v>1005</v>
      </c>
      <c r="F151" s="2" t="s">
        <v>29</v>
      </c>
      <c r="G151" s="22" t="s">
        <v>39</v>
      </c>
      <c r="H151" s="2" t="s">
        <v>40</v>
      </c>
      <c r="I151" s="2" t="s">
        <v>40</v>
      </c>
      <c r="J151" s="2" t="s">
        <v>40</v>
      </c>
      <c r="K151" s="2" t="s">
        <v>1006</v>
      </c>
      <c r="L151" s="23" t="s">
        <v>1007</v>
      </c>
      <c r="M151" s="2" t="s">
        <v>527</v>
      </c>
      <c r="N151" s="24" t="s">
        <v>1008</v>
      </c>
      <c r="O151" s="2" t="s">
        <v>35</v>
      </c>
      <c r="P151" s="2" t="s">
        <v>36</v>
      </c>
      <c r="Q151" s="2">
        <v>100</v>
      </c>
      <c r="R151" s="25" t="e">
        <f>VLOOKUP(tabLocalidades!$D151,#REF!,10,0)</f>
        <v>#REF!</v>
      </c>
      <c r="S151" s="26" t="e">
        <f>VLOOKUP(tabLocalidades!$D151,#REF!,10,0)</f>
        <v>#REF!</v>
      </c>
      <c r="T151" s="26" t="e">
        <f>VLOOKUP(tabLocalidades!$D151,#REF!,10,0)</f>
        <v>#REF!</v>
      </c>
      <c r="U151" s="1" t="e">
        <f>IF(tabLocalidades!$R151=" ",0,1)</f>
        <v>#REF!</v>
      </c>
      <c r="V151" s="1" t="e">
        <f>TEXT(tabLocalidades!$R151,"mmm/aa")</f>
        <v>#REF!</v>
      </c>
      <c r="W151" s="1"/>
      <c r="X151" s="1"/>
      <c r="Y151" s="1"/>
      <c r="Z151" s="1"/>
      <c r="AA151" s="1"/>
    </row>
    <row r="152" spans="1:27" ht="18" customHeight="1">
      <c r="A152" s="2" t="e">
        <f t="shared" si="1"/>
        <v>#REF!</v>
      </c>
      <c r="B152" s="2" t="str">
        <f>IF(tabLocalidades!$C152="A","Atual","Nova")</f>
        <v>Atual</v>
      </c>
      <c r="C152" s="2" t="s">
        <v>26</v>
      </c>
      <c r="D152" s="2" t="s">
        <v>1009</v>
      </c>
      <c r="E152" s="2" t="s">
        <v>1010</v>
      </c>
      <c r="F152" s="2" t="s">
        <v>29</v>
      </c>
      <c r="G152" s="22" t="s">
        <v>39</v>
      </c>
      <c r="H152" s="2" t="s">
        <v>40</v>
      </c>
      <c r="I152" s="2" t="s">
        <v>40</v>
      </c>
      <c r="J152" s="2" t="s">
        <v>1011</v>
      </c>
      <c r="K152" s="2" t="s">
        <v>1012</v>
      </c>
      <c r="L152" s="23" t="s">
        <v>1013</v>
      </c>
      <c r="M152" s="2"/>
      <c r="N152" s="24" t="s">
        <v>1014</v>
      </c>
      <c r="O152" s="2" t="s">
        <v>35</v>
      </c>
      <c r="P152" s="2" t="s">
        <v>36</v>
      </c>
      <c r="Q152" s="2">
        <v>100</v>
      </c>
      <c r="R152" s="25" t="e">
        <f>VLOOKUP(tabLocalidades!$D152,#REF!,10,0)</f>
        <v>#REF!</v>
      </c>
      <c r="S152" s="26" t="e">
        <f>VLOOKUP(tabLocalidades!$D152,#REF!,10,0)</f>
        <v>#REF!</v>
      </c>
      <c r="T152" s="26" t="e">
        <f>VLOOKUP(tabLocalidades!$D152,#REF!,10,0)</f>
        <v>#REF!</v>
      </c>
      <c r="U152" s="1" t="e">
        <f>IF(tabLocalidades!$R152=" ",0,1)</f>
        <v>#REF!</v>
      </c>
      <c r="V152" s="1" t="e">
        <f>TEXT(tabLocalidades!$R152,"mmm/aa")</f>
        <v>#REF!</v>
      </c>
      <c r="W152" s="1"/>
      <c r="X152" s="1"/>
      <c r="Y152" s="1"/>
      <c r="Z152" s="1"/>
      <c r="AA152" s="1"/>
    </row>
    <row r="153" spans="1:27" ht="18" customHeight="1">
      <c r="A153" s="2" t="e">
        <f t="shared" si="1"/>
        <v>#REF!</v>
      </c>
      <c r="B153" s="2" t="str">
        <f>IF(tabLocalidades!$C153="A","Atual","Nova")</f>
        <v>Atual</v>
      </c>
      <c r="C153" s="2" t="s">
        <v>26</v>
      </c>
      <c r="D153" s="2" t="s">
        <v>1015</v>
      </c>
      <c r="E153" s="2" t="s">
        <v>1016</v>
      </c>
      <c r="F153" s="2" t="s">
        <v>29</v>
      </c>
      <c r="G153" s="22" t="s">
        <v>39</v>
      </c>
      <c r="H153" s="2" t="s">
        <v>40</v>
      </c>
      <c r="I153" s="2" t="s">
        <v>445</v>
      </c>
      <c r="J153" s="2" t="s">
        <v>445</v>
      </c>
      <c r="K153" s="2" t="s">
        <v>1017</v>
      </c>
      <c r="L153" s="23" t="s">
        <v>1018</v>
      </c>
      <c r="M153" s="2"/>
      <c r="N153" s="24" t="s">
        <v>1019</v>
      </c>
      <c r="O153" s="2" t="s">
        <v>35</v>
      </c>
      <c r="P153" s="2" t="s">
        <v>36</v>
      </c>
      <c r="Q153" s="2">
        <v>250</v>
      </c>
      <c r="R153" s="25" t="e">
        <f>VLOOKUP(tabLocalidades!$D153,#REF!,10,0)</f>
        <v>#REF!</v>
      </c>
      <c r="S153" s="26" t="e">
        <f>VLOOKUP(tabLocalidades!$D153,#REF!,10,0)</f>
        <v>#REF!</v>
      </c>
      <c r="T153" s="26" t="e">
        <f>VLOOKUP(tabLocalidades!$D153,#REF!,10,0)</f>
        <v>#REF!</v>
      </c>
      <c r="U153" s="1" t="e">
        <f>IF(tabLocalidades!$R153=" ",0,1)</f>
        <v>#REF!</v>
      </c>
      <c r="V153" s="1" t="e">
        <f>TEXT(tabLocalidades!$R153,"mmm/aa")</f>
        <v>#REF!</v>
      </c>
      <c r="W153" s="1"/>
      <c r="X153" s="1"/>
      <c r="Y153" s="1"/>
      <c r="Z153" s="1"/>
      <c r="AA153" s="1"/>
    </row>
    <row r="154" spans="1:27" ht="18" customHeight="1">
      <c r="A154" s="2" t="e">
        <f t="shared" si="1"/>
        <v>#REF!</v>
      </c>
      <c r="B154" s="2" t="str">
        <f>IF(tabLocalidades!$C154="A","Atual","Nova")</f>
        <v>Atual</v>
      </c>
      <c r="C154" s="2" t="s">
        <v>26</v>
      </c>
      <c r="D154" s="2" t="s">
        <v>1020</v>
      </c>
      <c r="E154" s="2" t="s">
        <v>1021</v>
      </c>
      <c r="F154" s="2" t="s">
        <v>29</v>
      </c>
      <c r="G154" s="22" t="s">
        <v>39</v>
      </c>
      <c r="H154" s="2" t="s">
        <v>40</v>
      </c>
      <c r="I154" s="2" t="s">
        <v>40</v>
      </c>
      <c r="J154" s="2" t="s">
        <v>40</v>
      </c>
      <c r="K154" s="2" t="s">
        <v>1022</v>
      </c>
      <c r="L154" s="23" t="s">
        <v>1023</v>
      </c>
      <c r="M154" s="2"/>
      <c r="N154" s="24" t="s">
        <v>1024</v>
      </c>
      <c r="O154" s="2" t="s">
        <v>35</v>
      </c>
      <c r="P154" s="2" t="s">
        <v>36</v>
      </c>
      <c r="Q154" s="2">
        <v>150</v>
      </c>
      <c r="R154" s="25" t="e">
        <f>VLOOKUP(tabLocalidades!$D154,#REF!,10,0)</f>
        <v>#REF!</v>
      </c>
      <c r="S154" s="26" t="e">
        <f>VLOOKUP(tabLocalidades!$D154,#REF!,10,0)</f>
        <v>#REF!</v>
      </c>
      <c r="T154" s="26" t="e">
        <f>VLOOKUP(tabLocalidades!$D154,#REF!,10,0)</f>
        <v>#REF!</v>
      </c>
      <c r="U154" s="1" t="e">
        <f>IF(tabLocalidades!$R154=" ",0,1)</f>
        <v>#REF!</v>
      </c>
      <c r="V154" s="1" t="e">
        <f>TEXT(tabLocalidades!$R154,"mmm/aa")</f>
        <v>#REF!</v>
      </c>
      <c r="W154" s="1"/>
      <c r="X154" s="1"/>
      <c r="Y154" s="1"/>
      <c r="Z154" s="1"/>
      <c r="AA154" s="1"/>
    </row>
    <row r="155" spans="1:27" ht="18" customHeight="1">
      <c r="A155" s="2" t="e">
        <f t="shared" si="1"/>
        <v>#REF!</v>
      </c>
      <c r="B155" s="2" t="str">
        <f>IF(tabLocalidades!$C155="A","Atual","Nova")</f>
        <v>Nova</v>
      </c>
      <c r="C155" s="2" t="s">
        <v>193</v>
      </c>
      <c r="D155" s="2" t="s">
        <v>1025</v>
      </c>
      <c r="E155" s="2" t="s">
        <v>1026</v>
      </c>
      <c r="F155" s="2" t="s">
        <v>651</v>
      </c>
      <c r="G155" s="22" t="s">
        <v>30</v>
      </c>
      <c r="H155" s="2" t="s">
        <v>205</v>
      </c>
      <c r="I155" s="2" t="s">
        <v>651</v>
      </c>
      <c r="J155" s="2" t="s">
        <v>1027</v>
      </c>
      <c r="K155" s="2" t="s">
        <v>1028</v>
      </c>
      <c r="L155" s="34" t="s">
        <v>1029</v>
      </c>
      <c r="M155" s="2"/>
      <c r="N155" s="24" t="s">
        <v>1030</v>
      </c>
      <c r="O155" s="2" t="s">
        <v>1031</v>
      </c>
      <c r="P155" s="2" t="s">
        <v>802</v>
      </c>
      <c r="Q155" s="2">
        <v>50</v>
      </c>
      <c r="R155" s="25" t="e">
        <f>VLOOKUP(tabLocalidades!$D155,#REF!,10,0)</f>
        <v>#REF!</v>
      </c>
      <c r="S155" s="26" t="e">
        <f>VLOOKUP(tabLocalidades!$D155,#REF!,10,0)</f>
        <v>#REF!</v>
      </c>
      <c r="T155" s="26" t="e">
        <f>VLOOKUP(tabLocalidades!$D155,#REF!,10,0)</f>
        <v>#REF!</v>
      </c>
      <c r="U155" s="1" t="e">
        <f>IF(tabLocalidades!$R155=" ",0,1)</f>
        <v>#REF!</v>
      </c>
      <c r="V155" s="1" t="e">
        <f>TEXT(tabLocalidades!$R155,"mmm/aa")</f>
        <v>#REF!</v>
      </c>
      <c r="W155" s="1"/>
      <c r="X155" s="1"/>
      <c r="Y155" s="1"/>
      <c r="Z155" s="1"/>
      <c r="AA155" s="1"/>
    </row>
    <row r="156" spans="1:27" ht="18" customHeight="1">
      <c r="A156" s="2" t="e">
        <f t="shared" si="1"/>
        <v>#REF!</v>
      </c>
      <c r="B156" s="2" t="str">
        <f>IF(tabLocalidades!$C156="A","Atual","Nova")</f>
        <v>Nova</v>
      </c>
      <c r="C156" s="2" t="s">
        <v>193</v>
      </c>
      <c r="D156" s="2" t="s">
        <v>1032</v>
      </c>
      <c r="E156" s="2" t="s">
        <v>1033</v>
      </c>
      <c r="F156" s="2" t="s">
        <v>651</v>
      </c>
      <c r="G156" s="22" t="s">
        <v>220</v>
      </c>
      <c r="H156" s="2" t="s">
        <v>571</v>
      </c>
      <c r="I156" s="2" t="s">
        <v>572</v>
      </c>
      <c r="J156" s="2" t="s">
        <v>572</v>
      </c>
      <c r="K156" s="2" t="s">
        <v>1034</v>
      </c>
      <c r="L156" s="34" t="s">
        <v>1035</v>
      </c>
      <c r="M156" s="2"/>
      <c r="N156" s="24" t="s">
        <v>1036</v>
      </c>
      <c r="O156" s="2" t="s">
        <v>1031</v>
      </c>
      <c r="P156" s="2" t="s">
        <v>802</v>
      </c>
      <c r="Q156" s="2">
        <v>50</v>
      </c>
      <c r="R156" s="25" t="e">
        <f>VLOOKUP(tabLocalidades!$D156,#REF!,10,0)</f>
        <v>#REF!</v>
      </c>
      <c r="S156" s="26" t="e">
        <f>VLOOKUP(tabLocalidades!$D156,#REF!,10,0)</f>
        <v>#REF!</v>
      </c>
      <c r="T156" s="26" t="e">
        <f>VLOOKUP(tabLocalidades!$D156,#REF!,10,0)</f>
        <v>#REF!</v>
      </c>
      <c r="U156" s="1" t="e">
        <f>IF(tabLocalidades!$R156=" ",0,1)</f>
        <v>#REF!</v>
      </c>
      <c r="V156" s="1" t="e">
        <f>TEXT(tabLocalidades!$R156,"mmm/aa")</f>
        <v>#REF!</v>
      </c>
      <c r="W156" s="1"/>
      <c r="X156" s="1"/>
      <c r="Y156" s="1"/>
      <c r="Z156" s="1"/>
      <c r="AA156" s="1"/>
    </row>
    <row r="157" spans="1:27" ht="18" customHeight="1">
      <c r="A157" s="2" t="e">
        <f t="shared" si="1"/>
        <v>#REF!</v>
      </c>
      <c r="B157" s="2" t="str">
        <f>IF(tabLocalidades!$C157="A","Atual","Nova")</f>
        <v>Nova</v>
      </c>
      <c r="C157" s="2" t="s">
        <v>193</v>
      </c>
      <c r="D157" s="2" t="s">
        <v>1037</v>
      </c>
      <c r="E157" s="2" t="s">
        <v>1038</v>
      </c>
      <c r="F157" s="2" t="s">
        <v>651</v>
      </c>
      <c r="G157" s="22" t="s">
        <v>56</v>
      </c>
      <c r="H157" s="2" t="s">
        <v>270</v>
      </c>
      <c r="I157" s="2" t="s">
        <v>270</v>
      </c>
      <c r="J157" s="2" t="s">
        <v>1039</v>
      </c>
      <c r="K157" s="2" t="s">
        <v>1040</v>
      </c>
      <c r="L157" s="34" t="s">
        <v>1041</v>
      </c>
      <c r="M157" s="2"/>
      <c r="N157" s="24" t="s">
        <v>1042</v>
      </c>
      <c r="O157" s="2" t="s">
        <v>1031</v>
      </c>
      <c r="P157" s="2" t="s">
        <v>802</v>
      </c>
      <c r="Q157" s="2">
        <v>125</v>
      </c>
      <c r="R157" s="25" t="e">
        <f>VLOOKUP(tabLocalidades!$D157,#REF!,10,0)</f>
        <v>#REF!</v>
      </c>
      <c r="S157" s="26" t="e">
        <f>VLOOKUP(tabLocalidades!$D157,#REF!,10,0)</f>
        <v>#REF!</v>
      </c>
      <c r="T157" s="26" t="e">
        <f>VLOOKUP(tabLocalidades!$D157,#REF!,10,0)</f>
        <v>#REF!</v>
      </c>
      <c r="U157" s="1" t="e">
        <f>IF(tabLocalidades!$R157=" ",0,1)</f>
        <v>#REF!</v>
      </c>
      <c r="V157" s="1" t="e">
        <f>TEXT(tabLocalidades!$R157,"mmm/aa")</f>
        <v>#REF!</v>
      </c>
      <c r="W157" s="1"/>
      <c r="X157" s="1"/>
      <c r="Y157" s="1"/>
      <c r="Z157" s="1"/>
      <c r="AA157" s="1"/>
    </row>
    <row r="158" spans="1:27" ht="18" customHeight="1">
      <c r="A158" s="2" t="e">
        <f t="shared" si="1"/>
        <v>#REF!</v>
      </c>
      <c r="B158" s="2" t="str">
        <f>IF(tabLocalidades!$C158="A","Atual","Nova")</f>
        <v>Nova</v>
      </c>
      <c r="C158" s="2" t="s">
        <v>193</v>
      </c>
      <c r="D158" s="2" t="s">
        <v>1043</v>
      </c>
      <c r="E158" s="2" t="s">
        <v>1044</v>
      </c>
      <c r="F158" s="2" t="s">
        <v>651</v>
      </c>
      <c r="G158" s="22" t="s">
        <v>220</v>
      </c>
      <c r="H158" s="2" t="s">
        <v>491</v>
      </c>
      <c r="I158" s="2" t="s">
        <v>492</v>
      </c>
      <c r="J158" s="2" t="s">
        <v>1045</v>
      </c>
      <c r="K158" s="2" t="s">
        <v>1046</v>
      </c>
      <c r="L158" s="34" t="s">
        <v>1047</v>
      </c>
      <c r="M158" s="2"/>
      <c r="N158" s="24" t="s">
        <v>1048</v>
      </c>
      <c r="O158" s="2" t="s">
        <v>1031</v>
      </c>
      <c r="P158" s="2" t="s">
        <v>802</v>
      </c>
      <c r="Q158" s="2">
        <v>150</v>
      </c>
      <c r="R158" s="25" t="e">
        <f>VLOOKUP(tabLocalidades!$D158,#REF!,10,0)</f>
        <v>#REF!</v>
      </c>
      <c r="S158" s="26" t="e">
        <f>VLOOKUP(tabLocalidades!$D158,#REF!,10,0)</f>
        <v>#REF!</v>
      </c>
      <c r="T158" s="26" t="e">
        <f>VLOOKUP(tabLocalidades!$D158,#REF!,10,0)</f>
        <v>#REF!</v>
      </c>
      <c r="U158" s="1" t="e">
        <f>IF(tabLocalidades!$R158=" ",0,1)</f>
        <v>#REF!</v>
      </c>
      <c r="V158" s="1" t="e">
        <f>TEXT(tabLocalidades!$R158,"mmm/aa")</f>
        <v>#REF!</v>
      </c>
      <c r="W158" s="1"/>
      <c r="X158" s="1"/>
      <c r="Y158" s="1"/>
      <c r="Z158" s="1"/>
      <c r="AA158" s="1"/>
    </row>
    <row r="159" spans="1:27" ht="18" customHeight="1">
      <c r="A159" s="2" t="e">
        <f t="shared" si="1"/>
        <v>#REF!</v>
      </c>
      <c r="B159" s="2" t="str">
        <f>IF(tabLocalidades!$C159="A","Atual","Nova")</f>
        <v>Nova</v>
      </c>
      <c r="C159" s="2" t="s">
        <v>193</v>
      </c>
      <c r="D159" s="2" t="s">
        <v>1049</v>
      </c>
      <c r="E159" s="2" t="s">
        <v>1050</v>
      </c>
      <c r="F159" s="2" t="s">
        <v>651</v>
      </c>
      <c r="G159" s="22" t="s">
        <v>67</v>
      </c>
      <c r="H159" s="2" t="s">
        <v>318</v>
      </c>
      <c r="I159" s="2" t="s">
        <v>325</v>
      </c>
      <c r="J159" s="2" t="s">
        <v>1051</v>
      </c>
      <c r="K159" s="2" t="s">
        <v>1052</v>
      </c>
      <c r="L159" s="34" t="s">
        <v>1053</v>
      </c>
      <c r="M159" s="2"/>
      <c r="N159" s="24" t="s">
        <v>1054</v>
      </c>
      <c r="O159" s="2" t="s">
        <v>1031</v>
      </c>
      <c r="P159" s="2" t="s">
        <v>802</v>
      </c>
      <c r="Q159" s="2">
        <v>50</v>
      </c>
      <c r="R159" s="25" t="e">
        <f>VLOOKUP(tabLocalidades!$D159,#REF!,10,0)</f>
        <v>#REF!</v>
      </c>
      <c r="S159" s="26" t="e">
        <f>VLOOKUP(tabLocalidades!$D159,#REF!,10,0)</f>
        <v>#REF!</v>
      </c>
      <c r="T159" s="26" t="e">
        <f>VLOOKUP(tabLocalidades!$D159,#REF!,10,0)</f>
        <v>#REF!</v>
      </c>
      <c r="U159" s="1" t="e">
        <f>IF(tabLocalidades!$R159=" ",0,1)</f>
        <v>#REF!</v>
      </c>
      <c r="V159" s="1" t="e">
        <f>TEXT(tabLocalidades!$R159,"mmm/aa")</f>
        <v>#REF!</v>
      </c>
      <c r="W159" s="1"/>
      <c r="X159" s="1"/>
      <c r="Y159" s="1"/>
      <c r="Z159" s="1"/>
      <c r="AA159" s="1"/>
    </row>
    <row r="160" spans="1:27" ht="18" customHeight="1">
      <c r="A160" s="2" t="e">
        <f t="shared" si="1"/>
        <v>#REF!</v>
      </c>
      <c r="B160" s="2" t="str">
        <f>IF(tabLocalidades!$C160="A","Atual","Nova")</f>
        <v>Nova</v>
      </c>
      <c r="C160" s="2" t="s">
        <v>193</v>
      </c>
      <c r="D160" s="2" t="s">
        <v>1055</v>
      </c>
      <c r="E160" s="2" t="s">
        <v>1056</v>
      </c>
      <c r="F160" s="2" t="s">
        <v>651</v>
      </c>
      <c r="G160" s="22" t="s">
        <v>30</v>
      </c>
      <c r="H160" s="2" t="s">
        <v>431</v>
      </c>
      <c r="I160" s="2" t="s">
        <v>601</v>
      </c>
      <c r="J160" s="2" t="s">
        <v>602</v>
      </c>
      <c r="K160" s="2" t="s">
        <v>1057</v>
      </c>
      <c r="L160" s="34" t="s">
        <v>1058</v>
      </c>
      <c r="M160" s="2"/>
      <c r="N160" s="24" t="s">
        <v>1059</v>
      </c>
      <c r="O160" s="2" t="s">
        <v>1031</v>
      </c>
      <c r="P160" s="2" t="s">
        <v>802</v>
      </c>
      <c r="Q160" s="2">
        <v>100</v>
      </c>
      <c r="R160" s="25" t="e">
        <f>VLOOKUP(tabLocalidades!$D160,#REF!,10,0)</f>
        <v>#REF!</v>
      </c>
      <c r="S160" s="26" t="e">
        <f>VLOOKUP(tabLocalidades!$D160,#REF!,10,0)</f>
        <v>#REF!</v>
      </c>
      <c r="T160" s="26" t="e">
        <f>VLOOKUP(tabLocalidades!$D160,#REF!,10,0)</f>
        <v>#REF!</v>
      </c>
      <c r="U160" s="1" t="e">
        <f>IF(tabLocalidades!$R160=" ",0,1)</f>
        <v>#REF!</v>
      </c>
      <c r="V160" s="1" t="e">
        <f>TEXT(tabLocalidades!$R160,"mmm/aa")</f>
        <v>#REF!</v>
      </c>
      <c r="W160" s="1"/>
      <c r="X160" s="1"/>
      <c r="Y160" s="1"/>
      <c r="Z160" s="1"/>
      <c r="AA160" s="1"/>
    </row>
    <row r="161" spans="1:27" ht="18" customHeight="1">
      <c r="A161" s="2" t="e">
        <f t="shared" si="1"/>
        <v>#REF!</v>
      </c>
      <c r="B161" s="2" t="str">
        <f>IF(tabLocalidades!$C161="A","Atual","Nova")</f>
        <v>Nova</v>
      </c>
      <c r="C161" s="2" t="s">
        <v>193</v>
      </c>
      <c r="D161" s="2" t="s">
        <v>1060</v>
      </c>
      <c r="E161" s="2" t="s">
        <v>1061</v>
      </c>
      <c r="F161" s="2" t="s">
        <v>651</v>
      </c>
      <c r="G161" s="22" t="s">
        <v>30</v>
      </c>
      <c r="H161" s="2" t="s">
        <v>406</v>
      </c>
      <c r="I161" s="2" t="s">
        <v>406</v>
      </c>
      <c r="J161" s="2" t="s">
        <v>1062</v>
      </c>
      <c r="K161" s="2" t="s">
        <v>1063</v>
      </c>
      <c r="L161" s="34" t="s">
        <v>1064</v>
      </c>
      <c r="M161" s="2"/>
      <c r="N161" s="24" t="s">
        <v>1065</v>
      </c>
      <c r="O161" s="2" t="s">
        <v>1031</v>
      </c>
      <c r="P161" s="2" t="s">
        <v>802</v>
      </c>
      <c r="Q161" s="2">
        <v>100</v>
      </c>
      <c r="R161" s="25" t="e">
        <f>VLOOKUP(tabLocalidades!$D161,#REF!,10,0)</f>
        <v>#REF!</v>
      </c>
      <c r="S161" s="26" t="e">
        <f>VLOOKUP(tabLocalidades!$D161,#REF!,10,0)</f>
        <v>#REF!</v>
      </c>
      <c r="T161" s="26" t="e">
        <f>VLOOKUP(tabLocalidades!$D161,#REF!,10,0)</f>
        <v>#REF!</v>
      </c>
      <c r="U161" s="1" t="e">
        <f>IF(tabLocalidades!$R161=" ",0,1)</f>
        <v>#REF!</v>
      </c>
      <c r="V161" s="1" t="e">
        <f>TEXT(tabLocalidades!$R161,"mmm/aa")</f>
        <v>#REF!</v>
      </c>
      <c r="W161" s="1"/>
      <c r="X161" s="1"/>
      <c r="Y161" s="1"/>
      <c r="Z161" s="1"/>
      <c r="AA161" s="1"/>
    </row>
    <row r="162" spans="1:27" ht="18" customHeight="1">
      <c r="A162" s="2" t="e">
        <f t="shared" si="1"/>
        <v>#REF!</v>
      </c>
      <c r="B162" s="2" t="str">
        <f>IF(tabLocalidades!$C162="A","Atual","Nova")</f>
        <v>Nova</v>
      </c>
      <c r="C162" s="2" t="s">
        <v>193</v>
      </c>
      <c r="D162" s="2" t="s">
        <v>1066</v>
      </c>
      <c r="E162" s="2" t="s">
        <v>1067</v>
      </c>
      <c r="F162" s="2" t="s">
        <v>651</v>
      </c>
      <c r="G162" s="22" t="s">
        <v>30</v>
      </c>
      <c r="H162" s="2" t="s">
        <v>166</v>
      </c>
      <c r="I162" s="2" t="s">
        <v>167</v>
      </c>
      <c r="J162" s="2" t="s">
        <v>166</v>
      </c>
      <c r="K162" s="2" t="s">
        <v>1068</v>
      </c>
      <c r="L162" s="34" t="s">
        <v>1069</v>
      </c>
      <c r="M162" s="2"/>
      <c r="N162" s="30" t="s">
        <v>1070</v>
      </c>
      <c r="O162" s="2" t="s">
        <v>1031</v>
      </c>
      <c r="P162" s="2" t="s">
        <v>802</v>
      </c>
      <c r="Q162" s="2">
        <v>75</v>
      </c>
      <c r="R162" s="25" t="e">
        <f>VLOOKUP(tabLocalidades!$D162,#REF!,10,0)</f>
        <v>#REF!</v>
      </c>
      <c r="S162" s="26" t="e">
        <f>VLOOKUP(tabLocalidades!$D162,#REF!,10,0)</f>
        <v>#REF!</v>
      </c>
      <c r="T162" s="26" t="e">
        <f>VLOOKUP(tabLocalidades!$D162,#REF!,10,0)</f>
        <v>#REF!</v>
      </c>
      <c r="U162" s="1" t="e">
        <f>IF(tabLocalidades!$R162=" ",0,1)</f>
        <v>#REF!</v>
      </c>
      <c r="V162" s="1" t="e">
        <f>TEXT(tabLocalidades!$R162,"mmm/aa")</f>
        <v>#REF!</v>
      </c>
      <c r="W162" s="1"/>
      <c r="X162" s="1"/>
      <c r="Y162" s="1"/>
      <c r="Z162" s="1"/>
      <c r="AA162" s="1"/>
    </row>
    <row r="163" spans="1:27" ht="18" customHeight="1">
      <c r="A163" s="2" t="e">
        <f t="shared" si="1"/>
        <v>#REF!</v>
      </c>
      <c r="B163" s="2" t="str">
        <f>IF(tabLocalidades!$C163="A","Atual","Nova")</f>
        <v>Nova</v>
      </c>
      <c r="C163" s="2" t="s">
        <v>193</v>
      </c>
      <c r="D163" s="2" t="s">
        <v>1071</v>
      </c>
      <c r="E163" s="2" t="s">
        <v>1072</v>
      </c>
      <c r="F163" s="2" t="s">
        <v>651</v>
      </c>
      <c r="G163" s="22" t="s">
        <v>30</v>
      </c>
      <c r="H163" s="2" t="s">
        <v>205</v>
      </c>
      <c r="I163" s="2" t="s">
        <v>205</v>
      </c>
      <c r="J163" s="2" t="s">
        <v>1073</v>
      </c>
      <c r="K163" s="2" t="s">
        <v>1074</v>
      </c>
      <c r="L163" s="34" t="s">
        <v>1075</v>
      </c>
      <c r="M163" s="2"/>
      <c r="N163" s="24" t="s">
        <v>1076</v>
      </c>
      <c r="O163" s="2" t="s">
        <v>1031</v>
      </c>
      <c r="P163" s="2" t="s">
        <v>802</v>
      </c>
      <c r="Q163" s="2">
        <v>50</v>
      </c>
      <c r="R163" s="25" t="e">
        <f>VLOOKUP(tabLocalidades!$D163,#REF!,10,0)</f>
        <v>#REF!</v>
      </c>
      <c r="S163" s="26" t="e">
        <f>VLOOKUP(tabLocalidades!$D163,#REF!,10,0)</f>
        <v>#REF!</v>
      </c>
      <c r="T163" s="26" t="e">
        <f>VLOOKUP(tabLocalidades!$D163,#REF!,10,0)</f>
        <v>#REF!</v>
      </c>
      <c r="U163" s="1" t="e">
        <f>IF(tabLocalidades!$R163=" ",0,1)</f>
        <v>#REF!</v>
      </c>
      <c r="V163" s="1" t="e">
        <f>TEXT(tabLocalidades!$R163,"mmm/aa")</f>
        <v>#REF!</v>
      </c>
      <c r="W163" s="1"/>
      <c r="X163" s="1"/>
      <c r="Y163" s="1"/>
      <c r="Z163" s="1"/>
      <c r="AA163" s="1"/>
    </row>
    <row r="164" spans="1:27" ht="18" customHeight="1">
      <c r="A164" s="2" t="e">
        <f t="shared" si="1"/>
        <v>#REF!</v>
      </c>
      <c r="B164" s="2" t="str">
        <f>IF(tabLocalidades!$C164="A","Atual","Nova")</f>
        <v>Nova</v>
      </c>
      <c r="C164" s="2" t="s">
        <v>193</v>
      </c>
      <c r="D164" s="2" t="s">
        <v>1077</v>
      </c>
      <c r="E164" s="2" t="s">
        <v>1078</v>
      </c>
      <c r="F164" s="2" t="s">
        <v>651</v>
      </c>
      <c r="G164" s="22" t="s">
        <v>39</v>
      </c>
      <c r="H164" s="2" t="s">
        <v>40</v>
      </c>
      <c r="I164" s="2" t="s">
        <v>40</v>
      </c>
      <c r="J164" s="2" t="s">
        <v>1079</v>
      </c>
      <c r="K164" s="2" t="s">
        <v>1080</v>
      </c>
      <c r="L164" s="34" t="s">
        <v>1081</v>
      </c>
      <c r="M164" s="2"/>
      <c r="N164" s="24" t="s">
        <v>1082</v>
      </c>
      <c r="O164" s="2" t="s">
        <v>1031</v>
      </c>
      <c r="P164" s="2" t="s">
        <v>802</v>
      </c>
      <c r="Q164" s="2">
        <v>50</v>
      </c>
      <c r="R164" s="25" t="e">
        <f>VLOOKUP(tabLocalidades!$D164,#REF!,10,0)</f>
        <v>#REF!</v>
      </c>
      <c r="S164" s="26" t="e">
        <f>VLOOKUP(tabLocalidades!$D164,#REF!,10,0)</f>
        <v>#REF!</v>
      </c>
      <c r="T164" s="26" t="e">
        <f>VLOOKUP(tabLocalidades!$D164,#REF!,10,0)</f>
        <v>#REF!</v>
      </c>
      <c r="U164" s="1" t="e">
        <f>IF(tabLocalidades!$R164=" ",0,1)</f>
        <v>#REF!</v>
      </c>
      <c r="V164" s="1" t="e">
        <f>TEXT(tabLocalidades!$R164,"mmm/aa")</f>
        <v>#REF!</v>
      </c>
      <c r="W164" s="1"/>
      <c r="X164" s="1"/>
      <c r="Y164" s="1"/>
      <c r="Z164" s="1"/>
      <c r="AA164" s="1"/>
    </row>
    <row r="165" spans="1:27" ht="18" customHeight="1">
      <c r="A165" s="2" t="e">
        <f t="shared" si="1"/>
        <v>#REF!</v>
      </c>
      <c r="B165" s="2" t="str">
        <f>IF(tabLocalidades!$C165="A","Atual","Nova")</f>
        <v>Nova</v>
      </c>
      <c r="C165" s="2" t="s">
        <v>193</v>
      </c>
      <c r="D165" s="2" t="s">
        <v>1083</v>
      </c>
      <c r="E165" s="2" t="s">
        <v>1084</v>
      </c>
      <c r="F165" s="2" t="s">
        <v>651</v>
      </c>
      <c r="G165" s="22" t="s">
        <v>67</v>
      </c>
      <c r="H165" s="2" t="s">
        <v>276</v>
      </c>
      <c r="I165" s="2" t="s">
        <v>276</v>
      </c>
      <c r="J165" s="2" t="s">
        <v>1085</v>
      </c>
      <c r="K165" s="2" t="s">
        <v>1086</v>
      </c>
      <c r="L165" s="34" t="s">
        <v>1087</v>
      </c>
      <c r="M165" s="2"/>
      <c r="N165" s="24" t="s">
        <v>1088</v>
      </c>
      <c r="O165" s="2" t="s">
        <v>1031</v>
      </c>
      <c r="P165" s="2" t="s">
        <v>802</v>
      </c>
      <c r="Q165" s="2">
        <v>100</v>
      </c>
      <c r="R165" s="25" t="e">
        <f>VLOOKUP(tabLocalidades!$D165,#REF!,10,0)</f>
        <v>#REF!</v>
      </c>
      <c r="S165" s="26" t="e">
        <f>VLOOKUP(tabLocalidades!$D165,#REF!,10,0)</f>
        <v>#REF!</v>
      </c>
      <c r="T165" s="26" t="e">
        <f>VLOOKUP(tabLocalidades!$D165,#REF!,10,0)</f>
        <v>#REF!</v>
      </c>
      <c r="U165" s="1" t="e">
        <f>IF(tabLocalidades!$R165=" ",0,1)</f>
        <v>#REF!</v>
      </c>
      <c r="V165" s="1" t="e">
        <f>TEXT(tabLocalidades!$R165,"mmm/aa")</f>
        <v>#REF!</v>
      </c>
      <c r="W165" s="1"/>
      <c r="X165" s="1"/>
      <c r="Y165" s="1"/>
      <c r="Z165" s="1"/>
      <c r="AA165" s="1"/>
    </row>
    <row r="166" spans="1:27" ht="18" customHeight="1">
      <c r="A166" s="2" t="e">
        <f t="shared" si="1"/>
        <v>#REF!</v>
      </c>
      <c r="B166" s="2" t="str">
        <f>IF(tabLocalidades!$C166="A","Atual","Nova")</f>
        <v>Nova</v>
      </c>
      <c r="C166" s="2" t="s">
        <v>793</v>
      </c>
      <c r="D166" s="2" t="s">
        <v>1089</v>
      </c>
      <c r="E166" s="2" t="s">
        <v>1090</v>
      </c>
      <c r="F166" s="2" t="s">
        <v>796</v>
      </c>
      <c r="G166" s="22" t="s">
        <v>30</v>
      </c>
      <c r="H166" s="2" t="s">
        <v>166</v>
      </c>
      <c r="I166" s="2" t="s">
        <v>511</v>
      </c>
      <c r="J166" s="2" t="s">
        <v>1091</v>
      </c>
      <c r="K166" s="2" t="s">
        <v>1092</v>
      </c>
      <c r="L166" s="23" t="s">
        <v>1093</v>
      </c>
      <c r="M166" s="2" t="s">
        <v>813</v>
      </c>
      <c r="N166" s="24" t="s">
        <v>1094</v>
      </c>
      <c r="O166" s="2" t="s">
        <v>801</v>
      </c>
      <c r="P166" s="2" t="s">
        <v>802</v>
      </c>
      <c r="Q166" s="2">
        <v>50</v>
      </c>
      <c r="R166" s="25" t="e">
        <f>VLOOKUP(tabLocalidades!$D166,#REF!,10,0)</f>
        <v>#REF!</v>
      </c>
      <c r="S166" s="26" t="e">
        <f>VLOOKUP(tabLocalidades!$D166,#REF!,10,0)</f>
        <v>#REF!</v>
      </c>
      <c r="T166" s="26" t="e">
        <f>VLOOKUP(tabLocalidades!$D166,#REF!,10,0)</f>
        <v>#REF!</v>
      </c>
      <c r="U166" s="1" t="e">
        <f>IF(tabLocalidades!$R166=" ",0,1)</f>
        <v>#REF!</v>
      </c>
      <c r="V166" s="1" t="e">
        <f>TEXT(tabLocalidades!$R166,"mmm/aa")</f>
        <v>#REF!</v>
      </c>
      <c r="W166" s="1"/>
      <c r="X166" s="1"/>
      <c r="Y166" s="1"/>
      <c r="Z166" s="1"/>
      <c r="AA166" s="1"/>
    </row>
    <row r="167" spans="1:27" ht="18" customHeight="1">
      <c r="A167" s="2" t="e">
        <f t="shared" si="1"/>
        <v>#REF!</v>
      </c>
      <c r="B167" s="2" t="str">
        <f>IF(tabLocalidades!$C167="A","Atual","Nova")</f>
        <v>Nova</v>
      </c>
      <c r="C167" s="2" t="s">
        <v>793</v>
      </c>
      <c r="D167" s="2" t="s">
        <v>1095</v>
      </c>
      <c r="E167" s="2" t="s">
        <v>1096</v>
      </c>
      <c r="F167" s="2" t="s">
        <v>796</v>
      </c>
      <c r="G167" s="22" t="s">
        <v>220</v>
      </c>
      <c r="H167" s="2" t="s">
        <v>451</v>
      </c>
      <c r="I167" s="2" t="s">
        <v>564</v>
      </c>
      <c r="J167" s="2" t="s">
        <v>1097</v>
      </c>
      <c r="K167" s="2" t="s">
        <v>1098</v>
      </c>
      <c r="L167" s="23" t="s">
        <v>1099</v>
      </c>
      <c r="M167" s="2" t="s">
        <v>813</v>
      </c>
      <c r="N167" s="24" t="s">
        <v>1100</v>
      </c>
      <c r="O167" s="2" t="s">
        <v>801</v>
      </c>
      <c r="P167" s="2" t="s">
        <v>802</v>
      </c>
      <c r="Q167" s="2">
        <v>50</v>
      </c>
      <c r="R167" s="25" t="e">
        <f>VLOOKUP(tabLocalidades!$D167,#REF!,10,0)</f>
        <v>#REF!</v>
      </c>
      <c r="S167" s="26" t="e">
        <f>VLOOKUP(tabLocalidades!$D167,#REF!,10,0)</f>
        <v>#REF!</v>
      </c>
      <c r="T167" s="26" t="e">
        <f>VLOOKUP(tabLocalidades!$D167,#REF!,10,0)</f>
        <v>#REF!</v>
      </c>
      <c r="U167" s="1" t="e">
        <f>IF(tabLocalidades!$R167=" ",0,1)</f>
        <v>#REF!</v>
      </c>
      <c r="V167" s="1" t="e">
        <f>TEXT(tabLocalidades!$R167,"mmm/aa")</f>
        <v>#REF!</v>
      </c>
      <c r="W167" s="1"/>
      <c r="X167" s="1"/>
      <c r="Y167" s="1"/>
      <c r="Z167" s="1"/>
      <c r="AA167" s="1"/>
    </row>
    <row r="168" spans="1:27" ht="18" customHeight="1">
      <c r="A168" s="2" t="e">
        <f t="shared" si="1"/>
        <v>#REF!</v>
      </c>
      <c r="B168" s="2" t="str">
        <f>IF(tabLocalidades!$C168="A","Atual","Nova")</f>
        <v>Nova</v>
      </c>
      <c r="C168" s="2" t="s">
        <v>793</v>
      </c>
      <c r="D168" s="2" t="s">
        <v>1101</v>
      </c>
      <c r="E168" s="2" t="s">
        <v>1102</v>
      </c>
      <c r="F168" s="2" t="s">
        <v>796</v>
      </c>
      <c r="G168" s="22" t="s">
        <v>56</v>
      </c>
      <c r="H168" s="2" t="s">
        <v>270</v>
      </c>
      <c r="I168" s="2" t="s">
        <v>438</v>
      </c>
      <c r="J168" s="2" t="s">
        <v>438</v>
      </c>
      <c r="K168" s="2" t="s">
        <v>1103</v>
      </c>
      <c r="L168" s="23" t="s">
        <v>1104</v>
      </c>
      <c r="M168" s="2"/>
      <c r="N168" s="24" t="s">
        <v>1105</v>
      </c>
      <c r="O168" s="2" t="s">
        <v>801</v>
      </c>
      <c r="P168" s="2" t="s">
        <v>802</v>
      </c>
      <c r="Q168" s="2">
        <v>50</v>
      </c>
      <c r="R168" s="25" t="e">
        <f>VLOOKUP(tabLocalidades!$D168,#REF!,10,0)</f>
        <v>#REF!</v>
      </c>
      <c r="S168" s="26" t="e">
        <f>VLOOKUP(tabLocalidades!$D168,#REF!,10,0)</f>
        <v>#REF!</v>
      </c>
      <c r="T168" s="26" t="e">
        <f>VLOOKUP(tabLocalidades!$D168,#REF!,10,0)</f>
        <v>#REF!</v>
      </c>
      <c r="U168" s="1" t="e">
        <f>IF(tabLocalidades!$R168=" ",0,1)</f>
        <v>#REF!</v>
      </c>
      <c r="V168" s="1" t="e">
        <f>TEXT(tabLocalidades!$R168,"mmm/aa")</f>
        <v>#REF!</v>
      </c>
      <c r="W168" s="1"/>
      <c r="X168" s="1"/>
      <c r="Y168" s="1"/>
      <c r="Z168" s="1"/>
      <c r="AA168" s="1"/>
    </row>
    <row r="169" spans="1:27" ht="18" customHeight="1">
      <c r="A169" s="2" t="e">
        <f t="shared" si="1"/>
        <v>#REF!</v>
      </c>
      <c r="B169" s="2" t="str">
        <f>IF(tabLocalidades!$C169="A","Atual","Nova")</f>
        <v>Nova</v>
      </c>
      <c r="C169" s="2" t="s">
        <v>793</v>
      </c>
      <c r="D169" s="2" t="s">
        <v>1106</v>
      </c>
      <c r="E169" s="2" t="s">
        <v>1107</v>
      </c>
      <c r="F169" s="2" t="s">
        <v>796</v>
      </c>
      <c r="G169" s="22" t="s">
        <v>220</v>
      </c>
      <c r="H169" s="2" t="s">
        <v>390</v>
      </c>
      <c r="I169" s="2" t="s">
        <v>499</v>
      </c>
      <c r="J169" s="2" t="s">
        <v>1108</v>
      </c>
      <c r="K169" s="2" t="s">
        <v>1109</v>
      </c>
      <c r="L169" s="23" t="s">
        <v>1110</v>
      </c>
      <c r="M169" s="2" t="s">
        <v>813</v>
      </c>
      <c r="N169" s="24" t="s">
        <v>1111</v>
      </c>
      <c r="O169" s="2" t="s">
        <v>801</v>
      </c>
      <c r="P169" s="2" t="s">
        <v>802</v>
      </c>
      <c r="Q169" s="2">
        <v>50</v>
      </c>
      <c r="R169" s="25" t="e">
        <f>VLOOKUP(tabLocalidades!$D169,#REF!,10,0)</f>
        <v>#REF!</v>
      </c>
      <c r="S169" s="26" t="e">
        <f>VLOOKUP(tabLocalidades!$D169,#REF!,10,0)</f>
        <v>#REF!</v>
      </c>
      <c r="T169" s="26" t="e">
        <f>VLOOKUP(tabLocalidades!$D169,#REF!,10,0)</f>
        <v>#REF!</v>
      </c>
      <c r="U169" s="1" t="e">
        <f>IF(tabLocalidades!$R169=" ",0,1)</f>
        <v>#REF!</v>
      </c>
      <c r="V169" s="1" t="e">
        <f>TEXT(tabLocalidades!$R169,"mmm/aa")</f>
        <v>#REF!</v>
      </c>
      <c r="W169" s="1"/>
      <c r="X169" s="28" t="s">
        <v>1112</v>
      </c>
      <c r="Y169" s="28" t="s">
        <v>1113</v>
      </c>
      <c r="Z169" s="28" t="s">
        <v>1114</v>
      </c>
      <c r="AA169" s="28" t="s">
        <v>1115</v>
      </c>
    </row>
    <row r="170" spans="1:27" ht="18" customHeight="1">
      <c r="A170" s="2" t="e">
        <f t="shared" si="1"/>
        <v>#REF!</v>
      </c>
      <c r="B170" s="2" t="str">
        <f>IF(tabLocalidades!$C170="A","Atual","Nova")</f>
        <v>Nova</v>
      </c>
      <c r="C170" s="2" t="s">
        <v>793</v>
      </c>
      <c r="D170" s="2" t="s">
        <v>1116</v>
      </c>
      <c r="E170" s="2" t="s">
        <v>1117</v>
      </c>
      <c r="F170" s="2" t="s">
        <v>796</v>
      </c>
      <c r="G170" s="22" t="s">
        <v>220</v>
      </c>
      <c r="H170" s="2" t="s">
        <v>221</v>
      </c>
      <c r="I170" s="2" t="s">
        <v>1118</v>
      </c>
      <c r="J170" s="2" t="s">
        <v>1119</v>
      </c>
      <c r="K170" s="2" t="s">
        <v>1120</v>
      </c>
      <c r="L170" s="23" t="s">
        <v>1121</v>
      </c>
      <c r="M170" s="2"/>
      <c r="N170" s="24" t="s">
        <v>1122</v>
      </c>
      <c r="O170" s="2" t="s">
        <v>801</v>
      </c>
      <c r="P170" s="2" t="s">
        <v>802</v>
      </c>
      <c r="Q170" s="2">
        <v>50</v>
      </c>
      <c r="R170" s="25" t="e">
        <f>VLOOKUP(tabLocalidades!$D170,#REF!,10,0)</f>
        <v>#REF!</v>
      </c>
      <c r="S170" s="26" t="e">
        <f>VLOOKUP(tabLocalidades!$D170,#REF!,10,0)</f>
        <v>#REF!</v>
      </c>
      <c r="T170" s="26" t="e">
        <f>VLOOKUP(tabLocalidades!$D170,#REF!,10,0)</f>
        <v>#REF!</v>
      </c>
      <c r="U170" s="1" t="e">
        <f>IF(tabLocalidades!$R170=" ",0,1)</f>
        <v>#REF!</v>
      </c>
      <c r="V170" s="1" t="e">
        <f>TEXT(tabLocalidades!$R170,"mmm/aa")</f>
        <v>#REF!</v>
      </c>
      <c r="W170" s="1"/>
      <c r="X170" s="1"/>
      <c r="Y170" s="1"/>
      <c r="Z170" s="1"/>
      <c r="AA170" s="1"/>
    </row>
    <row r="171" spans="1:27" ht="18" customHeight="1">
      <c r="A171" s="2" t="e">
        <f t="shared" si="1"/>
        <v>#REF!</v>
      </c>
      <c r="B171" s="2" t="str">
        <f>IF(tabLocalidades!$C171="A","Atual","Nova")</f>
        <v>Nova</v>
      </c>
      <c r="C171" s="2" t="s">
        <v>793</v>
      </c>
      <c r="D171" s="2" t="s">
        <v>1123</v>
      </c>
      <c r="E171" s="2" t="s">
        <v>1124</v>
      </c>
      <c r="F171" s="2" t="s">
        <v>796</v>
      </c>
      <c r="G171" s="22" t="s">
        <v>30</v>
      </c>
      <c r="H171" s="2" t="s">
        <v>197</v>
      </c>
      <c r="I171" s="2" t="s">
        <v>197</v>
      </c>
      <c r="J171" s="2" t="s">
        <v>197</v>
      </c>
      <c r="K171" s="2" t="s">
        <v>1125</v>
      </c>
      <c r="L171" s="23" t="s">
        <v>1126</v>
      </c>
      <c r="M171" s="2"/>
      <c r="N171" s="24" t="s">
        <v>1127</v>
      </c>
      <c r="O171" s="2" t="s">
        <v>801</v>
      </c>
      <c r="P171" s="2" t="s">
        <v>802</v>
      </c>
      <c r="Q171" s="2">
        <v>50</v>
      </c>
      <c r="R171" s="25" t="e">
        <f>VLOOKUP(tabLocalidades!$D171,#REF!,10,0)</f>
        <v>#REF!</v>
      </c>
      <c r="S171" s="26" t="e">
        <f>VLOOKUP(tabLocalidades!$D171,#REF!,10,0)</f>
        <v>#REF!</v>
      </c>
      <c r="T171" s="26" t="e">
        <f>VLOOKUP(tabLocalidades!$D171,#REF!,10,0)</f>
        <v>#REF!</v>
      </c>
      <c r="U171" s="1" t="e">
        <f>IF(tabLocalidades!$R171=" ",0,1)</f>
        <v>#REF!</v>
      </c>
      <c r="V171" s="1" t="e">
        <f>TEXT(tabLocalidades!$R171,"mmm/aa")</f>
        <v>#REF!</v>
      </c>
      <c r="W171" s="1"/>
      <c r="X171" s="1"/>
      <c r="Y171" s="1"/>
      <c r="Z171" s="1"/>
      <c r="AA171" s="1"/>
    </row>
    <row r="172" spans="1:27" ht="18" customHeight="1">
      <c r="A172" s="2" t="e">
        <f t="shared" si="1"/>
        <v>#REF!</v>
      </c>
      <c r="B172" s="2" t="str">
        <f>IF(tabLocalidades!$C172="A","Atual","Nova")</f>
        <v>Nova</v>
      </c>
      <c r="C172" s="2" t="s">
        <v>793</v>
      </c>
      <c r="D172" s="2" t="s">
        <v>1128</v>
      </c>
      <c r="E172" s="2" t="s">
        <v>1129</v>
      </c>
      <c r="F172" s="2" t="s">
        <v>796</v>
      </c>
      <c r="G172" s="22" t="s">
        <v>30</v>
      </c>
      <c r="H172" s="2" t="s">
        <v>166</v>
      </c>
      <c r="I172" s="2" t="s">
        <v>167</v>
      </c>
      <c r="J172" s="2" t="s">
        <v>1130</v>
      </c>
      <c r="K172" s="2" t="s">
        <v>1131</v>
      </c>
      <c r="L172" s="23" t="s">
        <v>1132</v>
      </c>
      <c r="M172" s="2" t="s">
        <v>813</v>
      </c>
      <c r="N172" s="24" t="s">
        <v>1133</v>
      </c>
      <c r="O172" s="2" t="s">
        <v>801</v>
      </c>
      <c r="P172" s="2" t="s">
        <v>802</v>
      </c>
      <c r="Q172" s="2">
        <v>50</v>
      </c>
      <c r="R172" s="25" t="e">
        <f>VLOOKUP(tabLocalidades!$D172,#REF!,10,0)</f>
        <v>#REF!</v>
      </c>
      <c r="S172" s="26" t="e">
        <f>VLOOKUP(tabLocalidades!$D172,#REF!,10,0)</f>
        <v>#REF!</v>
      </c>
      <c r="T172" s="26" t="e">
        <f>VLOOKUP(tabLocalidades!$D172,#REF!,10,0)</f>
        <v>#REF!</v>
      </c>
      <c r="U172" s="1" t="e">
        <f>IF(tabLocalidades!$R172=" ",0,1)</f>
        <v>#REF!</v>
      </c>
      <c r="V172" s="1" t="e">
        <f>TEXT(tabLocalidades!$R172,"mmm/aa")</f>
        <v>#REF!</v>
      </c>
      <c r="W172" s="1"/>
      <c r="X172" s="1"/>
      <c r="Y172" s="1"/>
      <c r="Z172" s="1"/>
      <c r="AA172" s="1"/>
    </row>
    <row r="173" spans="1:27" ht="18" customHeight="1">
      <c r="A173" s="2" t="e">
        <f t="shared" si="1"/>
        <v>#REF!</v>
      </c>
      <c r="B173" s="2" t="str">
        <f>IF(tabLocalidades!$C173="A","Atual","Nova")</f>
        <v>Nova</v>
      </c>
      <c r="C173" s="2" t="s">
        <v>793</v>
      </c>
      <c r="D173" s="2" t="s">
        <v>1134</v>
      </c>
      <c r="E173" s="2" t="s">
        <v>1135</v>
      </c>
      <c r="F173" s="2" t="s">
        <v>796</v>
      </c>
      <c r="G173" s="22" t="s">
        <v>30</v>
      </c>
      <c r="H173" s="2" t="s">
        <v>205</v>
      </c>
      <c r="I173" s="2" t="s">
        <v>205</v>
      </c>
      <c r="J173" s="2" t="s">
        <v>205</v>
      </c>
      <c r="K173" s="2" t="s">
        <v>1136</v>
      </c>
      <c r="L173" s="23" t="s">
        <v>1137</v>
      </c>
      <c r="M173" s="2"/>
      <c r="N173" s="24" t="s">
        <v>1138</v>
      </c>
      <c r="O173" s="2" t="s">
        <v>801</v>
      </c>
      <c r="P173" s="2" t="s">
        <v>802</v>
      </c>
      <c r="Q173" s="2">
        <v>50</v>
      </c>
      <c r="R173" s="25" t="e">
        <f>VLOOKUP(tabLocalidades!$D173,#REF!,10,0)</f>
        <v>#REF!</v>
      </c>
      <c r="S173" s="26" t="e">
        <f>VLOOKUP(tabLocalidades!$D173,#REF!,10,0)</f>
        <v>#REF!</v>
      </c>
      <c r="T173" s="26" t="e">
        <f>VLOOKUP(tabLocalidades!$D173,#REF!,10,0)</f>
        <v>#REF!</v>
      </c>
      <c r="U173" s="1" t="e">
        <f>IF(tabLocalidades!$R173=" ",0,1)</f>
        <v>#REF!</v>
      </c>
      <c r="V173" s="1" t="e">
        <f>TEXT(tabLocalidades!$R173,"mmm/aa")</f>
        <v>#REF!</v>
      </c>
      <c r="W173" s="1"/>
      <c r="X173" s="1"/>
      <c r="Y173" s="1"/>
      <c r="Z173" s="1"/>
      <c r="AA173" s="1"/>
    </row>
    <row r="174" spans="1:27" ht="18" customHeight="1">
      <c r="A174" s="2" t="e">
        <f t="shared" si="1"/>
        <v>#REF!</v>
      </c>
      <c r="B174" s="2" t="str">
        <f>IF(tabLocalidades!$C174="A","Atual","Nova")</f>
        <v>Nova</v>
      </c>
      <c r="C174" s="2" t="s">
        <v>793</v>
      </c>
      <c r="D174" s="2" t="s">
        <v>1139</v>
      </c>
      <c r="E174" s="2" t="s">
        <v>1140</v>
      </c>
      <c r="F174" s="2" t="s">
        <v>796</v>
      </c>
      <c r="G174" s="22" t="s">
        <v>67</v>
      </c>
      <c r="H174" s="2" t="s">
        <v>318</v>
      </c>
      <c r="I174" s="2" t="s">
        <v>318</v>
      </c>
      <c r="J174" s="2" t="s">
        <v>1141</v>
      </c>
      <c r="K174" s="2" t="s">
        <v>1142</v>
      </c>
      <c r="L174" s="23" t="s">
        <v>1143</v>
      </c>
      <c r="M174" s="2"/>
      <c r="N174" s="24" t="s">
        <v>1144</v>
      </c>
      <c r="O174" s="2" t="s">
        <v>801</v>
      </c>
      <c r="P174" s="2" t="s">
        <v>802</v>
      </c>
      <c r="Q174" s="2">
        <v>50</v>
      </c>
      <c r="R174" s="25" t="e">
        <f>VLOOKUP(tabLocalidades!$D174,#REF!,10,0)</f>
        <v>#REF!</v>
      </c>
      <c r="S174" s="26" t="e">
        <f>VLOOKUP(tabLocalidades!$D174,#REF!,10,0)</f>
        <v>#REF!</v>
      </c>
      <c r="T174" s="26" t="e">
        <f>VLOOKUP(tabLocalidades!$D174,#REF!,10,0)</f>
        <v>#REF!</v>
      </c>
      <c r="U174" s="1" t="e">
        <f>IF(tabLocalidades!$R174=" ",0,1)</f>
        <v>#REF!</v>
      </c>
      <c r="V174" s="1" t="e">
        <f>TEXT(tabLocalidades!$R174,"mmm/aa")</f>
        <v>#REF!</v>
      </c>
      <c r="W174" s="1"/>
      <c r="X174" s="1"/>
      <c r="Y174" s="1"/>
      <c r="Z174" s="1"/>
      <c r="AA174" s="1"/>
    </row>
    <row r="175" spans="1:27" ht="18" customHeight="1">
      <c r="A175" s="2" t="e">
        <f t="shared" si="1"/>
        <v>#REF!</v>
      </c>
      <c r="B175" s="2" t="str">
        <f>IF(tabLocalidades!$C175="A","Atual","Nova")</f>
        <v>Nova</v>
      </c>
      <c r="C175" s="2" t="s">
        <v>793</v>
      </c>
      <c r="D175" s="2" t="s">
        <v>1145</v>
      </c>
      <c r="E175" s="2" t="s">
        <v>1146</v>
      </c>
      <c r="F175" s="2" t="s">
        <v>796</v>
      </c>
      <c r="G175" s="22" t="s">
        <v>67</v>
      </c>
      <c r="H175" s="2" t="s">
        <v>276</v>
      </c>
      <c r="I175" s="2" t="s">
        <v>276</v>
      </c>
      <c r="J175" s="2" t="s">
        <v>1147</v>
      </c>
      <c r="K175" s="2" t="s">
        <v>1148</v>
      </c>
      <c r="L175" s="23" t="s">
        <v>1149</v>
      </c>
      <c r="M175" s="2"/>
      <c r="N175" s="24" t="s">
        <v>1150</v>
      </c>
      <c r="O175" s="2" t="s">
        <v>801</v>
      </c>
      <c r="P175" s="2" t="s">
        <v>802</v>
      </c>
      <c r="Q175" s="2">
        <v>50</v>
      </c>
      <c r="R175" s="25" t="e">
        <f>VLOOKUP(tabLocalidades!$D175,#REF!,10,0)</f>
        <v>#REF!</v>
      </c>
      <c r="S175" s="26" t="e">
        <f>VLOOKUP(tabLocalidades!$D175,#REF!,10,0)</f>
        <v>#REF!</v>
      </c>
      <c r="T175" s="26" t="e">
        <f>VLOOKUP(tabLocalidades!$D175,#REF!,10,0)</f>
        <v>#REF!</v>
      </c>
      <c r="U175" s="1" t="e">
        <f>IF(tabLocalidades!$R175=" ",0,1)</f>
        <v>#REF!</v>
      </c>
      <c r="V175" s="1" t="e">
        <f>TEXT(tabLocalidades!$R175,"mmm/aa")</f>
        <v>#REF!</v>
      </c>
      <c r="W175" s="1"/>
      <c r="X175" s="1"/>
      <c r="Y175" s="1"/>
      <c r="Z175" s="1"/>
      <c r="AA175" s="1"/>
    </row>
    <row r="176" spans="1:27" ht="18" customHeight="1">
      <c r="A176" s="2" t="e">
        <f t="shared" si="1"/>
        <v>#REF!</v>
      </c>
      <c r="B176" s="2" t="str">
        <f>IF(tabLocalidades!$C176="A","Atual","Nova")</f>
        <v>Nova</v>
      </c>
      <c r="C176" s="2" t="s">
        <v>793</v>
      </c>
      <c r="D176" s="2" t="s">
        <v>1151</v>
      </c>
      <c r="E176" s="2" t="s">
        <v>1152</v>
      </c>
      <c r="F176" s="2" t="s">
        <v>796</v>
      </c>
      <c r="G176" s="22" t="s">
        <v>220</v>
      </c>
      <c r="H176" s="2" t="s">
        <v>221</v>
      </c>
      <c r="I176" s="2" t="s">
        <v>222</v>
      </c>
      <c r="J176" s="2" t="s">
        <v>1153</v>
      </c>
      <c r="K176" s="2" t="s">
        <v>1154</v>
      </c>
      <c r="L176" s="23" t="s">
        <v>1155</v>
      </c>
      <c r="M176" s="2" t="s">
        <v>813</v>
      </c>
      <c r="N176" s="24" t="s">
        <v>1156</v>
      </c>
      <c r="O176" s="2" t="s">
        <v>801</v>
      </c>
      <c r="P176" s="2" t="s">
        <v>802</v>
      </c>
      <c r="Q176" s="2">
        <v>50</v>
      </c>
      <c r="R176" s="25" t="e">
        <f>VLOOKUP(tabLocalidades!$D176,#REF!,10,0)</f>
        <v>#REF!</v>
      </c>
      <c r="S176" s="26" t="e">
        <f>VLOOKUP(tabLocalidades!$D176,#REF!,10,0)</f>
        <v>#REF!</v>
      </c>
      <c r="T176" s="26" t="e">
        <f>VLOOKUP(tabLocalidades!$D176,#REF!,10,0)</f>
        <v>#REF!</v>
      </c>
      <c r="U176" s="1" t="e">
        <f>IF(tabLocalidades!$R176=" ",0,1)</f>
        <v>#REF!</v>
      </c>
      <c r="V176" s="1" t="e">
        <f>TEXT(tabLocalidades!$R176,"mmm/aa")</f>
        <v>#REF!</v>
      </c>
      <c r="W176" s="1"/>
      <c r="X176" s="1"/>
      <c r="Y176" s="1"/>
      <c r="Z176" s="1"/>
      <c r="AA176" s="1"/>
    </row>
    <row r="177" spans="1:27" ht="18" customHeight="1">
      <c r="A177" s="2" t="e">
        <f t="shared" si="1"/>
        <v>#REF!</v>
      </c>
      <c r="B177" s="2" t="str">
        <f>IF(tabLocalidades!$C177="A","Atual","Nova")</f>
        <v>Nova</v>
      </c>
      <c r="C177" s="2" t="s">
        <v>793</v>
      </c>
      <c r="D177" s="2" t="s">
        <v>1157</v>
      </c>
      <c r="E177" s="2" t="s">
        <v>1158</v>
      </c>
      <c r="F177" s="2" t="s">
        <v>796</v>
      </c>
      <c r="G177" s="22" t="s">
        <v>30</v>
      </c>
      <c r="H177" s="2" t="s">
        <v>431</v>
      </c>
      <c r="I177" s="2" t="s">
        <v>431</v>
      </c>
      <c r="J177" s="2" t="s">
        <v>432</v>
      </c>
      <c r="K177" s="2" t="s">
        <v>1159</v>
      </c>
      <c r="L177" s="23" t="s">
        <v>1160</v>
      </c>
      <c r="M177" s="2" t="s">
        <v>813</v>
      </c>
      <c r="N177" s="24" t="s">
        <v>1161</v>
      </c>
      <c r="O177" s="2" t="s">
        <v>801</v>
      </c>
      <c r="P177" s="2" t="s">
        <v>802</v>
      </c>
      <c r="Q177" s="2">
        <v>50</v>
      </c>
      <c r="R177" s="25" t="e">
        <f>VLOOKUP(tabLocalidades!$D177,#REF!,10,0)</f>
        <v>#REF!</v>
      </c>
      <c r="S177" s="26" t="e">
        <f>VLOOKUP(tabLocalidades!$D177,#REF!,10,0)</f>
        <v>#REF!</v>
      </c>
      <c r="T177" s="26" t="e">
        <f>VLOOKUP(tabLocalidades!$D177,#REF!,10,0)</f>
        <v>#REF!</v>
      </c>
      <c r="U177" s="1" t="e">
        <f>IF(tabLocalidades!$R177=" ",0,1)</f>
        <v>#REF!</v>
      </c>
      <c r="V177" s="1" t="e">
        <f>TEXT(tabLocalidades!$R177,"mmm/aa")</f>
        <v>#REF!</v>
      </c>
      <c r="W177" s="1"/>
      <c r="X177" s="1"/>
      <c r="Y177" s="1"/>
      <c r="Z177" s="1"/>
      <c r="AA177" s="1"/>
    </row>
    <row r="178" spans="1:27" ht="18" customHeight="1">
      <c r="A178" s="2" t="e">
        <f t="shared" si="1"/>
        <v>#REF!</v>
      </c>
      <c r="B178" s="2" t="str">
        <f>IF(tabLocalidades!$C178="A","Atual","Nova")</f>
        <v>Nova</v>
      </c>
      <c r="C178" s="2" t="s">
        <v>193</v>
      </c>
      <c r="D178" s="2" t="s">
        <v>1162</v>
      </c>
      <c r="E178" s="2" t="s">
        <v>1163</v>
      </c>
      <c r="F178" s="2" t="s">
        <v>651</v>
      </c>
      <c r="G178" s="22" t="s">
        <v>56</v>
      </c>
      <c r="H178" s="2" t="s">
        <v>57</v>
      </c>
      <c r="I178" s="2" t="s">
        <v>57</v>
      </c>
      <c r="J178" s="2" t="s">
        <v>1164</v>
      </c>
      <c r="K178" s="2" t="s">
        <v>1165</v>
      </c>
      <c r="L178" s="34" t="s">
        <v>1166</v>
      </c>
      <c r="M178" s="2"/>
      <c r="N178" s="24" t="s">
        <v>1167</v>
      </c>
      <c r="O178" s="2" t="s">
        <v>1031</v>
      </c>
      <c r="P178" s="2" t="s">
        <v>802</v>
      </c>
      <c r="Q178" s="2">
        <v>50</v>
      </c>
      <c r="R178" s="25" t="e">
        <f>VLOOKUP(tabLocalidades!$D178,#REF!,10,0)</f>
        <v>#REF!</v>
      </c>
      <c r="S178" s="26" t="e">
        <f>VLOOKUP(tabLocalidades!$D178,#REF!,10,0)</f>
        <v>#REF!</v>
      </c>
      <c r="T178" s="26" t="e">
        <f>VLOOKUP(tabLocalidades!$D178,#REF!,10,0)</f>
        <v>#REF!</v>
      </c>
      <c r="U178" s="1" t="e">
        <f>IF(tabLocalidades!$R178=" ",0,1)</f>
        <v>#REF!</v>
      </c>
      <c r="V178" s="1" t="e">
        <f>TEXT(tabLocalidades!$R178,"mmm/aa")</f>
        <v>#REF!</v>
      </c>
      <c r="W178" s="1"/>
      <c r="X178" s="28" t="s">
        <v>1168</v>
      </c>
      <c r="Y178" s="28" t="s">
        <v>64</v>
      </c>
      <c r="Z178" s="28">
        <v>23273</v>
      </c>
      <c r="AA178" s="28"/>
    </row>
    <row r="179" spans="1:27" ht="18" customHeight="1">
      <c r="A179" s="2" t="e">
        <f t="shared" si="1"/>
        <v>#REF!</v>
      </c>
      <c r="B179" s="2" t="str">
        <f>IF(tabLocalidades!$C179="A","Atual","Nova")</f>
        <v>Nova</v>
      </c>
      <c r="C179" s="2" t="s">
        <v>793</v>
      </c>
      <c r="D179" s="2" t="s">
        <v>1169</v>
      </c>
      <c r="E179" s="2" t="s">
        <v>1170</v>
      </c>
      <c r="F179" s="2" t="s">
        <v>796</v>
      </c>
      <c r="G179" s="22" t="s">
        <v>220</v>
      </c>
      <c r="H179" s="2" t="s">
        <v>311</v>
      </c>
      <c r="I179" s="2" t="s">
        <v>312</v>
      </c>
      <c r="J179" s="2" t="s">
        <v>1171</v>
      </c>
      <c r="K179" s="2" t="s">
        <v>1172</v>
      </c>
      <c r="L179" s="23" t="s">
        <v>1173</v>
      </c>
      <c r="M179" s="2" t="s">
        <v>813</v>
      </c>
      <c r="N179" s="24" t="s">
        <v>1174</v>
      </c>
      <c r="O179" s="2" t="s">
        <v>801</v>
      </c>
      <c r="P179" s="2" t="s">
        <v>802</v>
      </c>
      <c r="Q179" s="2">
        <v>50</v>
      </c>
      <c r="R179" s="25" t="e">
        <f>VLOOKUP(tabLocalidades!$D179,#REF!,10,0)</f>
        <v>#REF!</v>
      </c>
      <c r="S179" s="26" t="e">
        <f>VLOOKUP(tabLocalidades!$D179,#REF!,10,0)</f>
        <v>#REF!</v>
      </c>
      <c r="T179" s="26" t="e">
        <f>VLOOKUP(tabLocalidades!$D179,#REF!,10,0)</f>
        <v>#REF!</v>
      </c>
      <c r="U179" s="1" t="e">
        <f>IF(tabLocalidades!$R179=" ",0,1)</f>
        <v>#REF!</v>
      </c>
      <c r="V179" s="1" t="e">
        <f>TEXT(tabLocalidades!$R179,"mmm/aa")</f>
        <v>#REF!</v>
      </c>
      <c r="W179" s="1"/>
      <c r="X179" s="1"/>
      <c r="Y179" s="1"/>
      <c r="Z179" s="1"/>
      <c r="AA179" s="1"/>
    </row>
    <row r="180" spans="1:27" ht="18" customHeight="1">
      <c r="A180" s="2" t="e">
        <f t="shared" si="1"/>
        <v>#REF!</v>
      </c>
      <c r="B180" s="2" t="str">
        <f>IF(tabLocalidades!$C180="A","Atual","Nova")</f>
        <v>Nova</v>
      </c>
      <c r="C180" s="2" t="s">
        <v>793</v>
      </c>
      <c r="D180" s="2" t="s">
        <v>1175</v>
      </c>
      <c r="E180" s="2" t="s">
        <v>1176</v>
      </c>
      <c r="F180" s="2" t="s">
        <v>796</v>
      </c>
      <c r="G180" s="22" t="s">
        <v>39</v>
      </c>
      <c r="H180" s="2" t="s">
        <v>40</v>
      </c>
      <c r="I180" s="2" t="s">
        <v>445</v>
      </c>
      <c r="J180" s="2" t="s">
        <v>445</v>
      </c>
      <c r="K180" s="2" t="s">
        <v>1177</v>
      </c>
      <c r="L180" s="23" t="s">
        <v>1178</v>
      </c>
      <c r="M180" s="2"/>
      <c r="N180" s="24" t="s">
        <v>1179</v>
      </c>
      <c r="O180" s="2" t="s">
        <v>801</v>
      </c>
      <c r="P180" s="2" t="s">
        <v>802</v>
      </c>
      <c r="Q180" s="2">
        <v>150</v>
      </c>
      <c r="R180" s="25" t="e">
        <f>VLOOKUP(tabLocalidades!$D180,#REF!,10,0)</f>
        <v>#REF!</v>
      </c>
      <c r="S180" s="26" t="e">
        <f>VLOOKUP(tabLocalidades!$D180,#REF!,10,0)</f>
        <v>#REF!</v>
      </c>
      <c r="T180" s="26" t="e">
        <f>VLOOKUP(tabLocalidades!$D180,#REF!,10,0)</f>
        <v>#REF!</v>
      </c>
      <c r="U180" s="1" t="e">
        <f>IF(tabLocalidades!$R180=" ",0,1)</f>
        <v>#REF!</v>
      </c>
      <c r="V180" s="1" t="e">
        <f>TEXT(tabLocalidades!$R180,"mmm/aa")</f>
        <v>#REF!</v>
      </c>
      <c r="W180" s="1"/>
      <c r="X180" s="1"/>
      <c r="Y180" s="1"/>
      <c r="Z180" s="1"/>
      <c r="AA180" s="1"/>
    </row>
    <row r="181" spans="1:27" ht="18" customHeight="1">
      <c r="A181" s="2" t="e">
        <f t="shared" si="1"/>
        <v>#REF!</v>
      </c>
      <c r="B181" s="2" t="str">
        <f>IF(tabLocalidades!$C181="A","Atual","Nova")</f>
        <v>Nova</v>
      </c>
      <c r="C181" s="2" t="s">
        <v>793</v>
      </c>
      <c r="D181" s="2" t="s">
        <v>1180</v>
      </c>
      <c r="E181" s="2" t="s">
        <v>1181</v>
      </c>
      <c r="F181" s="2" t="s">
        <v>796</v>
      </c>
      <c r="G181" s="22" t="s">
        <v>220</v>
      </c>
      <c r="H181" s="2" t="s">
        <v>491</v>
      </c>
      <c r="I181" s="2" t="s">
        <v>545</v>
      </c>
      <c r="J181" s="2" t="s">
        <v>1182</v>
      </c>
      <c r="K181" s="2" t="s">
        <v>1183</v>
      </c>
      <c r="L181" s="23" t="s">
        <v>1184</v>
      </c>
      <c r="M181" s="2"/>
      <c r="N181" s="24" t="s">
        <v>1185</v>
      </c>
      <c r="O181" s="2" t="s">
        <v>801</v>
      </c>
      <c r="P181" s="2" t="s">
        <v>802</v>
      </c>
      <c r="Q181" s="2">
        <v>50</v>
      </c>
      <c r="R181" s="25" t="e">
        <f>VLOOKUP(tabLocalidades!$D181,#REF!,10,0)</f>
        <v>#REF!</v>
      </c>
      <c r="S181" s="26" t="e">
        <f>VLOOKUP(tabLocalidades!$D181,#REF!,10,0)</f>
        <v>#REF!</v>
      </c>
      <c r="T181" s="26" t="e">
        <f>VLOOKUP(tabLocalidades!$D181,#REF!,10,0)</f>
        <v>#REF!</v>
      </c>
      <c r="U181" s="1" t="e">
        <f>IF(tabLocalidades!$R181=" ",0,1)</f>
        <v>#REF!</v>
      </c>
      <c r="V181" s="1" t="e">
        <f>TEXT(tabLocalidades!$R181,"mmm/aa")</f>
        <v>#REF!</v>
      </c>
      <c r="W181" s="1"/>
      <c r="X181" s="1"/>
      <c r="Y181" s="1"/>
      <c r="Z181" s="1"/>
      <c r="AA181" s="1"/>
    </row>
    <row r="182" spans="1:27" ht="18" customHeight="1">
      <c r="A182" s="2" t="e">
        <f t="shared" si="1"/>
        <v>#REF!</v>
      </c>
      <c r="B182" s="2" t="str">
        <f>IF(tabLocalidades!$C182="A","Atual","Nova")</f>
        <v>Nova</v>
      </c>
      <c r="C182" s="2" t="s">
        <v>793</v>
      </c>
      <c r="D182" s="2" t="s">
        <v>1186</v>
      </c>
      <c r="E182" s="2" t="s">
        <v>1187</v>
      </c>
      <c r="F182" s="2" t="s">
        <v>796</v>
      </c>
      <c r="G182" s="22" t="s">
        <v>39</v>
      </c>
      <c r="H182" s="2" t="s">
        <v>40</v>
      </c>
      <c r="I182" s="2" t="s">
        <v>445</v>
      </c>
      <c r="J182" s="2" t="s">
        <v>519</v>
      </c>
      <c r="K182" s="2" t="s">
        <v>1188</v>
      </c>
      <c r="L182" s="23" t="s">
        <v>1189</v>
      </c>
      <c r="M182" s="2" t="s">
        <v>813</v>
      </c>
      <c r="N182" s="24" t="s">
        <v>1190</v>
      </c>
      <c r="O182" s="2" t="s">
        <v>801</v>
      </c>
      <c r="P182" s="2" t="s">
        <v>802</v>
      </c>
      <c r="Q182" s="2">
        <v>50</v>
      </c>
      <c r="R182" s="25" t="e">
        <f>VLOOKUP(tabLocalidades!$D182,#REF!,10,0)</f>
        <v>#REF!</v>
      </c>
      <c r="S182" s="26" t="e">
        <f>VLOOKUP(tabLocalidades!$D182,#REF!,10,0)</f>
        <v>#REF!</v>
      </c>
      <c r="T182" s="26" t="e">
        <f>VLOOKUP(tabLocalidades!$D182,#REF!,10,0)</f>
        <v>#REF!</v>
      </c>
      <c r="U182" s="1" t="e">
        <f>IF(tabLocalidades!$R182=" ",0,1)</f>
        <v>#REF!</v>
      </c>
      <c r="V182" s="1" t="e">
        <f>TEXT(tabLocalidades!$R182,"mmm/aa")</f>
        <v>#REF!</v>
      </c>
      <c r="W182" s="1"/>
      <c r="X182" s="1"/>
      <c r="Y182" s="1"/>
      <c r="Z182" s="1"/>
      <c r="AA182" s="1"/>
    </row>
    <row r="183" spans="1:27" ht="18" customHeight="1">
      <c r="A183" s="2" t="e">
        <f t="shared" si="1"/>
        <v>#REF!</v>
      </c>
      <c r="B183" s="2" t="str">
        <f>IF(tabLocalidades!$C183="A","Atual","Nova")</f>
        <v>Nova</v>
      </c>
      <c r="C183" s="2" t="s">
        <v>793</v>
      </c>
      <c r="D183" s="2" t="s">
        <v>1191</v>
      </c>
      <c r="E183" s="2" t="s">
        <v>1192</v>
      </c>
      <c r="F183" s="2" t="s">
        <v>796</v>
      </c>
      <c r="G183" s="22" t="s">
        <v>30</v>
      </c>
      <c r="H183" s="2" t="s">
        <v>431</v>
      </c>
      <c r="I183" s="2" t="s">
        <v>431</v>
      </c>
      <c r="J183" s="2" t="s">
        <v>1193</v>
      </c>
      <c r="K183" s="2" t="s">
        <v>1194</v>
      </c>
      <c r="L183" s="23" t="s">
        <v>1195</v>
      </c>
      <c r="M183" s="2"/>
      <c r="N183" s="24" t="s">
        <v>1196</v>
      </c>
      <c r="O183" s="2" t="s">
        <v>801</v>
      </c>
      <c r="P183" s="2" t="s">
        <v>802</v>
      </c>
      <c r="Q183" s="2">
        <v>50</v>
      </c>
      <c r="R183" s="25" t="e">
        <f>VLOOKUP(tabLocalidades!$D183,#REF!,10,0)</f>
        <v>#REF!</v>
      </c>
      <c r="S183" s="26" t="e">
        <f>VLOOKUP(tabLocalidades!$D183,#REF!,10,0)</f>
        <v>#REF!</v>
      </c>
      <c r="T183" s="26" t="e">
        <f>VLOOKUP(tabLocalidades!$D183,#REF!,10,0)</f>
        <v>#REF!</v>
      </c>
      <c r="U183" s="1" t="e">
        <f>IF(tabLocalidades!$R183=" ",0,1)</f>
        <v>#REF!</v>
      </c>
      <c r="V183" s="1" t="e">
        <f>TEXT(tabLocalidades!$R183,"mmm/aa")</f>
        <v>#REF!</v>
      </c>
      <c r="W183" s="1"/>
      <c r="X183" s="1"/>
      <c r="Y183" s="1"/>
      <c r="Z183" s="1"/>
      <c r="AA183" s="1"/>
    </row>
    <row r="184" spans="1:27" ht="18" customHeight="1">
      <c r="A184" s="2" t="e">
        <f t="shared" si="1"/>
        <v>#REF!</v>
      </c>
      <c r="B184" s="2" t="str">
        <f>IF(tabLocalidades!$C184="A","Atual","Nova")</f>
        <v>Nova</v>
      </c>
      <c r="C184" s="2" t="s">
        <v>793</v>
      </c>
      <c r="D184" s="2" t="s">
        <v>1197</v>
      </c>
      <c r="E184" s="2" t="s">
        <v>1198</v>
      </c>
      <c r="F184" s="2" t="s">
        <v>796</v>
      </c>
      <c r="G184" s="22" t="s">
        <v>56</v>
      </c>
      <c r="H184" s="2" t="s">
        <v>229</v>
      </c>
      <c r="I184" s="2" t="s">
        <v>1199</v>
      </c>
      <c r="J184" s="2" t="s">
        <v>130</v>
      </c>
      <c r="K184" s="2" t="s">
        <v>1200</v>
      </c>
      <c r="L184" s="23" t="s">
        <v>1201</v>
      </c>
      <c r="M184" s="2"/>
      <c r="N184" s="24" t="s">
        <v>1202</v>
      </c>
      <c r="O184" s="2" t="s">
        <v>801</v>
      </c>
      <c r="P184" s="2" t="s">
        <v>802</v>
      </c>
      <c r="Q184" s="2">
        <v>50</v>
      </c>
      <c r="R184" s="25" t="e">
        <f>VLOOKUP(tabLocalidades!$D184,#REF!,10,0)</f>
        <v>#REF!</v>
      </c>
      <c r="S184" s="26" t="e">
        <f>VLOOKUP(tabLocalidades!$D184,#REF!,10,0)</f>
        <v>#REF!</v>
      </c>
      <c r="T184" s="26" t="e">
        <f>VLOOKUP(tabLocalidades!$D184,#REF!,10,0)</f>
        <v>#REF!</v>
      </c>
      <c r="U184" s="1" t="e">
        <f>IF(tabLocalidades!$R184=" ",0,1)</f>
        <v>#REF!</v>
      </c>
      <c r="V184" s="1" t="e">
        <f>TEXT(tabLocalidades!$R184,"mmm/aa")</f>
        <v>#REF!</v>
      </c>
      <c r="W184" s="1"/>
      <c r="X184" s="1"/>
      <c r="Y184" s="1"/>
      <c r="Z184" s="1"/>
      <c r="AA184" s="1"/>
    </row>
    <row r="185" spans="1:27" ht="18" customHeight="1">
      <c r="A185" s="2" t="e">
        <f t="shared" si="1"/>
        <v>#REF!</v>
      </c>
      <c r="B185" s="2" t="str">
        <f>IF(tabLocalidades!$C185="A","Atual","Nova")</f>
        <v>Nova</v>
      </c>
      <c r="C185" s="2" t="s">
        <v>793</v>
      </c>
      <c r="D185" s="2" t="s">
        <v>1203</v>
      </c>
      <c r="E185" s="2" t="s">
        <v>1204</v>
      </c>
      <c r="F185" s="2" t="s">
        <v>796</v>
      </c>
      <c r="G185" s="22" t="s">
        <v>67</v>
      </c>
      <c r="H185" s="2" t="s">
        <v>276</v>
      </c>
      <c r="I185" s="2" t="s">
        <v>276</v>
      </c>
      <c r="J185" s="2" t="s">
        <v>1085</v>
      </c>
      <c r="K185" s="2" t="s">
        <v>1205</v>
      </c>
      <c r="L185" s="23" t="s">
        <v>1206</v>
      </c>
      <c r="M185" s="2" t="s">
        <v>813</v>
      </c>
      <c r="N185" s="24" t="s">
        <v>1207</v>
      </c>
      <c r="O185" s="2" t="s">
        <v>801</v>
      </c>
      <c r="P185" s="2" t="s">
        <v>802</v>
      </c>
      <c r="Q185" s="2">
        <v>50</v>
      </c>
      <c r="R185" s="25" t="e">
        <f>VLOOKUP(tabLocalidades!$D185,#REF!,10,0)</f>
        <v>#REF!</v>
      </c>
      <c r="S185" s="26" t="e">
        <f>VLOOKUP(tabLocalidades!$D185,#REF!,10,0)</f>
        <v>#REF!</v>
      </c>
      <c r="T185" s="26" t="e">
        <f>VLOOKUP(tabLocalidades!$D185,#REF!,10,0)</f>
        <v>#REF!</v>
      </c>
      <c r="U185" s="1" t="e">
        <f>IF(tabLocalidades!$R185=" ",0,1)</f>
        <v>#REF!</v>
      </c>
      <c r="V185" s="1" t="e">
        <f>TEXT(tabLocalidades!$R185,"mmm/aa")</f>
        <v>#REF!</v>
      </c>
      <c r="W185" s="1"/>
      <c r="X185" s="1"/>
      <c r="Y185" s="1"/>
      <c r="Z185" s="1"/>
      <c r="AA185" s="1"/>
    </row>
    <row r="186" spans="1:27" ht="18" customHeight="1">
      <c r="A186" s="2" t="e">
        <f t="shared" si="1"/>
        <v>#REF!</v>
      </c>
      <c r="B186" s="2" t="str">
        <f>IF(tabLocalidades!$C186="A","Atual","Nova")</f>
        <v>Nova</v>
      </c>
      <c r="C186" s="2" t="s">
        <v>793</v>
      </c>
      <c r="D186" s="2" t="s">
        <v>1208</v>
      </c>
      <c r="E186" s="2" t="s">
        <v>1209</v>
      </c>
      <c r="F186" s="2" t="s">
        <v>796</v>
      </c>
      <c r="G186" s="22" t="s">
        <v>30</v>
      </c>
      <c r="H186" s="2" t="s">
        <v>262</v>
      </c>
      <c r="I186" s="2" t="s">
        <v>741</v>
      </c>
      <c r="J186" s="2" t="s">
        <v>1210</v>
      </c>
      <c r="K186" s="2" t="s">
        <v>1211</v>
      </c>
      <c r="L186" s="23" t="s">
        <v>1212</v>
      </c>
      <c r="M186" s="2" t="s">
        <v>813</v>
      </c>
      <c r="N186" s="24" t="s">
        <v>1213</v>
      </c>
      <c r="O186" s="2" t="s">
        <v>801</v>
      </c>
      <c r="P186" s="2" t="s">
        <v>802</v>
      </c>
      <c r="Q186" s="2">
        <v>50</v>
      </c>
      <c r="R186" s="25" t="e">
        <f>VLOOKUP(tabLocalidades!$D186,#REF!,10,0)</f>
        <v>#REF!</v>
      </c>
      <c r="S186" s="26" t="e">
        <f>VLOOKUP(tabLocalidades!$D186,#REF!,10,0)</f>
        <v>#REF!</v>
      </c>
      <c r="T186" s="26" t="e">
        <f>VLOOKUP(tabLocalidades!$D186,#REF!,10,0)</f>
        <v>#REF!</v>
      </c>
      <c r="U186" s="1" t="e">
        <f>IF(tabLocalidades!$R186=" ",0,1)</f>
        <v>#REF!</v>
      </c>
      <c r="V186" s="1" t="e">
        <f>TEXT(tabLocalidades!$R186,"mmm/aa")</f>
        <v>#REF!</v>
      </c>
      <c r="W186" s="1"/>
      <c r="X186" s="1"/>
      <c r="Y186" s="1"/>
      <c r="Z186" s="1"/>
      <c r="AA186" s="1"/>
    </row>
    <row r="187" spans="1:27" ht="18" customHeight="1">
      <c r="A187" s="2" t="e">
        <f t="shared" si="1"/>
        <v>#REF!</v>
      </c>
      <c r="B187" s="2" t="str">
        <f>IF(tabLocalidades!$C187="A","Atual","Nova")</f>
        <v>Nova</v>
      </c>
      <c r="C187" s="2" t="s">
        <v>793</v>
      </c>
      <c r="D187" s="2" t="s">
        <v>1214</v>
      </c>
      <c r="E187" s="2" t="s">
        <v>1215</v>
      </c>
      <c r="F187" s="2" t="s">
        <v>796</v>
      </c>
      <c r="G187" s="22" t="s">
        <v>220</v>
      </c>
      <c r="H187" s="2" t="s">
        <v>571</v>
      </c>
      <c r="I187" s="2" t="s">
        <v>717</v>
      </c>
      <c r="J187" s="2" t="s">
        <v>717</v>
      </c>
      <c r="K187" s="2" t="s">
        <v>1216</v>
      </c>
      <c r="L187" s="23" t="s">
        <v>1217</v>
      </c>
      <c r="M187" s="2"/>
      <c r="N187" s="24" t="s">
        <v>1218</v>
      </c>
      <c r="O187" s="2" t="s">
        <v>801</v>
      </c>
      <c r="P187" s="2" t="s">
        <v>802</v>
      </c>
      <c r="Q187" s="2">
        <v>50</v>
      </c>
      <c r="R187" s="25" t="e">
        <f>VLOOKUP(tabLocalidades!$D187,#REF!,10,0)</f>
        <v>#REF!</v>
      </c>
      <c r="S187" s="26" t="e">
        <f>VLOOKUP(tabLocalidades!$D187,#REF!,10,0)</f>
        <v>#REF!</v>
      </c>
      <c r="T187" s="26" t="e">
        <f>VLOOKUP(tabLocalidades!$D187,#REF!,10,0)</f>
        <v>#REF!</v>
      </c>
      <c r="U187" s="1" t="e">
        <f>IF(tabLocalidades!$R187=" ",0,1)</f>
        <v>#REF!</v>
      </c>
      <c r="V187" s="1" t="e">
        <f>TEXT(tabLocalidades!$R187,"mmm/aa")</f>
        <v>#REF!</v>
      </c>
      <c r="W187" s="1"/>
      <c r="X187" s="1"/>
      <c r="Y187" s="1"/>
      <c r="Z187" s="1"/>
      <c r="AA187" s="1"/>
    </row>
    <row r="188" spans="1:27" ht="18" customHeight="1">
      <c r="A188" s="2" t="e">
        <f t="shared" si="1"/>
        <v>#REF!</v>
      </c>
      <c r="B188" s="2" t="str">
        <f>IF(tabLocalidades!$C188="A","Atual","Nova")</f>
        <v>Nova</v>
      </c>
      <c r="C188" s="2" t="s">
        <v>793</v>
      </c>
      <c r="D188" s="2" t="s">
        <v>1219</v>
      </c>
      <c r="E188" s="2" t="s">
        <v>1220</v>
      </c>
      <c r="F188" s="2" t="s">
        <v>796</v>
      </c>
      <c r="G188" s="22" t="s">
        <v>220</v>
      </c>
      <c r="H188" s="2" t="s">
        <v>571</v>
      </c>
      <c r="I188" s="2" t="s">
        <v>717</v>
      </c>
      <c r="J188" s="2" t="s">
        <v>718</v>
      </c>
      <c r="K188" s="2" t="s">
        <v>1221</v>
      </c>
      <c r="L188" s="23" t="s">
        <v>1222</v>
      </c>
      <c r="M188" s="2" t="s">
        <v>813</v>
      </c>
      <c r="N188" s="24" t="s">
        <v>1223</v>
      </c>
      <c r="O188" s="2" t="s">
        <v>801</v>
      </c>
      <c r="P188" s="2" t="s">
        <v>802</v>
      </c>
      <c r="Q188" s="2">
        <v>50</v>
      </c>
      <c r="R188" s="25" t="e">
        <f>VLOOKUP(tabLocalidades!$D188,#REF!,10,0)</f>
        <v>#REF!</v>
      </c>
      <c r="S188" s="26" t="e">
        <f>VLOOKUP(tabLocalidades!$D188,#REF!,10,0)</f>
        <v>#REF!</v>
      </c>
      <c r="T188" s="26" t="e">
        <f>VLOOKUP(tabLocalidades!$D188,#REF!,10,0)</f>
        <v>#REF!</v>
      </c>
      <c r="U188" s="1" t="e">
        <f>IF(tabLocalidades!$R188=" ",0,1)</f>
        <v>#REF!</v>
      </c>
      <c r="V188" s="1" t="e">
        <f>TEXT(tabLocalidades!$R188,"mmm/aa")</f>
        <v>#REF!</v>
      </c>
      <c r="W188" s="1"/>
      <c r="X188" s="1"/>
      <c r="Y188" s="1"/>
      <c r="Z188" s="1"/>
      <c r="AA188" s="1"/>
    </row>
    <row r="189" spans="1:27" ht="18" customHeight="1">
      <c r="A189" s="2" t="e">
        <f t="shared" si="1"/>
        <v>#REF!</v>
      </c>
      <c r="B189" s="2" t="str">
        <f>IF(tabLocalidades!$C189="A","Atual","Nova")</f>
        <v>Nova</v>
      </c>
      <c r="C189" s="2" t="s">
        <v>793</v>
      </c>
      <c r="D189" s="2" t="s">
        <v>1224</v>
      </c>
      <c r="E189" s="2" t="s">
        <v>1225</v>
      </c>
      <c r="F189" s="2" t="s">
        <v>796</v>
      </c>
      <c r="G189" s="22" t="s">
        <v>220</v>
      </c>
      <c r="H189" s="2" t="s">
        <v>284</v>
      </c>
      <c r="I189" s="2" t="s">
        <v>284</v>
      </c>
      <c r="J189" s="2" t="s">
        <v>305</v>
      </c>
      <c r="K189" s="2" t="s">
        <v>1226</v>
      </c>
      <c r="L189" s="23" t="s">
        <v>1227</v>
      </c>
      <c r="M189" s="2" t="s">
        <v>813</v>
      </c>
      <c r="N189" s="24" t="s">
        <v>1228</v>
      </c>
      <c r="O189" s="2" t="s">
        <v>801</v>
      </c>
      <c r="P189" s="2" t="s">
        <v>802</v>
      </c>
      <c r="Q189" s="2">
        <v>50</v>
      </c>
      <c r="R189" s="25" t="e">
        <f>VLOOKUP(tabLocalidades!$D189,#REF!,10,0)</f>
        <v>#REF!</v>
      </c>
      <c r="S189" s="26" t="e">
        <f>VLOOKUP(tabLocalidades!$D189,#REF!,10,0)</f>
        <v>#REF!</v>
      </c>
      <c r="T189" s="26" t="e">
        <f>VLOOKUP(tabLocalidades!$D189,#REF!,10,0)</f>
        <v>#REF!</v>
      </c>
      <c r="U189" s="1" t="e">
        <f>IF(tabLocalidades!$R189=" ",0,1)</f>
        <v>#REF!</v>
      </c>
      <c r="V189" s="1" t="e">
        <f>TEXT(tabLocalidades!$R189,"mmm/aa")</f>
        <v>#REF!</v>
      </c>
      <c r="W189" s="1"/>
      <c r="X189" s="1"/>
      <c r="Y189" s="1"/>
      <c r="Z189" s="1"/>
      <c r="AA189" s="1"/>
    </row>
    <row r="190" spans="1:27" ht="18" customHeight="1">
      <c r="A190" s="2" t="e">
        <f t="shared" si="1"/>
        <v>#REF!</v>
      </c>
      <c r="B190" s="2" t="str">
        <f>IF(tabLocalidades!$C190="A","Atual","Nova")</f>
        <v>Nova</v>
      </c>
      <c r="C190" s="2" t="s">
        <v>793</v>
      </c>
      <c r="D190" s="2" t="s">
        <v>1229</v>
      </c>
      <c r="E190" s="2" t="s">
        <v>1230</v>
      </c>
      <c r="F190" s="2" t="s">
        <v>796</v>
      </c>
      <c r="G190" s="22" t="s">
        <v>220</v>
      </c>
      <c r="H190" s="2" t="s">
        <v>571</v>
      </c>
      <c r="I190" s="2" t="s">
        <v>684</v>
      </c>
      <c r="J190" s="2" t="s">
        <v>1231</v>
      </c>
      <c r="K190" s="2" t="s">
        <v>1232</v>
      </c>
      <c r="L190" s="23" t="s">
        <v>1233</v>
      </c>
      <c r="M190" s="2" t="s">
        <v>813</v>
      </c>
      <c r="N190" s="24" t="s">
        <v>1234</v>
      </c>
      <c r="O190" s="2" t="s">
        <v>801</v>
      </c>
      <c r="P190" s="2" t="s">
        <v>802</v>
      </c>
      <c r="Q190" s="2">
        <v>50</v>
      </c>
      <c r="R190" s="25" t="e">
        <f>VLOOKUP(tabLocalidades!$D190,#REF!,10,0)</f>
        <v>#REF!</v>
      </c>
      <c r="S190" s="26" t="e">
        <f>VLOOKUP(tabLocalidades!$D190,#REF!,10,0)</f>
        <v>#REF!</v>
      </c>
      <c r="T190" s="26" t="e">
        <f>VLOOKUP(tabLocalidades!$D190,#REF!,10,0)</f>
        <v>#REF!</v>
      </c>
      <c r="U190" s="1" t="e">
        <f>IF(tabLocalidades!$R190=" ",0,1)</f>
        <v>#REF!</v>
      </c>
      <c r="V190" s="1" t="e">
        <f>TEXT(tabLocalidades!$R190,"mmm/aa")</f>
        <v>#REF!</v>
      </c>
      <c r="W190" s="1"/>
      <c r="X190" s="1"/>
      <c r="Y190" s="1"/>
      <c r="Z190" s="1"/>
      <c r="AA190" s="1"/>
    </row>
    <row r="191" spans="1:27" ht="18" customHeight="1">
      <c r="A191" s="2" t="e">
        <f t="shared" si="1"/>
        <v>#REF!</v>
      </c>
      <c r="B191" s="2" t="str">
        <f>IF(tabLocalidades!$C191="A","Atual","Nova")</f>
        <v>Nova</v>
      </c>
      <c r="C191" s="2" t="s">
        <v>793</v>
      </c>
      <c r="D191" s="2" t="s">
        <v>1235</v>
      </c>
      <c r="E191" s="2" t="s">
        <v>1236</v>
      </c>
      <c r="F191" s="2" t="s">
        <v>796</v>
      </c>
      <c r="G191" s="22" t="s">
        <v>30</v>
      </c>
      <c r="H191" s="2" t="s">
        <v>197</v>
      </c>
      <c r="I191" s="2" t="s">
        <v>197</v>
      </c>
      <c r="J191" s="2" t="s">
        <v>197</v>
      </c>
      <c r="K191" s="2" t="s">
        <v>1237</v>
      </c>
      <c r="L191" s="23" t="s">
        <v>1238</v>
      </c>
      <c r="M191" s="2" t="s">
        <v>813</v>
      </c>
      <c r="N191" s="24" t="s">
        <v>1239</v>
      </c>
      <c r="O191" s="2" t="s">
        <v>801</v>
      </c>
      <c r="P191" s="2" t="s">
        <v>802</v>
      </c>
      <c r="Q191" s="2">
        <v>50</v>
      </c>
      <c r="R191" s="25" t="e">
        <f>VLOOKUP(tabLocalidades!$D191,#REF!,10,0)</f>
        <v>#REF!</v>
      </c>
      <c r="S191" s="26" t="e">
        <f>VLOOKUP(tabLocalidades!$D191,#REF!,10,0)</f>
        <v>#REF!</v>
      </c>
      <c r="T191" s="26" t="e">
        <f>VLOOKUP(tabLocalidades!$D191,#REF!,10,0)</f>
        <v>#REF!</v>
      </c>
      <c r="U191" s="1" t="e">
        <f>IF(tabLocalidades!$R191=" ",0,1)</f>
        <v>#REF!</v>
      </c>
      <c r="V191" s="1" t="e">
        <f>TEXT(tabLocalidades!$R191,"mmm/aa")</f>
        <v>#REF!</v>
      </c>
      <c r="W191" s="1"/>
      <c r="X191" s="1"/>
      <c r="Y191" s="1"/>
      <c r="Z191" s="1"/>
      <c r="AA191" s="1"/>
    </row>
    <row r="192" spans="1:27" ht="18" customHeight="1">
      <c r="A192" s="2" t="e">
        <f t="shared" si="1"/>
        <v>#REF!</v>
      </c>
      <c r="B192" s="2" t="str">
        <f>IF(tabLocalidades!$C192="A","Atual","Nova")</f>
        <v>Nova</v>
      </c>
      <c r="C192" s="2" t="s">
        <v>793</v>
      </c>
      <c r="D192" s="2" t="s">
        <v>1240</v>
      </c>
      <c r="E192" s="2" t="s">
        <v>1241</v>
      </c>
      <c r="F192" s="2" t="s">
        <v>796</v>
      </c>
      <c r="G192" s="22" t="s">
        <v>56</v>
      </c>
      <c r="H192" s="2" t="s">
        <v>270</v>
      </c>
      <c r="I192" s="2" t="s">
        <v>644</v>
      </c>
      <c r="J192" s="2" t="s">
        <v>644</v>
      </c>
      <c r="K192" s="2" t="s">
        <v>1242</v>
      </c>
      <c r="L192" s="23" t="s">
        <v>1243</v>
      </c>
      <c r="M192" s="2" t="s">
        <v>813</v>
      </c>
      <c r="N192" s="24" t="s">
        <v>1244</v>
      </c>
      <c r="O192" s="2" t="s">
        <v>801</v>
      </c>
      <c r="P192" s="2" t="s">
        <v>802</v>
      </c>
      <c r="Q192" s="2">
        <v>50</v>
      </c>
      <c r="R192" s="25" t="e">
        <f>VLOOKUP(tabLocalidades!$D192,#REF!,10,0)</f>
        <v>#REF!</v>
      </c>
      <c r="S192" s="26" t="e">
        <f>VLOOKUP(tabLocalidades!$D192,#REF!,10,0)</f>
        <v>#REF!</v>
      </c>
      <c r="T192" s="26" t="e">
        <f>VLOOKUP(tabLocalidades!$D192,#REF!,10,0)</f>
        <v>#REF!</v>
      </c>
      <c r="U192" s="1" t="e">
        <f>IF(tabLocalidades!$R192=" ",0,1)</f>
        <v>#REF!</v>
      </c>
      <c r="V192" s="1" t="e">
        <f>TEXT(tabLocalidades!$R192,"mmm/aa")</f>
        <v>#REF!</v>
      </c>
      <c r="W192" s="1"/>
      <c r="X192" s="1"/>
      <c r="Y192" s="1"/>
      <c r="Z192" s="1"/>
      <c r="AA192" s="1"/>
    </row>
    <row r="193" spans="1:27" ht="18" customHeight="1">
      <c r="A193" s="2" t="e">
        <f t="shared" si="1"/>
        <v>#REF!</v>
      </c>
      <c r="B193" s="2" t="str">
        <f>IF(tabLocalidades!$C193="A","Atual","Nova")</f>
        <v>Nova</v>
      </c>
      <c r="C193" s="2" t="s">
        <v>793</v>
      </c>
      <c r="D193" s="2" t="s">
        <v>1245</v>
      </c>
      <c r="E193" s="2" t="s">
        <v>1246</v>
      </c>
      <c r="F193" s="2" t="s">
        <v>796</v>
      </c>
      <c r="G193" s="22" t="s">
        <v>56</v>
      </c>
      <c r="H193" s="2" t="s">
        <v>377</v>
      </c>
      <c r="I193" s="2" t="s">
        <v>377</v>
      </c>
      <c r="J193" s="2" t="s">
        <v>1247</v>
      </c>
      <c r="K193" s="2" t="s">
        <v>1248</v>
      </c>
      <c r="L193" s="23" t="s">
        <v>1249</v>
      </c>
      <c r="M193" s="2"/>
      <c r="N193" s="24" t="s">
        <v>1250</v>
      </c>
      <c r="O193" s="2" t="s">
        <v>801</v>
      </c>
      <c r="P193" s="2" t="s">
        <v>802</v>
      </c>
      <c r="Q193" s="2">
        <v>50</v>
      </c>
      <c r="R193" s="25" t="e">
        <f>VLOOKUP(tabLocalidades!$D193,#REF!,10,0)</f>
        <v>#REF!</v>
      </c>
      <c r="S193" s="26" t="e">
        <f>VLOOKUP(tabLocalidades!$D193,#REF!,10,0)</f>
        <v>#REF!</v>
      </c>
      <c r="T193" s="26" t="e">
        <f>VLOOKUP(tabLocalidades!$D193,#REF!,10,0)</f>
        <v>#REF!</v>
      </c>
      <c r="U193" s="1" t="e">
        <f>IF(tabLocalidades!$R193=" ",0,1)</f>
        <v>#REF!</v>
      </c>
      <c r="V193" s="1" t="e">
        <f>TEXT(tabLocalidades!$R193,"mmm/aa")</f>
        <v>#REF!</v>
      </c>
      <c r="W193" s="1"/>
      <c r="X193" s="1"/>
      <c r="Y193" s="1"/>
      <c r="Z193" s="1"/>
      <c r="AA193" s="1"/>
    </row>
    <row r="194" spans="1:27" ht="18" customHeight="1">
      <c r="A194" s="2" t="e">
        <f t="shared" si="1"/>
        <v>#REF!</v>
      </c>
      <c r="B194" s="2" t="str">
        <f>IF(tabLocalidades!$C194="A","Atual","Nova")</f>
        <v>Nova</v>
      </c>
      <c r="C194" s="2" t="s">
        <v>793</v>
      </c>
      <c r="D194" s="2" t="s">
        <v>1251</v>
      </c>
      <c r="E194" s="2" t="s">
        <v>1252</v>
      </c>
      <c r="F194" s="2" t="s">
        <v>796</v>
      </c>
      <c r="G194" s="22" t="s">
        <v>39</v>
      </c>
      <c r="H194" s="2" t="s">
        <v>40</v>
      </c>
      <c r="I194" s="2" t="s">
        <v>705</v>
      </c>
      <c r="J194" s="2" t="s">
        <v>706</v>
      </c>
      <c r="K194" s="2" t="s">
        <v>1253</v>
      </c>
      <c r="L194" s="23" t="s">
        <v>1254</v>
      </c>
      <c r="M194" s="2"/>
      <c r="N194" s="24" t="s">
        <v>1255</v>
      </c>
      <c r="O194" s="2" t="s">
        <v>801</v>
      </c>
      <c r="P194" s="2" t="s">
        <v>802</v>
      </c>
      <c r="Q194" s="2">
        <v>50</v>
      </c>
      <c r="R194" s="25" t="e">
        <f>VLOOKUP(tabLocalidades!$D194,#REF!,10,0)</f>
        <v>#REF!</v>
      </c>
      <c r="S194" s="26" t="e">
        <f>VLOOKUP(tabLocalidades!$D194,#REF!,10,0)</f>
        <v>#REF!</v>
      </c>
      <c r="T194" s="26" t="e">
        <f>VLOOKUP(tabLocalidades!$D194,#REF!,10,0)</f>
        <v>#REF!</v>
      </c>
      <c r="U194" s="1" t="e">
        <f>IF(tabLocalidades!$R194=" ",0,1)</f>
        <v>#REF!</v>
      </c>
      <c r="V194" s="1" t="e">
        <f>TEXT(tabLocalidades!$R194,"mmm/aa")</f>
        <v>#REF!</v>
      </c>
      <c r="W194" s="1"/>
      <c r="X194" s="1"/>
      <c r="Y194" s="1"/>
      <c r="Z194" s="1"/>
      <c r="AA194" s="1"/>
    </row>
    <row r="195" spans="1:27" ht="18" customHeight="1">
      <c r="A195" s="2" t="e">
        <f t="shared" si="1"/>
        <v>#REF!</v>
      </c>
      <c r="B195" s="2" t="str">
        <f>IF(tabLocalidades!$C195="A","Atual","Nova")</f>
        <v>Nova</v>
      </c>
      <c r="C195" s="2" t="s">
        <v>793</v>
      </c>
      <c r="D195" s="2" t="s">
        <v>1256</v>
      </c>
      <c r="E195" s="2" t="s">
        <v>1257</v>
      </c>
      <c r="F195" s="2" t="s">
        <v>796</v>
      </c>
      <c r="G195" s="22" t="s">
        <v>30</v>
      </c>
      <c r="H195" s="2" t="s">
        <v>166</v>
      </c>
      <c r="I195" s="2" t="s">
        <v>166</v>
      </c>
      <c r="J195" s="2" t="s">
        <v>1258</v>
      </c>
      <c r="K195" s="2" t="s">
        <v>1259</v>
      </c>
      <c r="L195" s="23" t="s">
        <v>1260</v>
      </c>
      <c r="M195" s="2"/>
      <c r="N195" s="24" t="s">
        <v>1261</v>
      </c>
      <c r="O195" s="2" t="s">
        <v>801</v>
      </c>
      <c r="P195" s="2" t="s">
        <v>802</v>
      </c>
      <c r="Q195" s="2">
        <v>50</v>
      </c>
      <c r="R195" s="25" t="e">
        <f>VLOOKUP(tabLocalidades!$D195,#REF!,10,0)</f>
        <v>#REF!</v>
      </c>
      <c r="S195" s="26" t="e">
        <f>VLOOKUP(tabLocalidades!$D195,#REF!,10,0)</f>
        <v>#REF!</v>
      </c>
      <c r="T195" s="26" t="e">
        <f>VLOOKUP(tabLocalidades!$D195,#REF!,10,0)</f>
        <v>#REF!</v>
      </c>
      <c r="U195" s="1" t="e">
        <f>IF(tabLocalidades!$R195=" ",0,1)</f>
        <v>#REF!</v>
      </c>
      <c r="V195" s="1" t="e">
        <f>TEXT(tabLocalidades!$R195,"mmm/aa")</f>
        <v>#REF!</v>
      </c>
      <c r="W195" s="1"/>
      <c r="X195" s="1"/>
      <c r="Y195" s="1"/>
      <c r="Z195" s="1"/>
      <c r="AA195" s="1"/>
    </row>
    <row r="196" spans="1:27" ht="18" customHeight="1">
      <c r="A196" s="2" t="e">
        <f t="shared" si="1"/>
        <v>#REF!</v>
      </c>
      <c r="B196" s="2" t="str">
        <f>IF(tabLocalidades!$C196="A","Atual","Nova")</f>
        <v>Nova</v>
      </c>
      <c r="C196" s="2" t="s">
        <v>793</v>
      </c>
      <c r="D196" s="2" t="s">
        <v>1262</v>
      </c>
      <c r="E196" s="2" t="s">
        <v>1263</v>
      </c>
      <c r="F196" s="2" t="s">
        <v>796</v>
      </c>
      <c r="G196" s="22" t="s">
        <v>56</v>
      </c>
      <c r="H196" s="2" t="s">
        <v>229</v>
      </c>
      <c r="I196" s="2" t="s">
        <v>229</v>
      </c>
      <c r="J196" s="2" t="s">
        <v>1264</v>
      </c>
      <c r="K196" s="2" t="s">
        <v>1265</v>
      </c>
      <c r="L196" s="23" t="s">
        <v>1266</v>
      </c>
      <c r="M196" s="2" t="s">
        <v>813</v>
      </c>
      <c r="N196" s="24" t="s">
        <v>1267</v>
      </c>
      <c r="O196" s="2" t="s">
        <v>801</v>
      </c>
      <c r="P196" s="2" t="s">
        <v>802</v>
      </c>
      <c r="Q196" s="2">
        <v>50</v>
      </c>
      <c r="R196" s="25" t="e">
        <f>VLOOKUP(tabLocalidades!$D196,#REF!,10,0)</f>
        <v>#REF!</v>
      </c>
      <c r="S196" s="26" t="e">
        <f>VLOOKUP(tabLocalidades!$D196,#REF!,10,0)</f>
        <v>#REF!</v>
      </c>
      <c r="T196" s="26" t="e">
        <f>VLOOKUP(tabLocalidades!$D196,#REF!,10,0)</f>
        <v>#REF!</v>
      </c>
      <c r="U196" s="1" t="e">
        <f>IF(tabLocalidades!$R196=" ",0,1)</f>
        <v>#REF!</v>
      </c>
      <c r="V196" s="1" t="e">
        <f>TEXT(tabLocalidades!$R196,"mmm/aa")</f>
        <v>#REF!</v>
      </c>
      <c r="W196" s="1"/>
      <c r="X196" s="1"/>
      <c r="Y196" s="1"/>
      <c r="Z196" s="1"/>
      <c r="AA196" s="1"/>
    </row>
    <row r="197" spans="1:27" ht="18" customHeight="1">
      <c r="A197" s="2" t="e">
        <f t="shared" si="1"/>
        <v>#REF!</v>
      </c>
      <c r="B197" s="2" t="str">
        <f>IF(tabLocalidades!$C197="A","Atual","Nova")</f>
        <v>Nova</v>
      </c>
      <c r="C197" s="2" t="s">
        <v>793</v>
      </c>
      <c r="D197" s="2" t="s">
        <v>1268</v>
      </c>
      <c r="E197" s="2" t="s">
        <v>1269</v>
      </c>
      <c r="F197" s="2" t="s">
        <v>796</v>
      </c>
      <c r="G197" s="22" t="s">
        <v>220</v>
      </c>
      <c r="H197" s="2" t="s">
        <v>571</v>
      </c>
      <c r="I197" s="2" t="s">
        <v>572</v>
      </c>
      <c r="J197" s="2" t="s">
        <v>572</v>
      </c>
      <c r="K197" s="2" t="s">
        <v>1270</v>
      </c>
      <c r="L197" s="23" t="s">
        <v>1271</v>
      </c>
      <c r="M197" s="2"/>
      <c r="N197" s="24" t="s">
        <v>1272</v>
      </c>
      <c r="O197" s="2" t="s">
        <v>801</v>
      </c>
      <c r="P197" s="2" t="s">
        <v>802</v>
      </c>
      <c r="Q197" s="2">
        <v>50</v>
      </c>
      <c r="R197" s="25" t="e">
        <f>VLOOKUP(tabLocalidades!$D197,#REF!,10,0)</f>
        <v>#REF!</v>
      </c>
      <c r="S197" s="26" t="e">
        <f>VLOOKUP(tabLocalidades!$D197,#REF!,10,0)</f>
        <v>#REF!</v>
      </c>
      <c r="T197" s="26" t="e">
        <f>VLOOKUP(tabLocalidades!$D197,#REF!,10,0)</f>
        <v>#REF!</v>
      </c>
      <c r="U197" s="1" t="e">
        <f>IF(tabLocalidades!$R197=" ",0,1)</f>
        <v>#REF!</v>
      </c>
      <c r="V197" s="1" t="e">
        <f>TEXT(tabLocalidades!$R197,"mmm/aa")</f>
        <v>#REF!</v>
      </c>
      <c r="W197" s="1"/>
      <c r="X197" s="1"/>
      <c r="Y197" s="1"/>
      <c r="Z197" s="1"/>
      <c r="AA197" s="1"/>
    </row>
    <row r="198" spans="1:27" ht="18" customHeight="1">
      <c r="A198" s="2" t="e">
        <f t="shared" si="1"/>
        <v>#REF!</v>
      </c>
      <c r="B198" s="2" t="str">
        <f>IF(tabLocalidades!$C198="A","Atual","Nova")</f>
        <v>Nova</v>
      </c>
      <c r="C198" s="2" t="s">
        <v>793</v>
      </c>
      <c r="D198" s="2" t="s">
        <v>1273</v>
      </c>
      <c r="E198" s="2" t="s">
        <v>1274</v>
      </c>
      <c r="F198" s="2" t="s">
        <v>796</v>
      </c>
      <c r="G198" s="22" t="s">
        <v>220</v>
      </c>
      <c r="H198" s="2" t="s">
        <v>390</v>
      </c>
      <c r="I198" s="2" t="s">
        <v>499</v>
      </c>
      <c r="J198" s="2" t="s">
        <v>1275</v>
      </c>
      <c r="K198" s="2" t="s">
        <v>1276</v>
      </c>
      <c r="L198" s="23" t="s">
        <v>1277</v>
      </c>
      <c r="M198" s="2" t="s">
        <v>813</v>
      </c>
      <c r="N198" s="24" t="s">
        <v>1278</v>
      </c>
      <c r="O198" s="2" t="s">
        <v>801</v>
      </c>
      <c r="P198" s="2" t="s">
        <v>802</v>
      </c>
      <c r="Q198" s="2">
        <v>50</v>
      </c>
      <c r="R198" s="25" t="e">
        <f>VLOOKUP(tabLocalidades!$D198,#REF!,10,0)</f>
        <v>#REF!</v>
      </c>
      <c r="S198" s="26" t="e">
        <f>VLOOKUP(tabLocalidades!$D198,#REF!,10,0)</f>
        <v>#REF!</v>
      </c>
      <c r="T198" s="26" t="e">
        <f>VLOOKUP(tabLocalidades!$D198,#REF!,10,0)</f>
        <v>#REF!</v>
      </c>
      <c r="U198" s="1" t="e">
        <f>IF(tabLocalidades!$R198=" ",0,1)</f>
        <v>#REF!</v>
      </c>
      <c r="V198" s="1" t="e">
        <f>TEXT(tabLocalidades!$R198,"mmm/aa")</f>
        <v>#REF!</v>
      </c>
      <c r="W198" s="1"/>
      <c r="X198" s="1"/>
      <c r="Y198" s="1"/>
      <c r="Z198" s="1"/>
      <c r="AA198" s="1"/>
    </row>
    <row r="199" spans="1:27" ht="18" customHeight="1">
      <c r="A199" s="2" t="e">
        <f t="shared" si="1"/>
        <v>#REF!</v>
      </c>
      <c r="B199" s="2" t="str">
        <f>IF(tabLocalidades!$C199="A","Atual","Nova")</f>
        <v>Nova</v>
      </c>
      <c r="C199" s="2" t="s">
        <v>793</v>
      </c>
      <c r="D199" s="2" t="s">
        <v>1279</v>
      </c>
      <c r="E199" s="2" t="s">
        <v>1280</v>
      </c>
      <c r="F199" s="2" t="s">
        <v>796</v>
      </c>
      <c r="G199" s="22" t="s">
        <v>56</v>
      </c>
      <c r="H199" s="2" t="s">
        <v>229</v>
      </c>
      <c r="I199" s="2" t="s">
        <v>255</v>
      </c>
      <c r="J199" s="2" t="s">
        <v>256</v>
      </c>
      <c r="K199" s="2" t="s">
        <v>1281</v>
      </c>
      <c r="L199" s="23" t="s">
        <v>1282</v>
      </c>
      <c r="M199" s="2"/>
      <c r="N199" s="24" t="s">
        <v>1283</v>
      </c>
      <c r="O199" s="2" t="s">
        <v>801</v>
      </c>
      <c r="P199" s="2" t="s">
        <v>802</v>
      </c>
      <c r="Q199" s="2">
        <v>50</v>
      </c>
      <c r="R199" s="25" t="e">
        <f>VLOOKUP(tabLocalidades!$D199,#REF!,10,0)</f>
        <v>#REF!</v>
      </c>
      <c r="S199" s="26" t="e">
        <f>VLOOKUP(tabLocalidades!$D199,#REF!,10,0)</f>
        <v>#REF!</v>
      </c>
      <c r="T199" s="26" t="e">
        <f>VLOOKUP(tabLocalidades!$D199,#REF!,10,0)</f>
        <v>#REF!</v>
      </c>
      <c r="U199" s="1" t="e">
        <f>IF(tabLocalidades!$R199=" ",0,1)</f>
        <v>#REF!</v>
      </c>
      <c r="V199" s="1" t="e">
        <f>TEXT(tabLocalidades!$R199,"mmm/aa")</f>
        <v>#REF!</v>
      </c>
      <c r="W199" s="1"/>
      <c r="X199" s="1"/>
      <c r="Y199" s="1"/>
      <c r="Z199" s="1"/>
      <c r="AA199" s="1"/>
    </row>
    <row r="200" spans="1:27" ht="18" customHeight="1">
      <c r="A200" s="2" t="e">
        <f t="shared" si="1"/>
        <v>#REF!</v>
      </c>
      <c r="B200" s="2" t="str">
        <f>IF(tabLocalidades!$C200="A","Atual","Nova")</f>
        <v>Nova</v>
      </c>
      <c r="C200" s="2" t="s">
        <v>793</v>
      </c>
      <c r="D200" s="2" t="s">
        <v>1284</v>
      </c>
      <c r="E200" s="2" t="s">
        <v>1285</v>
      </c>
      <c r="F200" s="2" t="s">
        <v>796</v>
      </c>
      <c r="G200" s="22" t="s">
        <v>30</v>
      </c>
      <c r="H200" s="2" t="s">
        <v>205</v>
      </c>
      <c r="I200" s="2" t="s">
        <v>205</v>
      </c>
      <c r="J200" s="2" t="s">
        <v>205</v>
      </c>
      <c r="K200" s="2" t="s">
        <v>1286</v>
      </c>
      <c r="L200" s="23" t="s">
        <v>1287</v>
      </c>
      <c r="M200" s="2"/>
      <c r="N200" s="24" t="s">
        <v>1288</v>
      </c>
      <c r="O200" s="2" t="s">
        <v>801</v>
      </c>
      <c r="P200" s="2" t="s">
        <v>802</v>
      </c>
      <c r="Q200" s="2">
        <v>50</v>
      </c>
      <c r="R200" s="25" t="e">
        <f>VLOOKUP(tabLocalidades!$D200,#REF!,10,0)</f>
        <v>#REF!</v>
      </c>
      <c r="S200" s="26" t="e">
        <f>VLOOKUP(tabLocalidades!$D200,#REF!,10,0)</f>
        <v>#REF!</v>
      </c>
      <c r="T200" s="26" t="e">
        <f>VLOOKUP(tabLocalidades!$D200,#REF!,10,0)</f>
        <v>#REF!</v>
      </c>
      <c r="U200" s="1" t="e">
        <f>IF(tabLocalidades!$R200=" ",0,1)</f>
        <v>#REF!</v>
      </c>
      <c r="V200" s="1" t="e">
        <f>TEXT(tabLocalidades!$R200,"mmm/aa")</f>
        <v>#REF!</v>
      </c>
      <c r="W200" s="1"/>
      <c r="X200" s="1"/>
      <c r="Y200" s="1"/>
      <c r="Z200" s="1"/>
      <c r="AA200" s="1"/>
    </row>
    <row r="201" spans="1:27" ht="18" customHeight="1">
      <c r="A201" s="2" t="e">
        <f t="shared" si="1"/>
        <v>#REF!</v>
      </c>
      <c r="B201" s="2" t="str">
        <f>IF(tabLocalidades!$C201="A","Atual","Nova")</f>
        <v>Nova</v>
      </c>
      <c r="C201" s="2" t="s">
        <v>793</v>
      </c>
      <c r="D201" s="2" t="s">
        <v>1289</v>
      </c>
      <c r="E201" s="2" t="s">
        <v>1290</v>
      </c>
      <c r="F201" s="2" t="s">
        <v>796</v>
      </c>
      <c r="G201" s="22" t="s">
        <v>56</v>
      </c>
      <c r="H201" s="2" t="s">
        <v>229</v>
      </c>
      <c r="I201" s="2" t="s">
        <v>255</v>
      </c>
      <c r="J201" s="2" t="s">
        <v>256</v>
      </c>
      <c r="K201" s="2" t="s">
        <v>1291</v>
      </c>
      <c r="L201" s="23" t="s">
        <v>1292</v>
      </c>
      <c r="M201" s="2"/>
      <c r="N201" s="24" t="s">
        <v>1293</v>
      </c>
      <c r="O201" s="2" t="s">
        <v>801</v>
      </c>
      <c r="P201" s="2" t="s">
        <v>802</v>
      </c>
      <c r="Q201" s="2">
        <v>50</v>
      </c>
      <c r="R201" s="25" t="e">
        <f>VLOOKUP(tabLocalidades!$D201,#REF!,10,0)</f>
        <v>#REF!</v>
      </c>
      <c r="S201" s="26" t="e">
        <f>VLOOKUP(tabLocalidades!$D201,#REF!,10,0)</f>
        <v>#REF!</v>
      </c>
      <c r="T201" s="26" t="e">
        <f>VLOOKUP(tabLocalidades!$D201,#REF!,10,0)</f>
        <v>#REF!</v>
      </c>
      <c r="U201" s="1" t="e">
        <f>IF(tabLocalidades!$R201=" ",0,1)</f>
        <v>#REF!</v>
      </c>
      <c r="V201" s="1" t="e">
        <f>TEXT(tabLocalidades!$R201,"mmm/aa")</f>
        <v>#REF!</v>
      </c>
      <c r="W201" s="1"/>
      <c r="X201" s="1"/>
      <c r="Y201" s="1"/>
      <c r="Z201" s="1"/>
      <c r="AA201" s="1"/>
    </row>
    <row r="202" spans="1:27" ht="18" customHeight="1">
      <c r="A202" s="2" t="e">
        <f t="shared" si="1"/>
        <v>#REF!</v>
      </c>
      <c r="B202" s="2" t="str">
        <f>IF(tabLocalidades!$C202="A","Atual","Nova")</f>
        <v>Nova</v>
      </c>
      <c r="C202" s="2" t="s">
        <v>793</v>
      </c>
      <c r="D202" s="2" t="s">
        <v>1294</v>
      </c>
      <c r="E202" s="2" t="s">
        <v>1295</v>
      </c>
      <c r="F202" s="2" t="s">
        <v>990</v>
      </c>
      <c r="G202" s="22" t="s">
        <v>56</v>
      </c>
      <c r="H202" s="2" t="s">
        <v>614</v>
      </c>
      <c r="I202" s="2" t="s">
        <v>614</v>
      </c>
      <c r="J202" s="2" t="s">
        <v>1296</v>
      </c>
      <c r="K202" s="2" t="s">
        <v>1297</v>
      </c>
      <c r="L202" s="35" t="s">
        <v>1298</v>
      </c>
      <c r="M202" s="2" t="s">
        <v>1299</v>
      </c>
      <c r="N202" s="24" t="s">
        <v>1300</v>
      </c>
      <c r="O202" s="2" t="s">
        <v>801</v>
      </c>
      <c r="P202" s="2" t="s">
        <v>802</v>
      </c>
      <c r="Q202" s="2">
        <v>100</v>
      </c>
      <c r="R202" s="25" t="e">
        <f>VLOOKUP(tabLocalidades!$D202,#REF!,10,0)</f>
        <v>#REF!</v>
      </c>
      <c r="S202" s="26" t="e">
        <f>VLOOKUP(tabLocalidades!$D202,#REF!,10,0)</f>
        <v>#REF!</v>
      </c>
      <c r="T202" s="26" t="e">
        <f>VLOOKUP(tabLocalidades!$D202,#REF!,10,0)</f>
        <v>#REF!</v>
      </c>
      <c r="U202" s="1" t="e">
        <f>IF(tabLocalidades!$R202=" ",0,1)</f>
        <v>#REF!</v>
      </c>
      <c r="V202" s="1" t="e">
        <f>TEXT(tabLocalidades!$R202,"mmm/aa")</f>
        <v>#REF!</v>
      </c>
      <c r="W202" s="1"/>
      <c r="X202" s="1"/>
      <c r="Y202" s="1"/>
      <c r="Z202" s="1"/>
      <c r="AA202" s="1"/>
    </row>
    <row r="203" spans="1:27" ht="18" customHeight="1">
      <c r="A203" s="2" t="e">
        <f t="shared" si="1"/>
        <v>#REF!</v>
      </c>
      <c r="B203" s="2" t="str">
        <f>IF(tabLocalidades!$C203="A","Atual","Nova")</f>
        <v>Nova</v>
      </c>
      <c r="C203" s="2" t="s">
        <v>793</v>
      </c>
      <c r="D203" s="2" t="s">
        <v>1301</v>
      </c>
      <c r="E203" s="2" t="s">
        <v>1302</v>
      </c>
      <c r="F203" s="2" t="s">
        <v>990</v>
      </c>
      <c r="G203" s="22" t="s">
        <v>30</v>
      </c>
      <c r="H203" s="2" t="s">
        <v>262</v>
      </c>
      <c r="I203" s="2" t="s">
        <v>263</v>
      </c>
      <c r="J203" s="2" t="s">
        <v>264</v>
      </c>
      <c r="K203" s="2" t="s">
        <v>1303</v>
      </c>
      <c r="L203" s="23" t="s">
        <v>1304</v>
      </c>
      <c r="M203" s="2"/>
      <c r="N203" s="24" t="s">
        <v>1305</v>
      </c>
      <c r="O203" s="2" t="s">
        <v>801</v>
      </c>
      <c r="P203" s="2" t="s">
        <v>802</v>
      </c>
      <c r="Q203" s="2">
        <v>100</v>
      </c>
      <c r="R203" s="25" t="e">
        <f>VLOOKUP(tabLocalidades!$D203,#REF!,10,0)</f>
        <v>#REF!</v>
      </c>
      <c r="S203" s="26" t="e">
        <f>VLOOKUP(tabLocalidades!$D203,#REF!,10,0)</f>
        <v>#REF!</v>
      </c>
      <c r="T203" s="26" t="e">
        <f>VLOOKUP(tabLocalidades!$D203,#REF!,10,0)</f>
        <v>#REF!</v>
      </c>
      <c r="U203" s="1" t="e">
        <f>IF(tabLocalidades!$R203=" ",0,1)</f>
        <v>#REF!</v>
      </c>
      <c r="V203" s="1" t="e">
        <f>TEXT(tabLocalidades!$R203,"mmm/aa")</f>
        <v>#REF!</v>
      </c>
      <c r="W203" s="1"/>
      <c r="X203" s="1"/>
      <c r="Y203" s="1"/>
      <c r="Z203" s="1"/>
      <c r="AA203" s="1"/>
    </row>
    <row r="204" spans="1:27" ht="18" customHeight="1">
      <c r="A204" s="2" t="e">
        <f t="shared" si="1"/>
        <v>#REF!</v>
      </c>
      <c r="B204" s="2" t="str">
        <f>IF(tabLocalidades!$C204="A","Atual","Nova")</f>
        <v>Nova</v>
      </c>
      <c r="C204" s="2" t="s">
        <v>793</v>
      </c>
      <c r="D204" s="2" t="s">
        <v>1306</v>
      </c>
      <c r="E204" s="2" t="s">
        <v>1307</v>
      </c>
      <c r="F204" s="2" t="s">
        <v>990</v>
      </c>
      <c r="G204" s="22" t="s">
        <v>30</v>
      </c>
      <c r="H204" s="2" t="s">
        <v>31</v>
      </c>
      <c r="I204" s="2" t="s">
        <v>31</v>
      </c>
      <c r="J204" s="2" t="s">
        <v>1308</v>
      </c>
      <c r="K204" s="2" t="s">
        <v>1309</v>
      </c>
      <c r="L204" s="23" t="s">
        <v>1310</v>
      </c>
      <c r="M204" s="2"/>
      <c r="N204" s="24" t="s">
        <v>1311</v>
      </c>
      <c r="O204" s="2" t="s">
        <v>801</v>
      </c>
      <c r="P204" s="2" t="s">
        <v>802</v>
      </c>
      <c r="Q204" s="2">
        <v>75</v>
      </c>
      <c r="R204" s="25" t="e">
        <f>VLOOKUP(tabLocalidades!$D204,#REF!,10,0)</f>
        <v>#REF!</v>
      </c>
      <c r="S204" s="26" t="e">
        <f>VLOOKUP(tabLocalidades!$D204,#REF!,10,0)</f>
        <v>#REF!</v>
      </c>
      <c r="T204" s="26" t="e">
        <f>VLOOKUP(tabLocalidades!$D204,#REF!,10,0)</f>
        <v>#REF!</v>
      </c>
      <c r="U204" s="1" t="e">
        <f>IF(tabLocalidades!$R204=" ",0,1)</f>
        <v>#REF!</v>
      </c>
      <c r="V204" s="1" t="e">
        <f>TEXT(tabLocalidades!$R204,"mmm/aa")</f>
        <v>#REF!</v>
      </c>
      <c r="W204" s="1"/>
      <c r="X204" s="1"/>
      <c r="Y204" s="1"/>
      <c r="Z204" s="1"/>
      <c r="AA204" s="1"/>
    </row>
    <row r="205" spans="1:27" ht="18" customHeight="1">
      <c r="A205" s="2" t="e">
        <f t="shared" si="1"/>
        <v>#REF!</v>
      </c>
      <c r="B205" s="2" t="str">
        <f>IF(tabLocalidades!$C205="A","Atual","Nova")</f>
        <v>Nova</v>
      </c>
      <c r="C205" s="2" t="s">
        <v>793</v>
      </c>
      <c r="D205" s="2" t="s">
        <v>1312</v>
      </c>
      <c r="E205" s="2" t="s">
        <v>1313</v>
      </c>
      <c r="F205" s="2" t="s">
        <v>990</v>
      </c>
      <c r="G205" s="22" t="s">
        <v>67</v>
      </c>
      <c r="H205" s="2" t="s">
        <v>276</v>
      </c>
      <c r="I205" s="2" t="s">
        <v>276</v>
      </c>
      <c r="J205" s="2" t="s">
        <v>276</v>
      </c>
      <c r="K205" s="2" t="s">
        <v>1314</v>
      </c>
      <c r="L205" s="23" t="s">
        <v>1315</v>
      </c>
      <c r="M205" s="2" t="s">
        <v>813</v>
      </c>
      <c r="N205" s="24" t="s">
        <v>1316</v>
      </c>
      <c r="O205" s="2" t="s">
        <v>801</v>
      </c>
      <c r="P205" s="2" t="s">
        <v>802</v>
      </c>
      <c r="Q205" s="2">
        <v>50</v>
      </c>
      <c r="R205" s="25" t="e">
        <f>VLOOKUP(tabLocalidades!$D205,#REF!,10,0)</f>
        <v>#REF!</v>
      </c>
      <c r="S205" s="26" t="e">
        <f>VLOOKUP(tabLocalidades!$D205,#REF!,10,0)</f>
        <v>#REF!</v>
      </c>
      <c r="T205" s="26" t="e">
        <f>VLOOKUP(tabLocalidades!$D205,#REF!,10,0)</f>
        <v>#REF!</v>
      </c>
      <c r="U205" s="1" t="e">
        <f>IF(tabLocalidades!$R205=" ",0,1)</f>
        <v>#REF!</v>
      </c>
      <c r="V205" s="1" t="e">
        <f>TEXT(tabLocalidades!$R205,"mmm/aa")</f>
        <v>#REF!</v>
      </c>
      <c r="W205" s="1"/>
      <c r="X205" s="1"/>
      <c r="Y205" s="1"/>
      <c r="Z205" s="1"/>
      <c r="AA205" s="1"/>
    </row>
    <row r="206" spans="1:27" ht="18" customHeight="1">
      <c r="A206" s="2" t="e">
        <f t="shared" si="1"/>
        <v>#REF!</v>
      </c>
      <c r="B206" s="2" t="str">
        <f>IF(tabLocalidades!$C206="A","Atual","Nova")</f>
        <v>Nova</v>
      </c>
      <c r="C206" s="2" t="s">
        <v>793</v>
      </c>
      <c r="D206" s="2" t="s">
        <v>1317</v>
      </c>
      <c r="E206" s="2" t="s">
        <v>1318</v>
      </c>
      <c r="F206" s="2" t="s">
        <v>990</v>
      </c>
      <c r="G206" s="22" t="s">
        <v>39</v>
      </c>
      <c r="H206" s="2" t="s">
        <v>40</v>
      </c>
      <c r="I206" s="2" t="s">
        <v>445</v>
      </c>
      <c r="J206" s="2" t="s">
        <v>445</v>
      </c>
      <c r="K206" s="2" t="s">
        <v>1319</v>
      </c>
      <c r="L206" s="23" t="s">
        <v>1320</v>
      </c>
      <c r="M206" s="2" t="s">
        <v>171</v>
      </c>
      <c r="N206" s="24" t="s">
        <v>1321</v>
      </c>
      <c r="O206" s="2" t="s">
        <v>801</v>
      </c>
      <c r="P206" s="2" t="s">
        <v>802</v>
      </c>
      <c r="Q206" s="2">
        <v>150</v>
      </c>
      <c r="R206" s="25" t="e">
        <f>VLOOKUP(tabLocalidades!$D206,#REF!,10,0)</f>
        <v>#REF!</v>
      </c>
      <c r="S206" s="26" t="e">
        <f>VLOOKUP(tabLocalidades!$D206,#REF!,10,0)</f>
        <v>#REF!</v>
      </c>
      <c r="T206" s="26" t="e">
        <f>VLOOKUP(tabLocalidades!$D206,#REF!,10,0)</f>
        <v>#REF!</v>
      </c>
      <c r="U206" s="1" t="e">
        <f>IF(tabLocalidades!$R206=" ",0,1)</f>
        <v>#REF!</v>
      </c>
      <c r="V206" s="1" t="e">
        <f>TEXT(tabLocalidades!$R206,"mmm/aa")</f>
        <v>#REF!</v>
      </c>
      <c r="W206" s="1"/>
      <c r="X206" s="1"/>
      <c r="Y206" s="1"/>
      <c r="Z206" s="1"/>
      <c r="AA206" s="1"/>
    </row>
    <row r="207" spans="1:27" ht="18" customHeight="1">
      <c r="A207" s="2" t="e">
        <f t="shared" si="1"/>
        <v>#REF!</v>
      </c>
      <c r="B207" s="2" t="str">
        <f>IF(tabLocalidades!$C207="A","Atual","Nova")</f>
        <v>Nova</v>
      </c>
      <c r="C207" s="2" t="s">
        <v>793</v>
      </c>
      <c r="D207" s="2" t="s">
        <v>1322</v>
      </c>
      <c r="E207" s="2" t="s">
        <v>1323</v>
      </c>
      <c r="F207" s="2" t="s">
        <v>990</v>
      </c>
      <c r="G207" s="22" t="s">
        <v>220</v>
      </c>
      <c r="H207" s="2" t="s">
        <v>491</v>
      </c>
      <c r="I207" s="2" t="s">
        <v>492</v>
      </c>
      <c r="J207" s="2" t="s">
        <v>493</v>
      </c>
      <c r="K207" s="2" t="s">
        <v>1324</v>
      </c>
      <c r="L207" s="23" t="s">
        <v>1325</v>
      </c>
      <c r="M207" s="2" t="s">
        <v>171</v>
      </c>
      <c r="N207" s="24" t="s">
        <v>1326</v>
      </c>
      <c r="O207" s="2" t="s">
        <v>801</v>
      </c>
      <c r="P207" s="2" t="s">
        <v>802</v>
      </c>
      <c r="Q207" s="2">
        <v>100</v>
      </c>
      <c r="R207" s="25" t="e">
        <f>VLOOKUP(tabLocalidades!$D207,#REF!,10,0)</f>
        <v>#REF!</v>
      </c>
      <c r="S207" s="26" t="e">
        <f>VLOOKUP(tabLocalidades!$D207,#REF!,10,0)</f>
        <v>#REF!</v>
      </c>
      <c r="T207" s="26" t="e">
        <f>VLOOKUP(tabLocalidades!$D207,#REF!,10,0)</f>
        <v>#REF!</v>
      </c>
      <c r="U207" s="1" t="e">
        <f>IF(tabLocalidades!$R207=" ",0,1)</f>
        <v>#REF!</v>
      </c>
      <c r="V207" s="1" t="e">
        <f>TEXT(tabLocalidades!$R207,"mmm/aa")</f>
        <v>#REF!</v>
      </c>
      <c r="W207" s="1"/>
      <c r="X207" s="1"/>
      <c r="Y207" s="1"/>
      <c r="Z207" s="1"/>
      <c r="AA207" s="1"/>
    </row>
    <row r="208" spans="1:27" ht="18" customHeight="1">
      <c r="A208" s="2" t="e">
        <f t="shared" si="1"/>
        <v>#REF!</v>
      </c>
      <c r="B208" s="2" t="str">
        <f>IF(tabLocalidades!$C208="A","Atual","Nova")</f>
        <v>Nova</v>
      </c>
      <c r="C208" s="2" t="s">
        <v>793</v>
      </c>
      <c r="D208" s="2" t="s">
        <v>1327</v>
      </c>
      <c r="E208" s="2" t="s">
        <v>1328</v>
      </c>
      <c r="F208" s="2" t="s">
        <v>990</v>
      </c>
      <c r="G208" s="22" t="s">
        <v>30</v>
      </c>
      <c r="H208" s="2" t="s">
        <v>197</v>
      </c>
      <c r="I208" s="2" t="s">
        <v>197</v>
      </c>
      <c r="J208" s="2" t="s">
        <v>1329</v>
      </c>
      <c r="K208" s="2" t="s">
        <v>1330</v>
      </c>
      <c r="L208" s="23" t="s">
        <v>1331</v>
      </c>
      <c r="M208" s="2"/>
      <c r="N208" s="24" t="s">
        <v>1332</v>
      </c>
      <c r="O208" s="2" t="s">
        <v>801</v>
      </c>
      <c r="P208" s="2" t="s">
        <v>802</v>
      </c>
      <c r="Q208" s="2">
        <v>50</v>
      </c>
      <c r="R208" s="25" t="e">
        <f>VLOOKUP(tabLocalidades!$D208,#REF!,10,0)</f>
        <v>#REF!</v>
      </c>
      <c r="S208" s="26" t="e">
        <f>VLOOKUP(tabLocalidades!$D208,#REF!,10,0)</f>
        <v>#REF!</v>
      </c>
      <c r="T208" s="26" t="e">
        <f>VLOOKUP(tabLocalidades!$D208,#REF!,10,0)</f>
        <v>#REF!</v>
      </c>
      <c r="U208" s="1" t="e">
        <f>IF(tabLocalidades!$R208=" ",0,1)</f>
        <v>#REF!</v>
      </c>
      <c r="V208" s="1" t="e">
        <f>TEXT(tabLocalidades!$R208,"mmm/aa")</f>
        <v>#REF!</v>
      </c>
      <c r="W208" s="1"/>
      <c r="X208" s="1"/>
      <c r="Y208" s="1"/>
      <c r="Z208" s="1"/>
      <c r="AA208" s="1"/>
    </row>
    <row r="209" spans="1:27" ht="18" customHeight="1">
      <c r="A209" s="2" t="e">
        <f t="shared" si="1"/>
        <v>#REF!</v>
      </c>
      <c r="B209" s="2" t="str">
        <f>IF(tabLocalidades!$C209="A","Atual","Nova")</f>
        <v>Nova</v>
      </c>
      <c r="C209" s="2" t="s">
        <v>793</v>
      </c>
      <c r="D209" s="2" t="s">
        <v>1333</v>
      </c>
      <c r="E209" s="2" t="s">
        <v>1334</v>
      </c>
      <c r="F209" s="2" t="s">
        <v>990</v>
      </c>
      <c r="G209" s="22" t="s">
        <v>39</v>
      </c>
      <c r="H209" s="2" t="s">
        <v>40</v>
      </c>
      <c r="I209" s="2" t="s">
        <v>41</v>
      </c>
      <c r="J209" s="2" t="s">
        <v>41</v>
      </c>
      <c r="K209" s="2" t="s">
        <v>1335</v>
      </c>
      <c r="L209" s="23" t="s">
        <v>1336</v>
      </c>
      <c r="M209" s="2" t="s">
        <v>171</v>
      </c>
      <c r="N209" s="24" t="s">
        <v>1337</v>
      </c>
      <c r="O209" s="2" t="s">
        <v>801</v>
      </c>
      <c r="P209" s="2" t="s">
        <v>802</v>
      </c>
      <c r="Q209" s="2">
        <v>200</v>
      </c>
      <c r="R209" s="25" t="e">
        <f>VLOOKUP(tabLocalidades!$D209,#REF!,10,0)</f>
        <v>#REF!</v>
      </c>
      <c r="S209" s="26" t="e">
        <f>VLOOKUP(tabLocalidades!$D209,#REF!,10,0)</f>
        <v>#REF!</v>
      </c>
      <c r="T209" s="26" t="e">
        <f>VLOOKUP(tabLocalidades!$D209,#REF!,10,0)</f>
        <v>#REF!</v>
      </c>
      <c r="U209" s="1" t="e">
        <f>IF(tabLocalidades!$R209=" ",0,1)</f>
        <v>#REF!</v>
      </c>
      <c r="V209" s="1" t="e">
        <f>TEXT(tabLocalidades!$R209,"mmm/aa")</f>
        <v>#REF!</v>
      </c>
      <c r="W209" s="1"/>
      <c r="X209" s="1"/>
      <c r="Y209" s="1"/>
      <c r="Z209" s="1"/>
      <c r="AA209" s="1"/>
    </row>
    <row r="210" spans="1:27" ht="18" customHeight="1">
      <c r="A210" s="2" t="e">
        <f t="shared" si="1"/>
        <v>#REF!</v>
      </c>
      <c r="B210" s="2" t="str">
        <f>IF(tabLocalidades!$C210="A","Atual","Nova")</f>
        <v>Nova</v>
      </c>
      <c r="C210" s="2" t="s">
        <v>193</v>
      </c>
      <c r="D210" s="2" t="s">
        <v>1338</v>
      </c>
      <c r="E210" s="2" t="s">
        <v>1339</v>
      </c>
      <c r="F210" s="2" t="s">
        <v>29</v>
      </c>
      <c r="G210" s="22" t="s">
        <v>30</v>
      </c>
      <c r="H210" s="2" t="s">
        <v>431</v>
      </c>
      <c r="I210" s="2" t="s">
        <v>765</v>
      </c>
      <c r="J210" s="2" t="s">
        <v>1340</v>
      </c>
      <c r="K210" s="2" t="s">
        <v>1341</v>
      </c>
      <c r="L210" s="34" t="s">
        <v>1342</v>
      </c>
      <c r="M210" s="2"/>
      <c r="N210" s="24" t="s">
        <v>1343</v>
      </c>
      <c r="O210" s="2" t="s">
        <v>35</v>
      </c>
      <c r="P210" s="2" t="s">
        <v>802</v>
      </c>
      <c r="Q210" s="2">
        <v>200</v>
      </c>
      <c r="R210" s="25" t="e">
        <f>VLOOKUP(tabLocalidades!$D210,#REF!,10,0)</f>
        <v>#REF!</v>
      </c>
      <c r="S210" s="26" t="e">
        <f>VLOOKUP(tabLocalidades!$D210,#REF!,10,0)</f>
        <v>#REF!</v>
      </c>
      <c r="T210" s="26" t="e">
        <f>VLOOKUP(tabLocalidades!$D210,#REF!,10,0)</f>
        <v>#REF!</v>
      </c>
      <c r="U210" s="1" t="e">
        <f>IF(tabLocalidades!$R210=" ",0,1)</f>
        <v>#REF!</v>
      </c>
      <c r="V210" s="1" t="e">
        <f>TEXT(tabLocalidades!$R210,"mmm/aa")</f>
        <v>#REF!</v>
      </c>
      <c r="W210" s="1"/>
      <c r="X210" s="1"/>
      <c r="Y210" s="1"/>
      <c r="Z210" s="1"/>
      <c r="AA210" s="1"/>
    </row>
    <row r="211" spans="1:27" ht="18" customHeight="1">
      <c r="A211" s="2" t="e">
        <f t="shared" si="1"/>
        <v>#REF!</v>
      </c>
      <c r="B211" s="2" t="str">
        <f>IF(tabLocalidades!$C211="A","Atual","Nova")</f>
        <v>Nova</v>
      </c>
      <c r="C211" s="2" t="s">
        <v>193</v>
      </c>
      <c r="D211" s="2" t="s">
        <v>1344</v>
      </c>
      <c r="E211" s="2" t="s">
        <v>1345</v>
      </c>
      <c r="F211" s="2" t="s">
        <v>29</v>
      </c>
      <c r="G211" s="22" t="s">
        <v>56</v>
      </c>
      <c r="H211" s="2" t="s">
        <v>614</v>
      </c>
      <c r="I211" s="2" t="s">
        <v>255</v>
      </c>
      <c r="J211" s="2" t="s">
        <v>1346</v>
      </c>
      <c r="K211" s="2" t="s">
        <v>1347</v>
      </c>
      <c r="L211" s="34" t="s">
        <v>1348</v>
      </c>
      <c r="M211" s="2"/>
      <c r="N211" s="24" t="s">
        <v>1349</v>
      </c>
      <c r="O211" s="2" t="s">
        <v>35</v>
      </c>
      <c r="P211" s="36" t="s">
        <v>802</v>
      </c>
      <c r="Q211" s="2">
        <v>100</v>
      </c>
      <c r="R211" s="25" t="e">
        <f>VLOOKUP(tabLocalidades!$D211,#REF!,10,0)</f>
        <v>#REF!</v>
      </c>
      <c r="S211" s="26" t="e">
        <f>VLOOKUP(tabLocalidades!$D211,#REF!,10,0)</f>
        <v>#REF!</v>
      </c>
      <c r="T211" s="26" t="e">
        <f>VLOOKUP(tabLocalidades!$D211,#REF!,10,0)</f>
        <v>#REF!</v>
      </c>
      <c r="U211" s="1" t="e">
        <f>IF(tabLocalidades!$R211=" ",0,1)</f>
        <v>#REF!</v>
      </c>
      <c r="V211" s="1" t="e">
        <f>TEXT(tabLocalidades!$R211,"mmm/aa")</f>
        <v>#REF!</v>
      </c>
      <c r="W211" s="1"/>
      <c r="X211" s="1"/>
      <c r="Y211" s="1"/>
      <c r="Z211" s="1"/>
      <c r="AA211" s="1"/>
    </row>
    <row r="212" spans="1:27" ht="18" customHeight="1">
      <c r="A212" s="2" t="e">
        <f t="shared" si="1"/>
        <v>#REF!</v>
      </c>
      <c r="B212" s="2" t="str">
        <f>IF(tabLocalidades!$C212="A","Atual","Nova")</f>
        <v>Nova</v>
      </c>
      <c r="C212" s="2" t="s">
        <v>193</v>
      </c>
      <c r="D212" s="2" t="s">
        <v>1350</v>
      </c>
      <c r="E212" s="2" t="s">
        <v>1351</v>
      </c>
      <c r="F212" s="2" t="s">
        <v>29</v>
      </c>
      <c r="G212" s="22" t="s">
        <v>56</v>
      </c>
      <c r="H212" s="2" t="s">
        <v>1352</v>
      </c>
      <c r="I212" s="2" t="s">
        <v>399</v>
      </c>
      <c r="J212" s="2" t="s">
        <v>1353</v>
      </c>
      <c r="K212" s="2" t="s">
        <v>1354</v>
      </c>
      <c r="L212" s="34" t="s">
        <v>1355</v>
      </c>
      <c r="M212" s="2"/>
      <c r="N212" s="24" t="s">
        <v>1356</v>
      </c>
      <c r="O212" s="2" t="s">
        <v>35</v>
      </c>
      <c r="P212" s="36" t="s">
        <v>802</v>
      </c>
      <c r="Q212" s="2">
        <v>100</v>
      </c>
      <c r="R212" s="25" t="e">
        <f>VLOOKUP(tabLocalidades!$D212,#REF!,10,0)</f>
        <v>#REF!</v>
      </c>
      <c r="S212" s="26" t="e">
        <f>VLOOKUP(tabLocalidades!$D212,#REF!,10,0)</f>
        <v>#REF!</v>
      </c>
      <c r="T212" s="26" t="e">
        <f>VLOOKUP(tabLocalidades!$D212,#REF!,10,0)</f>
        <v>#REF!</v>
      </c>
      <c r="U212" s="1" t="e">
        <f>IF(tabLocalidades!$R212=" ",0,1)</f>
        <v>#REF!</v>
      </c>
      <c r="V212" s="1" t="e">
        <f>TEXT(tabLocalidades!$R212,"mmm/aa")</f>
        <v>#REF!</v>
      </c>
      <c r="W212" s="1"/>
      <c r="X212" s="1"/>
      <c r="Y212" s="1"/>
      <c r="Z212" s="1"/>
      <c r="AA212" s="1"/>
    </row>
    <row r="213" spans="1:27" ht="18" customHeight="1">
      <c r="A213" s="2" t="e">
        <f t="shared" si="1"/>
        <v>#REF!</v>
      </c>
      <c r="B213" s="2" t="str">
        <f>IF(tabLocalidades!$C213="A","Atual","Nova")</f>
        <v>Nova</v>
      </c>
      <c r="C213" s="2" t="s">
        <v>193</v>
      </c>
      <c r="D213" s="2" t="s">
        <v>1357</v>
      </c>
      <c r="E213" s="2" t="s">
        <v>1358</v>
      </c>
      <c r="F213" s="2" t="s">
        <v>29</v>
      </c>
      <c r="G213" s="22" t="s">
        <v>56</v>
      </c>
      <c r="H213" s="2" t="s">
        <v>398</v>
      </c>
      <c r="I213" s="2" t="s">
        <v>398</v>
      </c>
      <c r="J213" s="2" t="s">
        <v>1359</v>
      </c>
      <c r="K213" s="2" t="s">
        <v>1360</v>
      </c>
      <c r="L213" s="34" t="s">
        <v>1361</v>
      </c>
      <c r="M213" s="2"/>
      <c r="N213" s="24" t="s">
        <v>1362</v>
      </c>
      <c r="O213" s="2" t="s">
        <v>35</v>
      </c>
      <c r="P213" s="36" t="s">
        <v>802</v>
      </c>
      <c r="Q213" s="2">
        <v>150</v>
      </c>
      <c r="R213" s="25" t="e">
        <f>VLOOKUP(tabLocalidades!$D213,#REF!,10,0)</f>
        <v>#REF!</v>
      </c>
      <c r="S213" s="26" t="e">
        <f>VLOOKUP(tabLocalidades!$D213,#REF!,10,0)</f>
        <v>#REF!</v>
      </c>
      <c r="T213" s="26" t="e">
        <f>VLOOKUP(tabLocalidades!$D213,#REF!,10,0)</f>
        <v>#REF!</v>
      </c>
      <c r="U213" s="1" t="e">
        <f>IF(tabLocalidades!$R213=" ",0,1)</f>
        <v>#REF!</v>
      </c>
      <c r="V213" s="1" t="e">
        <f>TEXT(tabLocalidades!$R213,"mmm/aa")</f>
        <v>#REF!</v>
      </c>
      <c r="W213" s="1"/>
      <c r="X213" s="1"/>
      <c r="Y213" s="1"/>
      <c r="Z213" s="1"/>
      <c r="AA213" s="1"/>
    </row>
    <row r="214" spans="1:27" ht="18" customHeight="1">
      <c r="A214" s="2" t="e">
        <f t="shared" si="1"/>
        <v>#REF!</v>
      </c>
      <c r="B214" s="2" t="str">
        <f>IF(tabLocalidades!$C214="A","Atual","Nova")</f>
        <v>Nova</v>
      </c>
      <c r="C214" s="2" t="s">
        <v>193</v>
      </c>
      <c r="D214" s="2" t="s">
        <v>1363</v>
      </c>
      <c r="E214" s="2" t="s">
        <v>1364</v>
      </c>
      <c r="F214" s="2" t="s">
        <v>29</v>
      </c>
      <c r="G214" s="22" t="s">
        <v>56</v>
      </c>
      <c r="H214" s="2" t="s">
        <v>229</v>
      </c>
      <c r="I214" s="2" t="s">
        <v>229</v>
      </c>
      <c r="J214" s="2" t="s">
        <v>1365</v>
      </c>
      <c r="K214" s="2" t="s">
        <v>1366</v>
      </c>
      <c r="L214" s="34" t="s">
        <v>1367</v>
      </c>
      <c r="M214" s="2"/>
      <c r="N214" s="30" t="s">
        <v>1368</v>
      </c>
      <c r="O214" s="2" t="s">
        <v>35</v>
      </c>
      <c r="P214" s="36" t="s">
        <v>802</v>
      </c>
      <c r="Q214" s="2">
        <v>200</v>
      </c>
      <c r="R214" s="25" t="e">
        <f>VLOOKUP(tabLocalidades!$D214,#REF!,10,0)</f>
        <v>#REF!</v>
      </c>
      <c r="S214" s="26" t="e">
        <f>VLOOKUP(tabLocalidades!$D214,#REF!,10,0)</f>
        <v>#REF!</v>
      </c>
      <c r="T214" s="26" t="e">
        <f>VLOOKUP(tabLocalidades!$D214,#REF!,10,0)</f>
        <v>#REF!</v>
      </c>
      <c r="U214" s="1" t="e">
        <f>IF(tabLocalidades!$R214=" ",0,1)</f>
        <v>#REF!</v>
      </c>
      <c r="V214" s="1" t="e">
        <f>TEXT(tabLocalidades!$R214,"mmm/aa")</f>
        <v>#REF!</v>
      </c>
      <c r="W214" s="1"/>
      <c r="X214" s="1"/>
      <c r="Y214" s="1"/>
      <c r="Z214" s="1"/>
      <c r="AA214" s="1"/>
    </row>
    <row r="215" spans="1:27" ht="18" customHeight="1">
      <c r="A215" s="2" t="e">
        <f t="shared" si="1"/>
        <v>#REF!</v>
      </c>
      <c r="B215" s="2" t="str">
        <f>IF(tabLocalidades!$C215="A","Atual","Nova")</f>
        <v>Nova</v>
      </c>
      <c r="C215" s="2" t="s">
        <v>193</v>
      </c>
      <c r="D215" s="2" t="s">
        <v>1369</v>
      </c>
      <c r="E215" s="2" t="s">
        <v>1370</v>
      </c>
      <c r="F215" s="2" t="s">
        <v>29</v>
      </c>
      <c r="G215" s="22" t="s">
        <v>56</v>
      </c>
      <c r="H215" s="2" t="s">
        <v>229</v>
      </c>
      <c r="I215" s="2" t="s">
        <v>229</v>
      </c>
      <c r="J215" s="2" t="s">
        <v>1371</v>
      </c>
      <c r="K215" s="2" t="s">
        <v>1372</v>
      </c>
      <c r="L215" s="34" t="s">
        <v>1373</v>
      </c>
      <c r="M215" s="2"/>
      <c r="N215" s="24" t="s">
        <v>1374</v>
      </c>
      <c r="O215" s="2" t="s">
        <v>35</v>
      </c>
      <c r="P215" s="2" t="s">
        <v>802</v>
      </c>
      <c r="Q215" s="2">
        <v>200</v>
      </c>
      <c r="R215" s="25" t="e">
        <f>VLOOKUP(tabLocalidades!$D215,#REF!,10,0)</f>
        <v>#REF!</v>
      </c>
      <c r="S215" s="26" t="e">
        <f>VLOOKUP(tabLocalidades!$D215,#REF!,10,0)</f>
        <v>#REF!</v>
      </c>
      <c r="T215" s="26" t="e">
        <f>VLOOKUP(tabLocalidades!$D215,#REF!,10,0)</f>
        <v>#REF!</v>
      </c>
      <c r="U215" s="1" t="e">
        <f>IF(tabLocalidades!$R215=" ",0,1)</f>
        <v>#REF!</v>
      </c>
      <c r="V215" s="1" t="e">
        <f>TEXT(tabLocalidades!$R215,"mmm/aa")</f>
        <v>#REF!</v>
      </c>
      <c r="W215" s="1"/>
      <c r="X215" s="1"/>
      <c r="Y215" s="1"/>
      <c r="Z215" s="1"/>
      <c r="AA215" s="1"/>
    </row>
    <row r="216" spans="1:27" ht="18" customHeight="1">
      <c r="A216" s="2" t="e">
        <f t="shared" si="1"/>
        <v>#REF!</v>
      </c>
      <c r="B216" s="2" t="str">
        <f>IF(tabLocalidades!$C216="A","Atual","Nova")</f>
        <v>Nova</v>
      </c>
      <c r="C216" s="2" t="s">
        <v>193</v>
      </c>
      <c r="D216" s="2" t="s">
        <v>1375</v>
      </c>
      <c r="E216" s="2" t="s">
        <v>1370</v>
      </c>
      <c r="F216" s="2" t="s">
        <v>29</v>
      </c>
      <c r="G216" s="22" t="s">
        <v>56</v>
      </c>
      <c r="H216" s="2" t="s">
        <v>229</v>
      </c>
      <c r="I216" s="2" t="s">
        <v>229</v>
      </c>
      <c r="J216" s="2" t="s">
        <v>229</v>
      </c>
      <c r="K216" s="2" t="s">
        <v>1376</v>
      </c>
      <c r="L216" s="34" t="s">
        <v>1377</v>
      </c>
      <c r="M216" s="2"/>
      <c r="N216" s="24" t="s">
        <v>1378</v>
      </c>
      <c r="O216" s="2" t="s">
        <v>35</v>
      </c>
      <c r="P216" s="2" t="s">
        <v>802</v>
      </c>
      <c r="Q216" s="2">
        <v>200</v>
      </c>
      <c r="R216" s="25" t="e">
        <f>VLOOKUP(tabLocalidades!$D216,#REF!,10,0)</f>
        <v>#REF!</v>
      </c>
      <c r="S216" s="26" t="e">
        <f>VLOOKUP(tabLocalidades!$D216,#REF!,10,0)</f>
        <v>#REF!</v>
      </c>
      <c r="T216" s="26" t="e">
        <f>VLOOKUP(tabLocalidades!$D216,#REF!,10,0)</f>
        <v>#REF!</v>
      </c>
      <c r="U216" s="1" t="e">
        <f>IF(tabLocalidades!$R216=" ",0,1)</f>
        <v>#REF!</v>
      </c>
      <c r="V216" s="1" t="e">
        <f>TEXT(tabLocalidades!$R216,"mmm/aa")</f>
        <v>#REF!</v>
      </c>
      <c r="W216" s="1"/>
      <c r="X216" s="1"/>
      <c r="Y216" s="1"/>
      <c r="Z216" s="1"/>
      <c r="AA216" s="1"/>
    </row>
    <row r="217" spans="1:27" ht="18" customHeight="1">
      <c r="A217" s="2" t="e">
        <f t="shared" si="1"/>
        <v>#REF!</v>
      </c>
      <c r="B217" s="2" t="str">
        <f>IF(tabLocalidades!$C217="A","Atual","Nova")</f>
        <v>Nova</v>
      </c>
      <c r="C217" s="2" t="s">
        <v>193</v>
      </c>
      <c r="D217" s="2" t="s">
        <v>1379</v>
      </c>
      <c r="E217" s="2" t="s">
        <v>1380</v>
      </c>
      <c r="F217" s="2" t="s">
        <v>29</v>
      </c>
      <c r="G217" s="22" t="s">
        <v>56</v>
      </c>
      <c r="H217" s="2" t="s">
        <v>398</v>
      </c>
      <c r="I217" s="2" t="s">
        <v>398</v>
      </c>
      <c r="J217" s="2" t="s">
        <v>398</v>
      </c>
      <c r="K217" s="2" t="s">
        <v>1381</v>
      </c>
      <c r="L217" s="34" t="s">
        <v>1382</v>
      </c>
      <c r="M217" s="2"/>
      <c r="N217" s="24" t="s">
        <v>1383</v>
      </c>
      <c r="O217" s="2" t="s">
        <v>35</v>
      </c>
      <c r="P217" s="2" t="s">
        <v>802</v>
      </c>
      <c r="Q217" s="2">
        <v>200</v>
      </c>
      <c r="R217" s="25" t="e">
        <f>VLOOKUP(tabLocalidades!$D217,#REF!,10,0)</f>
        <v>#REF!</v>
      </c>
      <c r="S217" s="26" t="e">
        <f>VLOOKUP(tabLocalidades!$D217,#REF!,10,0)</f>
        <v>#REF!</v>
      </c>
      <c r="T217" s="26" t="e">
        <f>VLOOKUP(tabLocalidades!$D217,#REF!,10,0)</f>
        <v>#REF!</v>
      </c>
      <c r="U217" s="1" t="e">
        <f>IF(tabLocalidades!$R217=" ",0,1)</f>
        <v>#REF!</v>
      </c>
      <c r="V217" s="1" t="e">
        <f>TEXT(tabLocalidades!$R217,"mmm/aa")</f>
        <v>#REF!</v>
      </c>
      <c r="W217" s="1"/>
      <c r="X217" s="1"/>
      <c r="Y217" s="1"/>
      <c r="Z217" s="1"/>
      <c r="AA217" s="1"/>
    </row>
    <row r="218" spans="1:27" ht="18" customHeight="1">
      <c r="A218" s="2" t="e">
        <f t="shared" si="1"/>
        <v>#REF!</v>
      </c>
      <c r="B218" s="2" t="str">
        <f>IF(tabLocalidades!$C218="A","Atual","Nova")</f>
        <v>Nova</v>
      </c>
      <c r="C218" s="2" t="s">
        <v>793</v>
      </c>
      <c r="D218" s="2" t="s">
        <v>1384</v>
      </c>
      <c r="E218" s="2" t="s">
        <v>1385</v>
      </c>
      <c r="F218" s="2" t="s">
        <v>165</v>
      </c>
      <c r="G218" s="22" t="s">
        <v>56</v>
      </c>
      <c r="H218" s="2" t="s">
        <v>580</v>
      </c>
      <c r="I218" s="2" t="s">
        <v>588</v>
      </c>
      <c r="J218" s="2" t="s">
        <v>1386</v>
      </c>
      <c r="K218" s="2" t="s">
        <v>1387</v>
      </c>
      <c r="L218" s="23" t="s">
        <v>1388</v>
      </c>
      <c r="M218" s="2" t="s">
        <v>813</v>
      </c>
      <c r="N218" s="24" t="s">
        <v>1389</v>
      </c>
      <c r="O218" s="2" t="s">
        <v>173</v>
      </c>
      <c r="P218" s="2" t="s">
        <v>802</v>
      </c>
      <c r="Q218" s="2">
        <v>250</v>
      </c>
      <c r="R218" s="25" t="e">
        <f>VLOOKUP(tabLocalidades!$D218,#REF!,10,0)</f>
        <v>#REF!</v>
      </c>
      <c r="S218" s="26" t="e">
        <f>VLOOKUP(tabLocalidades!$D218,#REF!,10,0)</f>
        <v>#REF!</v>
      </c>
      <c r="T218" s="26" t="e">
        <f>VLOOKUP(tabLocalidades!$D218,#REF!,10,0)</f>
        <v>#REF!</v>
      </c>
      <c r="U218" s="1" t="e">
        <f>IF(tabLocalidades!$R218=" ",0,1)</f>
        <v>#REF!</v>
      </c>
      <c r="V218" s="1" t="e">
        <f>TEXT(tabLocalidades!$R218,"mmm/aa")</f>
        <v>#REF!</v>
      </c>
      <c r="W218" s="1"/>
      <c r="X218" s="1"/>
      <c r="Y218" s="1"/>
      <c r="Z218" s="1"/>
      <c r="AA218" s="1"/>
    </row>
    <row r="219" spans="1:27" ht="18" customHeight="1">
      <c r="A219" s="2" t="e">
        <f t="shared" si="1"/>
        <v>#REF!</v>
      </c>
      <c r="B219" s="2" t="str">
        <f>IF(tabLocalidades!$C219="A","Atual","Nova")</f>
        <v>Nova</v>
      </c>
      <c r="C219" s="2" t="s">
        <v>793</v>
      </c>
      <c r="D219" s="2" t="s">
        <v>1390</v>
      </c>
      <c r="E219" s="2" t="s">
        <v>1391</v>
      </c>
      <c r="F219" s="2" t="s">
        <v>165</v>
      </c>
      <c r="G219" s="22" t="s">
        <v>220</v>
      </c>
      <c r="H219" s="2" t="s">
        <v>284</v>
      </c>
      <c r="I219" s="2" t="s">
        <v>285</v>
      </c>
      <c r="J219" s="2" t="s">
        <v>286</v>
      </c>
      <c r="K219" s="2" t="s">
        <v>1392</v>
      </c>
      <c r="L219" s="23" t="s">
        <v>1393</v>
      </c>
      <c r="M219" s="2" t="s">
        <v>1394</v>
      </c>
      <c r="N219" s="24" t="s">
        <v>1395</v>
      </c>
      <c r="O219" s="2" t="s">
        <v>173</v>
      </c>
      <c r="P219" s="2" t="s">
        <v>802</v>
      </c>
      <c r="Q219" s="2">
        <v>250</v>
      </c>
      <c r="R219" s="25" t="e">
        <f>VLOOKUP(tabLocalidades!$D219,#REF!,10,0)</f>
        <v>#REF!</v>
      </c>
      <c r="S219" s="26" t="e">
        <f>VLOOKUP(tabLocalidades!$D219,#REF!,10,0)</f>
        <v>#REF!</v>
      </c>
      <c r="T219" s="26" t="e">
        <f>VLOOKUP(tabLocalidades!$D219,#REF!,10,0)</f>
        <v>#REF!</v>
      </c>
      <c r="U219" s="1" t="e">
        <f>IF(tabLocalidades!$R219=" ",0,1)</f>
        <v>#REF!</v>
      </c>
      <c r="V219" s="1" t="e">
        <f>TEXT(tabLocalidades!$R219,"mmm/aa")</f>
        <v>#REF!</v>
      </c>
      <c r="W219" s="1"/>
      <c r="X219" s="1"/>
      <c r="Y219" s="1"/>
      <c r="Z219" s="1"/>
      <c r="AA219" s="1"/>
    </row>
    <row r="220" spans="1:27" ht="18" customHeight="1">
      <c r="A220" s="2" t="e">
        <f t="shared" si="1"/>
        <v>#REF!</v>
      </c>
      <c r="B220" s="2" t="str">
        <f>IF(tabLocalidades!$C220="A","Atual","Nova")</f>
        <v>Nova</v>
      </c>
      <c r="C220" s="2" t="s">
        <v>793</v>
      </c>
      <c r="D220" s="2" t="s">
        <v>1396</v>
      </c>
      <c r="E220" s="2" t="s">
        <v>1397</v>
      </c>
      <c r="F220" s="2" t="s">
        <v>165</v>
      </c>
      <c r="G220" s="22" t="s">
        <v>56</v>
      </c>
      <c r="H220" s="2" t="s">
        <v>229</v>
      </c>
      <c r="I220" s="2" t="s">
        <v>1199</v>
      </c>
      <c r="J220" s="2" t="s">
        <v>1398</v>
      </c>
      <c r="K220" s="2" t="s">
        <v>1399</v>
      </c>
      <c r="L220" s="23" t="s">
        <v>1400</v>
      </c>
      <c r="M220" s="2" t="s">
        <v>813</v>
      </c>
      <c r="N220" s="24" t="s">
        <v>1401</v>
      </c>
      <c r="O220" s="2" t="s">
        <v>173</v>
      </c>
      <c r="P220" s="2" t="s">
        <v>802</v>
      </c>
      <c r="Q220" s="2">
        <v>250</v>
      </c>
      <c r="R220" s="25" t="e">
        <f>VLOOKUP(tabLocalidades!$D220,#REF!,10,0)</f>
        <v>#REF!</v>
      </c>
      <c r="S220" s="26" t="e">
        <f>VLOOKUP(tabLocalidades!$D220,#REF!,10,0)</f>
        <v>#REF!</v>
      </c>
      <c r="T220" s="26" t="e">
        <f>VLOOKUP(tabLocalidades!$D220,#REF!,10,0)</f>
        <v>#REF!</v>
      </c>
      <c r="U220" s="1" t="e">
        <f>IF(tabLocalidades!$R220=" ",0,1)</f>
        <v>#REF!</v>
      </c>
      <c r="V220" s="1" t="e">
        <f>TEXT(tabLocalidades!$R220,"mmm/aa")</f>
        <v>#REF!</v>
      </c>
      <c r="W220" s="1"/>
      <c r="X220" s="1"/>
      <c r="Y220" s="1"/>
      <c r="Z220" s="1"/>
      <c r="AA220" s="1"/>
    </row>
    <row r="221" spans="1:27" ht="18" customHeight="1">
      <c r="A221" s="2" t="e">
        <f t="shared" si="1"/>
        <v>#REF!</v>
      </c>
      <c r="B221" s="2" t="str">
        <f>IF(tabLocalidades!$C221="A","Atual","Nova")</f>
        <v>Nova</v>
      </c>
      <c r="C221" s="2" t="s">
        <v>793</v>
      </c>
      <c r="D221" s="2" t="s">
        <v>1402</v>
      </c>
      <c r="E221" s="2" t="s">
        <v>1403</v>
      </c>
      <c r="F221" s="2" t="s">
        <v>165</v>
      </c>
      <c r="G221" s="22" t="s">
        <v>30</v>
      </c>
      <c r="H221" s="2" t="s">
        <v>166</v>
      </c>
      <c r="I221" s="2" t="s">
        <v>167</v>
      </c>
      <c r="J221" s="2" t="s">
        <v>1404</v>
      </c>
      <c r="K221" s="2" t="s">
        <v>1405</v>
      </c>
      <c r="L221" s="23" t="s">
        <v>1406</v>
      </c>
      <c r="M221" s="2" t="s">
        <v>813</v>
      </c>
      <c r="N221" s="24" t="s">
        <v>1407</v>
      </c>
      <c r="O221" s="2" t="s">
        <v>173</v>
      </c>
      <c r="P221" s="2" t="s">
        <v>802</v>
      </c>
      <c r="Q221" s="2">
        <v>250</v>
      </c>
      <c r="R221" s="25" t="e">
        <f>VLOOKUP(tabLocalidades!$D221,#REF!,10,0)</f>
        <v>#REF!</v>
      </c>
      <c r="S221" s="26" t="e">
        <f>VLOOKUP(tabLocalidades!$D221,#REF!,10,0)</f>
        <v>#REF!</v>
      </c>
      <c r="T221" s="26" t="e">
        <f>VLOOKUP(tabLocalidades!$D221,#REF!,10,0)</f>
        <v>#REF!</v>
      </c>
      <c r="U221" s="1" t="e">
        <f>IF(tabLocalidades!$R221=" ",0,1)</f>
        <v>#REF!</v>
      </c>
      <c r="V221" s="1" t="e">
        <f>TEXT(tabLocalidades!$R221,"mmm/aa")</f>
        <v>#REF!</v>
      </c>
      <c r="W221" s="1"/>
      <c r="X221" s="1"/>
      <c r="Y221" s="1"/>
      <c r="Z221" s="1"/>
      <c r="AA221" s="1"/>
    </row>
    <row r="222" spans="1:27" ht="18" customHeight="1">
      <c r="A222" s="2" t="e">
        <f t="shared" si="1"/>
        <v>#REF!</v>
      </c>
      <c r="B222" s="2" t="str">
        <f>IF(tabLocalidades!$C222="A","Atual","Nova")</f>
        <v>Nova</v>
      </c>
      <c r="C222" s="2" t="s">
        <v>793</v>
      </c>
      <c r="D222" s="2" t="s">
        <v>1408</v>
      </c>
      <c r="E222" s="2" t="s">
        <v>1409</v>
      </c>
      <c r="F222" s="2" t="s">
        <v>165</v>
      </c>
      <c r="G222" s="22" t="s">
        <v>67</v>
      </c>
      <c r="H222" s="2" t="s">
        <v>318</v>
      </c>
      <c r="I222" s="2" t="s">
        <v>691</v>
      </c>
      <c r="J222" s="2" t="s">
        <v>1410</v>
      </c>
      <c r="K222" s="2" t="s">
        <v>1411</v>
      </c>
      <c r="L222" s="23" t="s">
        <v>1412</v>
      </c>
      <c r="M222" s="2" t="s">
        <v>813</v>
      </c>
      <c r="N222" s="24" t="s">
        <v>1413</v>
      </c>
      <c r="O222" s="2" t="s">
        <v>173</v>
      </c>
      <c r="P222" s="2" t="s">
        <v>802</v>
      </c>
      <c r="Q222" s="2">
        <v>250</v>
      </c>
      <c r="R222" s="25" t="e">
        <f>VLOOKUP(tabLocalidades!$D222,#REF!,10,0)</f>
        <v>#REF!</v>
      </c>
      <c r="S222" s="26" t="e">
        <f>VLOOKUP(tabLocalidades!$D222,#REF!,10,0)</f>
        <v>#REF!</v>
      </c>
      <c r="T222" s="26" t="e">
        <f>VLOOKUP(tabLocalidades!$D222,#REF!,10,0)</f>
        <v>#REF!</v>
      </c>
      <c r="U222" s="1" t="e">
        <f>IF(tabLocalidades!$R222=" ",0,1)</f>
        <v>#REF!</v>
      </c>
      <c r="V222" s="1" t="e">
        <f>TEXT(tabLocalidades!$R222,"mmm/aa")</f>
        <v>#REF!</v>
      </c>
      <c r="W222" s="1"/>
      <c r="X222" s="1"/>
      <c r="Y222" s="1"/>
      <c r="Z222" s="1"/>
      <c r="AA222" s="1"/>
    </row>
    <row r="223" spans="1:27" ht="18" customHeight="1">
      <c r="A223" s="2" t="e">
        <f t="shared" si="1"/>
        <v>#REF!</v>
      </c>
      <c r="B223" s="2" t="str">
        <f>IF(tabLocalidades!$C223="A","Atual","Nova")</f>
        <v>Nova</v>
      </c>
      <c r="C223" s="2" t="s">
        <v>793</v>
      </c>
      <c r="D223" s="2" t="s">
        <v>1414</v>
      </c>
      <c r="E223" s="2" t="s">
        <v>1415</v>
      </c>
      <c r="F223" s="2" t="s">
        <v>165</v>
      </c>
      <c r="G223" s="22" t="s">
        <v>30</v>
      </c>
      <c r="H223" s="2" t="s">
        <v>431</v>
      </c>
      <c r="I223" s="2" t="s">
        <v>431</v>
      </c>
      <c r="J223" s="2" t="s">
        <v>1416</v>
      </c>
      <c r="K223" s="2" t="s">
        <v>1417</v>
      </c>
      <c r="L223" s="23" t="s">
        <v>1418</v>
      </c>
      <c r="M223" s="2" t="s">
        <v>813</v>
      </c>
      <c r="N223" s="24" t="s">
        <v>1419</v>
      </c>
      <c r="O223" s="2" t="s">
        <v>173</v>
      </c>
      <c r="P223" s="2" t="s">
        <v>802</v>
      </c>
      <c r="Q223" s="2">
        <v>250</v>
      </c>
      <c r="R223" s="25" t="e">
        <f>VLOOKUP(tabLocalidades!$D223,#REF!,10,0)</f>
        <v>#REF!</v>
      </c>
      <c r="S223" s="26" t="e">
        <f>VLOOKUP(tabLocalidades!$D223,#REF!,10,0)</f>
        <v>#REF!</v>
      </c>
      <c r="T223" s="26" t="e">
        <f>VLOOKUP(tabLocalidades!$D223,#REF!,10,0)</f>
        <v>#REF!</v>
      </c>
      <c r="U223" s="1" t="e">
        <f>IF(tabLocalidades!$R223=" ",0,1)</f>
        <v>#REF!</v>
      </c>
      <c r="V223" s="1" t="e">
        <f>TEXT(tabLocalidades!$R223,"mmm/aa")</f>
        <v>#REF!</v>
      </c>
      <c r="W223" s="1"/>
      <c r="X223" s="1"/>
      <c r="Y223" s="1"/>
      <c r="Z223" s="1"/>
      <c r="AA223" s="1"/>
    </row>
    <row r="224" spans="1:27" ht="18" customHeight="1">
      <c r="A224" s="2" t="e">
        <f t="shared" si="1"/>
        <v>#REF!</v>
      </c>
      <c r="B224" s="2" t="str">
        <f>IF(tabLocalidades!$C224="A","Atual","Nova")</f>
        <v>Nova</v>
      </c>
      <c r="C224" s="2" t="s">
        <v>793</v>
      </c>
      <c r="D224" s="2" t="s">
        <v>1420</v>
      </c>
      <c r="E224" s="2" t="s">
        <v>1421</v>
      </c>
      <c r="F224" s="2" t="s">
        <v>165</v>
      </c>
      <c r="G224" s="22" t="s">
        <v>30</v>
      </c>
      <c r="H224" s="2" t="s">
        <v>345</v>
      </c>
      <c r="I224" s="2" t="s">
        <v>431</v>
      </c>
      <c r="J224" s="2" t="s">
        <v>1422</v>
      </c>
      <c r="K224" s="2" t="s">
        <v>1423</v>
      </c>
      <c r="L224" s="23" t="s">
        <v>1424</v>
      </c>
      <c r="M224" s="2" t="s">
        <v>813</v>
      </c>
      <c r="N224" s="24" t="s">
        <v>1425</v>
      </c>
      <c r="O224" s="2" t="s">
        <v>173</v>
      </c>
      <c r="P224" s="2" t="s">
        <v>802</v>
      </c>
      <c r="Q224" s="2">
        <v>250</v>
      </c>
      <c r="R224" s="25" t="e">
        <f>VLOOKUP(tabLocalidades!$D224,#REF!,10,0)</f>
        <v>#REF!</v>
      </c>
      <c r="S224" s="26" t="e">
        <f>VLOOKUP(tabLocalidades!$D224,#REF!,10,0)</f>
        <v>#REF!</v>
      </c>
      <c r="T224" s="26" t="e">
        <f>VLOOKUP(tabLocalidades!$D224,#REF!,10,0)</f>
        <v>#REF!</v>
      </c>
      <c r="U224" s="1" t="e">
        <f>IF(tabLocalidades!$R224=" ",0,1)</f>
        <v>#REF!</v>
      </c>
      <c r="V224" s="1" t="e">
        <f>TEXT(tabLocalidades!$R224,"mmm/aa")</f>
        <v>#REF!</v>
      </c>
      <c r="W224" s="1"/>
      <c r="X224" s="1"/>
      <c r="Y224" s="1"/>
      <c r="Z224" s="1"/>
      <c r="AA224" s="1"/>
    </row>
    <row r="225" spans="1:27" ht="18" customHeight="1">
      <c r="A225" s="2" t="e">
        <f t="shared" si="1"/>
        <v>#REF!</v>
      </c>
      <c r="B225" s="2" t="str">
        <f>IF(tabLocalidades!$C225="A","Atual","Nova")</f>
        <v>Nova</v>
      </c>
      <c r="C225" s="2" t="s">
        <v>793</v>
      </c>
      <c r="D225" s="2" t="s">
        <v>1426</v>
      </c>
      <c r="E225" s="2" t="s">
        <v>1427</v>
      </c>
      <c r="F225" s="2" t="s">
        <v>165</v>
      </c>
      <c r="G225" s="22" t="s">
        <v>30</v>
      </c>
      <c r="H225" s="2" t="s">
        <v>31</v>
      </c>
      <c r="I225" s="2" t="s">
        <v>31</v>
      </c>
      <c r="J225" s="2" t="s">
        <v>1428</v>
      </c>
      <c r="K225" s="2" t="s">
        <v>1429</v>
      </c>
      <c r="L225" s="23" t="s">
        <v>1430</v>
      </c>
      <c r="M225" s="2" t="s">
        <v>813</v>
      </c>
      <c r="N225" s="24" t="s">
        <v>1431</v>
      </c>
      <c r="O225" s="2" t="s">
        <v>173</v>
      </c>
      <c r="P225" s="2" t="s">
        <v>802</v>
      </c>
      <c r="Q225" s="2">
        <v>250</v>
      </c>
      <c r="R225" s="25" t="e">
        <f>VLOOKUP(tabLocalidades!$D225,#REF!,10,0)</f>
        <v>#REF!</v>
      </c>
      <c r="S225" s="26" t="e">
        <f>VLOOKUP(tabLocalidades!$D225,#REF!,10,0)</f>
        <v>#REF!</v>
      </c>
      <c r="T225" s="26" t="e">
        <f>VLOOKUP(tabLocalidades!$D225,#REF!,10,0)</f>
        <v>#REF!</v>
      </c>
      <c r="U225" s="1" t="e">
        <f>IF(tabLocalidades!$R225=" ",0,1)</f>
        <v>#REF!</v>
      </c>
      <c r="V225" s="1" t="e">
        <f>TEXT(tabLocalidades!$R225,"mmm/aa")</f>
        <v>#REF!</v>
      </c>
      <c r="W225" s="1"/>
      <c r="X225" s="1"/>
      <c r="Y225" s="1"/>
      <c r="Z225" s="1"/>
      <c r="AA225" s="1"/>
    </row>
    <row r="226" spans="1:27" ht="18" customHeight="1">
      <c r="A226" s="2" t="e">
        <f t="shared" si="1"/>
        <v>#REF!</v>
      </c>
      <c r="B226" s="2" t="str">
        <f>IF(tabLocalidades!$C226="A","Atual","Nova")</f>
        <v>Nova</v>
      </c>
      <c r="C226" s="2" t="s">
        <v>793</v>
      </c>
      <c r="D226" s="2" t="s">
        <v>1432</v>
      </c>
      <c r="E226" s="2" t="s">
        <v>1433</v>
      </c>
      <c r="F226" s="2" t="s">
        <v>165</v>
      </c>
      <c r="G226" s="22" t="s">
        <v>30</v>
      </c>
      <c r="H226" s="2" t="s">
        <v>1434</v>
      </c>
      <c r="I226" s="2" t="s">
        <v>1435</v>
      </c>
      <c r="J226" s="2" t="s">
        <v>1436</v>
      </c>
      <c r="K226" s="2" t="s">
        <v>1437</v>
      </c>
      <c r="L226" s="23" t="s">
        <v>1438</v>
      </c>
      <c r="M226" s="2" t="s">
        <v>813</v>
      </c>
      <c r="N226" s="24" t="s">
        <v>1439</v>
      </c>
      <c r="O226" s="2" t="s">
        <v>173</v>
      </c>
      <c r="P226" s="2" t="s">
        <v>802</v>
      </c>
      <c r="Q226" s="2">
        <v>250</v>
      </c>
      <c r="R226" s="25" t="e">
        <f>VLOOKUP(tabLocalidades!$D226,#REF!,10,0)</f>
        <v>#REF!</v>
      </c>
      <c r="S226" s="26" t="e">
        <f>VLOOKUP(tabLocalidades!$D226,#REF!,10,0)</f>
        <v>#REF!</v>
      </c>
      <c r="T226" s="26" t="e">
        <f>VLOOKUP(tabLocalidades!$D226,#REF!,10,0)</f>
        <v>#REF!</v>
      </c>
      <c r="U226" s="1" t="e">
        <f>IF(tabLocalidades!$R226=" ",0,1)</f>
        <v>#REF!</v>
      </c>
      <c r="V226" s="1" t="e">
        <f>TEXT(tabLocalidades!$R226,"mmm/aa")</f>
        <v>#REF!</v>
      </c>
      <c r="W226" s="1"/>
      <c r="X226" s="1"/>
      <c r="Y226" s="1"/>
      <c r="Z226" s="1"/>
      <c r="AA226" s="1"/>
    </row>
    <row r="227" spans="1:27" ht="18" customHeight="1">
      <c r="A227" s="2" t="e">
        <f t="shared" si="1"/>
        <v>#REF!</v>
      </c>
      <c r="B227" s="2" t="str">
        <f>IF(tabLocalidades!$C227="A","Atual","Nova")</f>
        <v>Nova</v>
      </c>
      <c r="C227" s="2" t="s">
        <v>793</v>
      </c>
      <c r="D227" s="2" t="s">
        <v>1440</v>
      </c>
      <c r="E227" s="2" t="s">
        <v>1441</v>
      </c>
      <c r="F227" s="2" t="s">
        <v>165</v>
      </c>
      <c r="G227" s="22" t="s">
        <v>30</v>
      </c>
      <c r="H227" s="2" t="s">
        <v>431</v>
      </c>
      <c r="I227" s="2" t="s">
        <v>765</v>
      </c>
      <c r="J227" s="2" t="s">
        <v>1442</v>
      </c>
      <c r="K227" s="2" t="s">
        <v>1443</v>
      </c>
      <c r="L227" s="23" t="s">
        <v>1444</v>
      </c>
      <c r="M227" s="2" t="s">
        <v>813</v>
      </c>
      <c r="N227" s="24" t="s">
        <v>1445</v>
      </c>
      <c r="O227" s="2" t="s">
        <v>173</v>
      </c>
      <c r="P227" s="2" t="s">
        <v>802</v>
      </c>
      <c r="Q227" s="2">
        <v>250</v>
      </c>
      <c r="R227" s="25" t="e">
        <f>VLOOKUP(tabLocalidades!$D227,#REF!,10,0)</f>
        <v>#REF!</v>
      </c>
      <c r="S227" s="26" t="e">
        <f>VLOOKUP(tabLocalidades!$D227,#REF!,10,0)</f>
        <v>#REF!</v>
      </c>
      <c r="T227" s="26" t="e">
        <f>VLOOKUP(tabLocalidades!$D227,#REF!,10,0)</f>
        <v>#REF!</v>
      </c>
      <c r="U227" s="1" t="e">
        <f>IF(tabLocalidades!$R227=" ",0,1)</f>
        <v>#REF!</v>
      </c>
      <c r="V227" s="1" t="e">
        <f>TEXT(tabLocalidades!$R227,"mmm/aa")</f>
        <v>#REF!</v>
      </c>
      <c r="W227" s="1"/>
      <c r="X227" s="1"/>
      <c r="Y227" s="1"/>
      <c r="Z227" s="1"/>
      <c r="AA227" s="1"/>
    </row>
    <row r="228" spans="1:27" ht="18" customHeight="1">
      <c r="A228" s="2" t="e">
        <f t="shared" si="1"/>
        <v>#REF!</v>
      </c>
      <c r="B228" s="2" t="str">
        <f>IF(tabLocalidades!$C228="A","Atual","Nova")</f>
        <v>Nova</v>
      </c>
      <c r="C228" s="2" t="s">
        <v>793</v>
      </c>
      <c r="D228" s="2" t="s">
        <v>1446</v>
      </c>
      <c r="E228" s="2" t="s">
        <v>1447</v>
      </c>
      <c r="F228" s="2" t="s">
        <v>165</v>
      </c>
      <c r="G228" s="22" t="s">
        <v>30</v>
      </c>
      <c r="H228" s="2" t="s">
        <v>345</v>
      </c>
      <c r="I228" s="2" t="s">
        <v>484</v>
      </c>
      <c r="J228" s="2" t="s">
        <v>1448</v>
      </c>
      <c r="K228" s="2" t="s">
        <v>1449</v>
      </c>
      <c r="L228" s="23" t="s">
        <v>1450</v>
      </c>
      <c r="M228" s="2" t="s">
        <v>813</v>
      </c>
      <c r="N228" s="24" t="s">
        <v>1451</v>
      </c>
      <c r="O228" s="2" t="s">
        <v>173</v>
      </c>
      <c r="P228" s="2" t="s">
        <v>802</v>
      </c>
      <c r="Q228" s="2">
        <v>250</v>
      </c>
      <c r="R228" s="25" t="e">
        <f>VLOOKUP(tabLocalidades!$D228,#REF!,10,0)</f>
        <v>#REF!</v>
      </c>
      <c r="S228" s="26" t="e">
        <f>VLOOKUP(tabLocalidades!$D228,#REF!,10,0)</f>
        <v>#REF!</v>
      </c>
      <c r="T228" s="26" t="e">
        <f>VLOOKUP(tabLocalidades!$D228,#REF!,10,0)</f>
        <v>#REF!</v>
      </c>
      <c r="U228" s="1" t="e">
        <f>IF(tabLocalidades!$R228=" ",0,1)</f>
        <v>#REF!</v>
      </c>
      <c r="V228" s="1" t="e">
        <f>TEXT(tabLocalidades!$R228,"mmm/aa")</f>
        <v>#REF!</v>
      </c>
      <c r="W228" s="1"/>
      <c r="X228" s="1"/>
      <c r="Y228" s="1"/>
      <c r="Z228" s="1"/>
      <c r="AA228" s="1"/>
    </row>
    <row r="229" spans="1:27" ht="18" customHeight="1">
      <c r="A229" s="2" t="e">
        <f t="shared" si="1"/>
        <v>#REF!</v>
      </c>
      <c r="B229" s="2" t="str">
        <f>IF(tabLocalidades!$C229="A","Atual","Nova")</f>
        <v>Nova</v>
      </c>
      <c r="C229" s="2" t="s">
        <v>793</v>
      </c>
      <c r="D229" s="2" t="s">
        <v>1452</v>
      </c>
      <c r="E229" s="2" t="s">
        <v>1453</v>
      </c>
      <c r="F229" s="2" t="s">
        <v>165</v>
      </c>
      <c r="G229" s="22" t="s">
        <v>67</v>
      </c>
      <c r="H229" s="2" t="s">
        <v>276</v>
      </c>
      <c r="I229" s="2" t="s">
        <v>58</v>
      </c>
      <c r="J229" s="2" t="s">
        <v>1454</v>
      </c>
      <c r="K229" s="2" t="s">
        <v>1455</v>
      </c>
      <c r="L229" s="23" t="s">
        <v>1456</v>
      </c>
      <c r="M229" s="2" t="s">
        <v>813</v>
      </c>
      <c r="N229" s="24" t="s">
        <v>1457</v>
      </c>
      <c r="O229" s="2" t="s">
        <v>173</v>
      </c>
      <c r="P229" s="2" t="s">
        <v>802</v>
      </c>
      <c r="Q229" s="2">
        <v>250</v>
      </c>
      <c r="R229" s="25" t="e">
        <f>VLOOKUP(tabLocalidades!$D229,#REF!,10,0)</f>
        <v>#REF!</v>
      </c>
      <c r="S229" s="26" t="e">
        <f>VLOOKUP(tabLocalidades!$D229,#REF!,10,0)</f>
        <v>#REF!</v>
      </c>
      <c r="T229" s="26" t="e">
        <f>VLOOKUP(tabLocalidades!$D229,#REF!,10,0)</f>
        <v>#REF!</v>
      </c>
      <c r="U229" s="1" t="e">
        <f>IF(tabLocalidades!$R229=" ",0,1)</f>
        <v>#REF!</v>
      </c>
      <c r="V229" s="1" t="e">
        <f>TEXT(tabLocalidades!$R229,"mmm/aa")</f>
        <v>#REF!</v>
      </c>
      <c r="W229" s="1"/>
      <c r="X229" s="1"/>
      <c r="Y229" s="1"/>
      <c r="Z229" s="1"/>
      <c r="AA229" s="1"/>
    </row>
    <row r="230" spans="1:27" ht="18" customHeight="1">
      <c r="A230" s="2" t="e">
        <f t="shared" si="1"/>
        <v>#REF!</v>
      </c>
      <c r="B230" s="2" t="str">
        <f>IF(tabLocalidades!$C230="A","Atual","Nova")</f>
        <v>Nova</v>
      </c>
      <c r="C230" s="2" t="s">
        <v>793</v>
      </c>
      <c r="D230" s="2" t="s">
        <v>1458</v>
      </c>
      <c r="E230" s="2" t="s">
        <v>1459</v>
      </c>
      <c r="F230" s="2" t="s">
        <v>796</v>
      </c>
      <c r="G230" s="22" t="s">
        <v>56</v>
      </c>
      <c r="H230" s="2" t="s">
        <v>57</v>
      </c>
      <c r="I230" s="2" t="s">
        <v>1460</v>
      </c>
      <c r="J230" s="2" t="s">
        <v>1460</v>
      </c>
      <c r="K230" s="2" t="s">
        <v>1461</v>
      </c>
      <c r="L230" s="23" t="s">
        <v>1462</v>
      </c>
      <c r="M230" s="2"/>
      <c r="N230" s="24" t="s">
        <v>1463</v>
      </c>
      <c r="O230" s="2" t="s">
        <v>801</v>
      </c>
      <c r="P230" s="2" t="s">
        <v>802</v>
      </c>
      <c r="Q230" s="2">
        <v>50</v>
      </c>
      <c r="R230" s="25" t="e">
        <f>VLOOKUP(tabLocalidades!$D230,#REF!,10,0)</f>
        <v>#REF!</v>
      </c>
      <c r="S230" s="26" t="e">
        <f>VLOOKUP(tabLocalidades!$D230,#REF!,10,0)</f>
        <v>#REF!</v>
      </c>
      <c r="T230" s="26" t="e">
        <f>VLOOKUP(tabLocalidades!$D230,#REF!,10,0)</f>
        <v>#REF!</v>
      </c>
      <c r="U230" s="1" t="e">
        <f>IF(tabLocalidades!$R230=" ",0,1)</f>
        <v>#REF!</v>
      </c>
      <c r="V230" s="1" t="e">
        <f>TEXT(tabLocalidades!$R230,"mmm/aa")</f>
        <v>#REF!</v>
      </c>
      <c r="W230" s="1"/>
      <c r="X230" s="1"/>
      <c r="Y230" s="1"/>
      <c r="Z230" s="1"/>
      <c r="AA230" s="1"/>
    </row>
    <row r="231" spans="1:27" ht="18" customHeight="1">
      <c r="A231" s="2" t="e">
        <f t="shared" si="1"/>
        <v>#REF!</v>
      </c>
      <c r="B231" s="2" t="str">
        <f>IF(tabLocalidades!$C231="A","Atual","Nova")</f>
        <v>Nova</v>
      </c>
      <c r="C231" s="2" t="s">
        <v>793</v>
      </c>
      <c r="D231" s="2" t="s">
        <v>1464</v>
      </c>
      <c r="E231" s="2" t="s">
        <v>1465</v>
      </c>
      <c r="F231" s="2" t="s">
        <v>165</v>
      </c>
      <c r="G231" s="22" t="s">
        <v>30</v>
      </c>
      <c r="H231" s="2" t="s">
        <v>166</v>
      </c>
      <c r="I231" s="2" t="s">
        <v>167</v>
      </c>
      <c r="J231" s="2" t="s">
        <v>1466</v>
      </c>
      <c r="K231" s="2" t="s">
        <v>1467</v>
      </c>
      <c r="L231" s="23" t="s">
        <v>1468</v>
      </c>
      <c r="M231" s="2" t="s">
        <v>813</v>
      </c>
      <c r="N231" s="24" t="s">
        <v>1469</v>
      </c>
      <c r="O231" s="2" t="s">
        <v>173</v>
      </c>
      <c r="P231" s="2" t="s">
        <v>802</v>
      </c>
      <c r="Q231" s="2">
        <v>250</v>
      </c>
      <c r="R231" s="25" t="e">
        <f>VLOOKUP(tabLocalidades!$D231,#REF!,10,0)</f>
        <v>#REF!</v>
      </c>
      <c r="S231" s="26" t="e">
        <f>VLOOKUP(tabLocalidades!$D231,#REF!,10,0)</f>
        <v>#REF!</v>
      </c>
      <c r="T231" s="26" t="e">
        <f>VLOOKUP(tabLocalidades!$D231,#REF!,10,0)</f>
        <v>#REF!</v>
      </c>
      <c r="U231" s="1" t="e">
        <f>IF(tabLocalidades!$R231=" ",0,1)</f>
        <v>#REF!</v>
      </c>
      <c r="V231" s="1" t="e">
        <f>TEXT(tabLocalidades!$R231,"mmm/aa")</f>
        <v>#REF!</v>
      </c>
      <c r="W231" s="1"/>
      <c r="X231" s="1"/>
      <c r="Y231" s="1"/>
      <c r="Z231" s="1"/>
      <c r="AA231" s="1"/>
    </row>
    <row r="232" spans="1:27" ht="18" customHeight="1">
      <c r="A232" s="2" t="e">
        <f t="shared" si="1"/>
        <v>#REF!</v>
      </c>
      <c r="B232" s="2" t="str">
        <f>IF(tabLocalidades!$C232="A","Atual","Nova")</f>
        <v>Nova</v>
      </c>
      <c r="C232" s="2" t="s">
        <v>793</v>
      </c>
      <c r="D232" s="2" t="s">
        <v>1470</v>
      </c>
      <c r="E232" s="2" t="s">
        <v>1471</v>
      </c>
      <c r="F232" s="2" t="s">
        <v>165</v>
      </c>
      <c r="G232" s="22" t="s">
        <v>30</v>
      </c>
      <c r="H232" s="2" t="s">
        <v>1434</v>
      </c>
      <c r="I232" s="2" t="s">
        <v>263</v>
      </c>
      <c r="J232" s="2" t="s">
        <v>1472</v>
      </c>
      <c r="K232" s="2" t="s">
        <v>1473</v>
      </c>
      <c r="L232" s="23" t="s">
        <v>1474</v>
      </c>
      <c r="M232" s="2" t="s">
        <v>813</v>
      </c>
      <c r="N232" s="24" t="s">
        <v>1475</v>
      </c>
      <c r="O232" s="2" t="s">
        <v>173</v>
      </c>
      <c r="P232" s="2" t="s">
        <v>802</v>
      </c>
      <c r="Q232" s="2">
        <v>250</v>
      </c>
      <c r="R232" s="25" t="e">
        <f>VLOOKUP(tabLocalidades!$D232,#REF!,10,0)</f>
        <v>#REF!</v>
      </c>
      <c r="S232" s="26" t="e">
        <f>VLOOKUP(tabLocalidades!$D232,#REF!,10,0)</f>
        <v>#REF!</v>
      </c>
      <c r="T232" s="26" t="e">
        <f>VLOOKUP(tabLocalidades!$D232,#REF!,10,0)</f>
        <v>#REF!</v>
      </c>
      <c r="U232" s="1" t="e">
        <f>IF(tabLocalidades!$R232=" ",0,1)</f>
        <v>#REF!</v>
      </c>
      <c r="V232" s="1" t="e">
        <f>TEXT(tabLocalidades!$R232,"mmm/aa")</f>
        <v>#REF!</v>
      </c>
      <c r="W232" s="1"/>
      <c r="X232" s="28" t="s">
        <v>1168</v>
      </c>
      <c r="Y232" s="28" t="s">
        <v>64</v>
      </c>
      <c r="Z232" s="28">
        <v>23273</v>
      </c>
      <c r="AA232" s="28"/>
    </row>
    <row r="233" spans="1:27" ht="18" customHeight="1">
      <c r="A233" s="2" t="e">
        <f t="shared" si="1"/>
        <v>#REF!</v>
      </c>
      <c r="B233" s="2" t="str">
        <f>IF(tabLocalidades!$C233="A","Atual","Nova")</f>
        <v>Nova</v>
      </c>
      <c r="C233" s="2" t="s">
        <v>793</v>
      </c>
      <c r="D233" s="2" t="s">
        <v>1476</v>
      </c>
      <c r="E233" s="2" t="s">
        <v>1477</v>
      </c>
      <c r="F233" s="2" t="s">
        <v>165</v>
      </c>
      <c r="G233" s="22" t="s">
        <v>30</v>
      </c>
      <c r="H233" s="2" t="s">
        <v>431</v>
      </c>
      <c r="I233" s="2" t="s">
        <v>601</v>
      </c>
      <c r="J233" s="2" t="s">
        <v>1478</v>
      </c>
      <c r="K233" s="37" t="s">
        <v>1479</v>
      </c>
      <c r="L233" s="23" t="s">
        <v>1480</v>
      </c>
      <c r="M233" s="2" t="s">
        <v>813</v>
      </c>
      <c r="N233" s="24" t="s">
        <v>1481</v>
      </c>
      <c r="O233" s="2" t="s">
        <v>173</v>
      </c>
      <c r="P233" s="2" t="s">
        <v>802</v>
      </c>
      <c r="Q233" s="2">
        <v>250</v>
      </c>
      <c r="R233" s="25" t="e">
        <f>VLOOKUP(tabLocalidades!$D233,#REF!,10,0)</f>
        <v>#REF!</v>
      </c>
      <c r="S233" s="26" t="e">
        <f>VLOOKUP(tabLocalidades!$D233,#REF!,10,0)</f>
        <v>#REF!</v>
      </c>
      <c r="T233" s="26" t="e">
        <f>VLOOKUP(tabLocalidades!$D233,#REF!,10,0)</f>
        <v>#REF!</v>
      </c>
      <c r="U233" s="1" t="e">
        <f>IF(tabLocalidades!$R233=" ",0,1)</f>
        <v>#REF!</v>
      </c>
      <c r="V233" s="1" t="e">
        <f>TEXT(tabLocalidades!$R233,"mmm/aa")</f>
        <v>#REF!</v>
      </c>
      <c r="W233" s="1"/>
      <c r="X233" s="1"/>
      <c r="Y233" s="1"/>
      <c r="Z233" s="1"/>
      <c r="AA233" s="1"/>
    </row>
    <row r="234" spans="1:27" ht="18" customHeight="1">
      <c r="A234" s="2" t="e">
        <f t="shared" si="1"/>
        <v>#REF!</v>
      </c>
      <c r="B234" s="2" t="str">
        <f>IF(tabLocalidades!$C234="A","Atual","Nova")</f>
        <v>Nova</v>
      </c>
      <c r="C234" s="2" t="s">
        <v>793</v>
      </c>
      <c r="D234" s="2" t="s">
        <v>1482</v>
      </c>
      <c r="E234" s="2" t="s">
        <v>1483</v>
      </c>
      <c r="F234" s="2" t="s">
        <v>165</v>
      </c>
      <c r="G234" s="22" t="s">
        <v>30</v>
      </c>
      <c r="H234" s="2" t="s">
        <v>406</v>
      </c>
      <c r="I234" s="2" t="s">
        <v>406</v>
      </c>
      <c r="J234" s="2" t="s">
        <v>1062</v>
      </c>
      <c r="K234" s="2" t="s">
        <v>1484</v>
      </c>
      <c r="L234" s="23" t="s">
        <v>1485</v>
      </c>
      <c r="M234" s="2" t="s">
        <v>813</v>
      </c>
      <c r="N234" s="24" t="s">
        <v>1486</v>
      </c>
      <c r="O234" s="2" t="s">
        <v>173</v>
      </c>
      <c r="P234" s="2" t="s">
        <v>802</v>
      </c>
      <c r="Q234" s="2">
        <v>250</v>
      </c>
      <c r="R234" s="25" t="e">
        <f>VLOOKUP(tabLocalidades!$D234,#REF!,10,0)</f>
        <v>#REF!</v>
      </c>
      <c r="S234" s="26" t="e">
        <f>VLOOKUP(tabLocalidades!$D234,#REF!,10,0)</f>
        <v>#REF!</v>
      </c>
      <c r="T234" s="26" t="e">
        <f>VLOOKUP(tabLocalidades!$D234,#REF!,10,0)</f>
        <v>#REF!</v>
      </c>
      <c r="U234" s="1" t="e">
        <f>IF(tabLocalidades!$R234=" ",0,1)</f>
        <v>#REF!</v>
      </c>
      <c r="V234" s="1" t="e">
        <f>TEXT(tabLocalidades!$R234,"mmm/aa")</f>
        <v>#REF!</v>
      </c>
      <c r="W234" s="1"/>
      <c r="X234" s="1"/>
      <c r="Y234" s="1"/>
      <c r="Z234" s="1"/>
      <c r="AA234" s="1"/>
    </row>
    <row r="235" spans="1:27" ht="18" customHeight="1">
      <c r="A235" s="2" t="e">
        <f t="shared" si="1"/>
        <v>#REF!</v>
      </c>
      <c r="B235" s="2" t="str">
        <f>IF(tabLocalidades!$C235="A","Atual","Nova")</f>
        <v>Nova</v>
      </c>
      <c r="C235" s="2" t="s">
        <v>793</v>
      </c>
      <c r="D235" s="2" t="s">
        <v>1487</v>
      </c>
      <c r="E235" s="2" t="s">
        <v>1488</v>
      </c>
      <c r="F235" s="2" t="s">
        <v>165</v>
      </c>
      <c r="G235" s="22" t="s">
        <v>220</v>
      </c>
      <c r="H235" s="2" t="s">
        <v>284</v>
      </c>
      <c r="I235" s="2" t="s">
        <v>284</v>
      </c>
      <c r="J235" s="2" t="s">
        <v>1489</v>
      </c>
      <c r="K235" s="2" t="s">
        <v>1490</v>
      </c>
      <c r="L235" s="23" t="s">
        <v>1491</v>
      </c>
      <c r="M235" s="2" t="s">
        <v>813</v>
      </c>
      <c r="N235" s="24" t="s">
        <v>1492</v>
      </c>
      <c r="O235" s="2" t="s">
        <v>173</v>
      </c>
      <c r="P235" s="2" t="s">
        <v>802</v>
      </c>
      <c r="Q235" s="2">
        <v>250</v>
      </c>
      <c r="R235" s="25" t="e">
        <f>VLOOKUP(tabLocalidades!$D235,#REF!,10,0)</f>
        <v>#REF!</v>
      </c>
      <c r="S235" s="26" t="e">
        <f>VLOOKUP(tabLocalidades!$D235,#REF!,10,0)</f>
        <v>#REF!</v>
      </c>
      <c r="T235" s="26" t="e">
        <f>VLOOKUP(tabLocalidades!$D235,#REF!,10,0)</f>
        <v>#REF!</v>
      </c>
      <c r="U235" s="1" t="e">
        <f>IF(tabLocalidades!$R235=" ",0,1)</f>
        <v>#REF!</v>
      </c>
      <c r="V235" s="1" t="e">
        <f>TEXT(tabLocalidades!$R235,"mmm/aa")</f>
        <v>#REF!</v>
      </c>
      <c r="W235" s="1"/>
      <c r="X235" s="1"/>
      <c r="Y235" s="1"/>
      <c r="Z235" s="1"/>
      <c r="AA235" s="1"/>
    </row>
    <row r="236" spans="1:27" ht="18" customHeight="1">
      <c r="A236" s="2" t="e">
        <f t="shared" si="1"/>
        <v>#REF!</v>
      </c>
      <c r="B236" s="2" t="str">
        <f>IF(tabLocalidades!$C236="A","Atual","Nova")</f>
        <v>Nova</v>
      </c>
      <c r="C236" s="2" t="s">
        <v>793</v>
      </c>
      <c r="D236" s="2" t="s">
        <v>1493</v>
      </c>
      <c r="E236" s="2" t="s">
        <v>1494</v>
      </c>
      <c r="F236" s="2" t="s">
        <v>165</v>
      </c>
      <c r="G236" s="22" t="s">
        <v>220</v>
      </c>
      <c r="H236" s="2" t="s">
        <v>221</v>
      </c>
      <c r="I236" s="2" t="s">
        <v>284</v>
      </c>
      <c r="J236" s="2" t="s">
        <v>1495</v>
      </c>
      <c r="K236" s="2" t="s">
        <v>1496</v>
      </c>
      <c r="L236" s="23" t="s">
        <v>1497</v>
      </c>
      <c r="M236" s="2" t="s">
        <v>813</v>
      </c>
      <c r="N236" s="24" t="s">
        <v>1498</v>
      </c>
      <c r="O236" s="2" t="s">
        <v>173</v>
      </c>
      <c r="P236" s="2" t="s">
        <v>802</v>
      </c>
      <c r="Q236" s="2">
        <v>250</v>
      </c>
      <c r="R236" s="25" t="e">
        <f>VLOOKUP(tabLocalidades!$D236,#REF!,10,0)</f>
        <v>#REF!</v>
      </c>
      <c r="S236" s="26" t="e">
        <f>VLOOKUP(tabLocalidades!$D236,#REF!,10,0)</f>
        <v>#REF!</v>
      </c>
      <c r="T236" s="26" t="e">
        <f>VLOOKUP(tabLocalidades!$D236,#REF!,10,0)</f>
        <v>#REF!</v>
      </c>
      <c r="U236" s="1" t="e">
        <f>IF(tabLocalidades!$R236=" ",0,1)</f>
        <v>#REF!</v>
      </c>
      <c r="V236" s="1" t="e">
        <f>TEXT(tabLocalidades!$R236,"mmm/aa")</f>
        <v>#REF!</v>
      </c>
      <c r="W236" s="1"/>
      <c r="X236" s="1"/>
      <c r="Y236" s="1"/>
      <c r="Z236" s="1"/>
      <c r="AA236" s="1"/>
    </row>
    <row r="237" spans="1:27" ht="18" customHeight="1">
      <c r="A237" s="2" t="e">
        <f t="shared" si="1"/>
        <v>#REF!</v>
      </c>
      <c r="B237" s="2" t="str">
        <f>IF(tabLocalidades!$C237="A","Atual","Nova")</f>
        <v>Nova</v>
      </c>
      <c r="C237" s="2" t="s">
        <v>793</v>
      </c>
      <c r="D237" s="2" t="s">
        <v>1499</v>
      </c>
      <c r="E237" s="2" t="s">
        <v>1500</v>
      </c>
      <c r="F237" s="2" t="s">
        <v>165</v>
      </c>
      <c r="G237" s="22" t="s">
        <v>56</v>
      </c>
      <c r="H237" s="2" t="s">
        <v>669</v>
      </c>
      <c r="I237" s="2" t="s">
        <v>581</v>
      </c>
      <c r="J237" s="2" t="s">
        <v>1501</v>
      </c>
      <c r="K237" s="2" t="s">
        <v>1502</v>
      </c>
      <c r="L237" s="23" t="s">
        <v>1503</v>
      </c>
      <c r="M237" s="2" t="s">
        <v>813</v>
      </c>
      <c r="N237" s="24" t="s">
        <v>1504</v>
      </c>
      <c r="O237" s="2" t="s">
        <v>173</v>
      </c>
      <c r="P237" s="2" t="s">
        <v>802</v>
      </c>
      <c r="Q237" s="2">
        <v>250</v>
      </c>
      <c r="R237" s="25" t="e">
        <f>VLOOKUP(tabLocalidades!$D237,#REF!,10,0)</f>
        <v>#REF!</v>
      </c>
      <c r="S237" s="26" t="e">
        <f>VLOOKUP(tabLocalidades!$D237,#REF!,10,0)</f>
        <v>#REF!</v>
      </c>
      <c r="T237" s="26" t="e">
        <f>VLOOKUP(tabLocalidades!$D237,#REF!,10,0)</f>
        <v>#REF!</v>
      </c>
      <c r="U237" s="1" t="e">
        <f>IF(tabLocalidades!$R237=" ",0,1)</f>
        <v>#REF!</v>
      </c>
      <c r="V237" s="1" t="e">
        <f>TEXT(tabLocalidades!$R237,"mmm/aa")</f>
        <v>#REF!</v>
      </c>
      <c r="W237" s="1"/>
      <c r="X237" s="1"/>
      <c r="Y237" s="1"/>
      <c r="Z237" s="1"/>
      <c r="AA237" s="1"/>
    </row>
    <row r="238" spans="1:27" ht="18" customHeight="1">
      <c r="A238" s="2" t="e">
        <f t="shared" si="1"/>
        <v>#REF!</v>
      </c>
      <c r="B238" s="2" t="str">
        <f>IF(tabLocalidades!$C238="A","Atual","Nova")</f>
        <v>Nova</v>
      </c>
      <c r="C238" s="2" t="s">
        <v>793</v>
      </c>
      <c r="D238" s="2" t="s">
        <v>1505</v>
      </c>
      <c r="E238" s="2" t="s">
        <v>1506</v>
      </c>
      <c r="F238" s="2" t="s">
        <v>165</v>
      </c>
      <c r="G238" s="22" t="s">
        <v>56</v>
      </c>
      <c r="H238" s="2" t="s">
        <v>580</v>
      </c>
      <c r="I238" s="2" t="s">
        <v>588</v>
      </c>
      <c r="J238" s="2" t="s">
        <v>1507</v>
      </c>
      <c r="K238" s="2" t="s">
        <v>1508</v>
      </c>
      <c r="L238" s="23" t="s">
        <v>1509</v>
      </c>
      <c r="M238" s="2" t="s">
        <v>813</v>
      </c>
      <c r="N238" s="24" t="s">
        <v>1510</v>
      </c>
      <c r="O238" s="2" t="s">
        <v>173</v>
      </c>
      <c r="P238" s="2" t="s">
        <v>802</v>
      </c>
      <c r="Q238" s="2">
        <v>250</v>
      </c>
      <c r="R238" s="25" t="e">
        <f>VLOOKUP(tabLocalidades!$D238,#REF!,10,0)</f>
        <v>#REF!</v>
      </c>
      <c r="S238" s="26" t="e">
        <f>VLOOKUP(tabLocalidades!$D238,#REF!,10,0)</f>
        <v>#REF!</v>
      </c>
      <c r="T238" s="26" t="e">
        <f>VLOOKUP(tabLocalidades!$D238,#REF!,10,0)</f>
        <v>#REF!</v>
      </c>
      <c r="U238" s="1" t="e">
        <f>IF(tabLocalidades!$R238=" ",0,1)</f>
        <v>#REF!</v>
      </c>
      <c r="V238" s="1" t="e">
        <f>TEXT(tabLocalidades!$R238,"mmm/aa")</f>
        <v>#REF!</v>
      </c>
      <c r="W238" s="1"/>
      <c r="X238" s="1"/>
      <c r="Y238" s="1"/>
      <c r="Z238" s="1"/>
      <c r="AA238" s="1"/>
    </row>
    <row r="239" spans="1:27" ht="18" customHeight="1">
      <c r="A239" s="2" t="e">
        <f t="shared" si="1"/>
        <v>#REF!</v>
      </c>
      <c r="B239" s="2" t="str">
        <f>IF(tabLocalidades!$C239="A","Atual","Nova")</f>
        <v>Nova</v>
      </c>
      <c r="C239" s="2" t="s">
        <v>793</v>
      </c>
      <c r="D239" s="2" t="s">
        <v>1511</v>
      </c>
      <c r="E239" s="2" t="s">
        <v>1512</v>
      </c>
      <c r="F239" s="2" t="s">
        <v>165</v>
      </c>
      <c r="G239" s="22" t="s">
        <v>56</v>
      </c>
      <c r="H239" s="2" t="s">
        <v>580</v>
      </c>
      <c r="I239" s="2" t="s">
        <v>669</v>
      </c>
      <c r="J239" s="2" t="s">
        <v>1513</v>
      </c>
      <c r="K239" s="2" t="s">
        <v>1514</v>
      </c>
      <c r="L239" s="23" t="s">
        <v>1515</v>
      </c>
      <c r="M239" s="2" t="s">
        <v>813</v>
      </c>
      <c r="N239" s="24" t="s">
        <v>1516</v>
      </c>
      <c r="O239" s="2" t="s">
        <v>173</v>
      </c>
      <c r="P239" s="2" t="s">
        <v>802</v>
      </c>
      <c r="Q239" s="2">
        <v>250</v>
      </c>
      <c r="R239" s="25" t="e">
        <f>VLOOKUP(tabLocalidades!$D239,#REF!,10,0)</f>
        <v>#REF!</v>
      </c>
      <c r="S239" s="26" t="e">
        <f>VLOOKUP(tabLocalidades!$D239,#REF!,10,0)</f>
        <v>#REF!</v>
      </c>
      <c r="T239" s="26" t="e">
        <f>VLOOKUP(tabLocalidades!$D239,#REF!,10,0)</f>
        <v>#REF!</v>
      </c>
      <c r="U239" s="1" t="e">
        <f>IF(tabLocalidades!$R239=" ",0,1)</f>
        <v>#REF!</v>
      </c>
      <c r="V239" s="1" t="e">
        <f>TEXT(tabLocalidades!$R239,"mmm/aa")</f>
        <v>#REF!</v>
      </c>
      <c r="W239" s="1"/>
      <c r="X239" s="1"/>
      <c r="Y239" s="1"/>
      <c r="Z239" s="1"/>
      <c r="AA239" s="1"/>
    </row>
    <row r="240" spans="1:27" ht="18" customHeight="1">
      <c r="A240" s="2" t="e">
        <f t="shared" si="1"/>
        <v>#REF!</v>
      </c>
      <c r="B240" s="2" t="str">
        <f>IF(tabLocalidades!$C240="A","Atual","Nova")</f>
        <v>Nova</v>
      </c>
      <c r="C240" s="2" t="s">
        <v>793</v>
      </c>
      <c r="D240" s="2" t="s">
        <v>1517</v>
      </c>
      <c r="E240" s="2" t="s">
        <v>1518</v>
      </c>
      <c r="F240" s="2" t="s">
        <v>165</v>
      </c>
      <c r="G240" s="22" t="s">
        <v>56</v>
      </c>
      <c r="H240" s="2" t="s">
        <v>669</v>
      </c>
      <c r="I240" s="2" t="s">
        <v>102</v>
      </c>
      <c r="J240" s="2" t="s">
        <v>1519</v>
      </c>
      <c r="K240" s="2" t="s">
        <v>1520</v>
      </c>
      <c r="L240" s="23" t="s">
        <v>1521</v>
      </c>
      <c r="M240" s="2" t="s">
        <v>813</v>
      </c>
      <c r="N240" s="24" t="s">
        <v>1522</v>
      </c>
      <c r="O240" s="2" t="s">
        <v>173</v>
      </c>
      <c r="P240" s="2" t="s">
        <v>802</v>
      </c>
      <c r="Q240" s="2">
        <v>250</v>
      </c>
      <c r="R240" s="25" t="e">
        <f>VLOOKUP(tabLocalidades!$D240,#REF!,10,0)</f>
        <v>#REF!</v>
      </c>
      <c r="S240" s="26" t="e">
        <f>VLOOKUP(tabLocalidades!$D240,#REF!,10,0)</f>
        <v>#REF!</v>
      </c>
      <c r="T240" s="26" t="e">
        <f>VLOOKUP(tabLocalidades!$D240,#REF!,10,0)</f>
        <v>#REF!</v>
      </c>
      <c r="U240" s="1" t="e">
        <f>IF(tabLocalidades!$R240=" ",0,1)</f>
        <v>#REF!</v>
      </c>
      <c r="V240" s="1" t="e">
        <f>TEXT(tabLocalidades!$R240,"mmm/aa")</f>
        <v>#REF!</v>
      </c>
      <c r="W240" s="1"/>
      <c r="X240" s="1"/>
      <c r="Y240" s="1"/>
      <c r="Z240" s="1"/>
      <c r="AA240" s="1"/>
    </row>
    <row r="241" spans="1:27" ht="18" customHeight="1">
      <c r="A241" s="2" t="e">
        <f t="shared" si="1"/>
        <v>#REF!</v>
      </c>
      <c r="B241" s="2" t="str">
        <f>IF(tabLocalidades!$C241="A","Atual","Nova")</f>
        <v>Nova</v>
      </c>
      <c r="C241" s="2" t="s">
        <v>793</v>
      </c>
      <c r="D241" s="2" t="s">
        <v>1523</v>
      </c>
      <c r="E241" s="2" t="s">
        <v>1524</v>
      </c>
      <c r="F241" s="2" t="s">
        <v>165</v>
      </c>
      <c r="G241" s="22" t="s">
        <v>30</v>
      </c>
      <c r="H241" s="2" t="s">
        <v>1434</v>
      </c>
      <c r="I241" s="2" t="s">
        <v>263</v>
      </c>
      <c r="J241" s="2" t="s">
        <v>1525</v>
      </c>
      <c r="K241" s="2" t="s">
        <v>1526</v>
      </c>
      <c r="L241" s="23" t="s">
        <v>1527</v>
      </c>
      <c r="M241" s="2" t="s">
        <v>813</v>
      </c>
      <c r="N241" s="24" t="s">
        <v>1528</v>
      </c>
      <c r="O241" s="2" t="s">
        <v>173</v>
      </c>
      <c r="P241" s="2" t="s">
        <v>802</v>
      </c>
      <c r="Q241" s="2">
        <v>250</v>
      </c>
      <c r="R241" s="25" t="e">
        <f>VLOOKUP(tabLocalidades!$D241,#REF!,10,0)</f>
        <v>#REF!</v>
      </c>
      <c r="S241" s="26" t="e">
        <f>VLOOKUP(tabLocalidades!$D241,#REF!,10,0)</f>
        <v>#REF!</v>
      </c>
      <c r="T241" s="26" t="e">
        <f>VLOOKUP(tabLocalidades!$D241,#REF!,10,0)</f>
        <v>#REF!</v>
      </c>
      <c r="U241" s="1" t="e">
        <f>IF(tabLocalidades!$R241=" ",0,1)</f>
        <v>#REF!</v>
      </c>
      <c r="V241" s="1" t="e">
        <f>TEXT(tabLocalidades!$R241,"mmm/aa")</f>
        <v>#REF!</v>
      </c>
      <c r="W241" s="1"/>
      <c r="X241" s="1"/>
      <c r="Y241" s="1"/>
      <c r="Z241" s="1"/>
      <c r="AA241" s="1"/>
    </row>
    <row r="242" spans="1:27" ht="18" customHeight="1">
      <c r="A242" s="2" t="e">
        <f t="shared" si="1"/>
        <v>#REF!</v>
      </c>
      <c r="B242" s="2" t="str">
        <f>IF(tabLocalidades!$C242="A","Atual","Nova")</f>
        <v>Nova</v>
      </c>
      <c r="C242" s="2" t="s">
        <v>793</v>
      </c>
      <c r="D242" s="2" t="s">
        <v>1529</v>
      </c>
      <c r="E242" s="2" t="s">
        <v>1530</v>
      </c>
      <c r="F242" s="2" t="s">
        <v>165</v>
      </c>
      <c r="G242" s="22" t="s">
        <v>67</v>
      </c>
      <c r="H242" s="2" t="s">
        <v>318</v>
      </c>
      <c r="I242" s="2" t="s">
        <v>1531</v>
      </c>
      <c r="J242" s="2" t="s">
        <v>1532</v>
      </c>
      <c r="K242" s="2" t="s">
        <v>1533</v>
      </c>
      <c r="L242" s="23" t="s">
        <v>1534</v>
      </c>
      <c r="M242" s="2" t="s">
        <v>799</v>
      </c>
      <c r="N242" s="24" t="s">
        <v>1535</v>
      </c>
      <c r="O242" s="2" t="s">
        <v>173</v>
      </c>
      <c r="P242" s="2" t="s">
        <v>802</v>
      </c>
      <c r="Q242" s="2">
        <v>250</v>
      </c>
      <c r="R242" s="25" t="e">
        <f>VLOOKUP(tabLocalidades!$D242,#REF!,10,0)</f>
        <v>#REF!</v>
      </c>
      <c r="S242" s="26" t="e">
        <f>VLOOKUP(tabLocalidades!$D242,#REF!,10,0)</f>
        <v>#REF!</v>
      </c>
      <c r="T242" s="26" t="e">
        <f>VLOOKUP(tabLocalidades!$D242,#REF!,10,0)</f>
        <v>#REF!</v>
      </c>
      <c r="U242" s="1" t="e">
        <f>IF(tabLocalidades!$R242=" ",0,1)</f>
        <v>#REF!</v>
      </c>
      <c r="V242" s="1" t="e">
        <f>TEXT(tabLocalidades!$R242,"mmm/aa")</f>
        <v>#REF!</v>
      </c>
      <c r="W242" s="1"/>
      <c r="X242" s="1"/>
      <c r="Y242" s="1"/>
      <c r="Z242" s="1"/>
      <c r="AA242" s="1"/>
    </row>
    <row r="243" spans="1:27" ht="18" customHeight="1">
      <c r="A243" s="2" t="e">
        <f t="shared" si="1"/>
        <v>#REF!</v>
      </c>
      <c r="B243" s="6" t="str">
        <f>IF(tabLocalidades!$C243="A","Atual","Nova")</f>
        <v>Nova</v>
      </c>
      <c r="C243" s="6" t="s">
        <v>793</v>
      </c>
      <c r="D243" s="27" t="s">
        <v>1536</v>
      </c>
      <c r="E243" s="27" t="s">
        <v>1537</v>
      </c>
      <c r="F243" s="2" t="s">
        <v>165</v>
      </c>
      <c r="G243" s="22" t="s">
        <v>220</v>
      </c>
      <c r="H243" s="27" t="s">
        <v>221</v>
      </c>
      <c r="I243" s="27" t="s">
        <v>1538</v>
      </c>
      <c r="J243" s="27" t="s">
        <v>222</v>
      </c>
      <c r="K243" s="27" t="s">
        <v>1539</v>
      </c>
      <c r="L243" s="23" t="s">
        <v>1540</v>
      </c>
      <c r="M243" s="27" t="s">
        <v>1541</v>
      </c>
      <c r="N243" s="38" t="s">
        <v>1542</v>
      </c>
      <c r="O243" s="27" t="s">
        <v>173</v>
      </c>
      <c r="P243" s="27" t="s">
        <v>802</v>
      </c>
      <c r="Q243" s="27">
        <v>250</v>
      </c>
      <c r="R243" s="25" t="e">
        <f>VLOOKUP(tabLocalidades!$D243,#REF!,10,0)</f>
        <v>#REF!</v>
      </c>
      <c r="S243" s="26" t="e">
        <f>VLOOKUP(tabLocalidades!$D243,#REF!,10,0)</f>
        <v>#REF!</v>
      </c>
      <c r="T243" s="26" t="e">
        <f>VLOOKUP(tabLocalidades!$D243,#REF!,10,0)</f>
        <v>#REF!</v>
      </c>
      <c r="U243" s="1" t="e">
        <f>IF(tabLocalidades!$R243=" ",0,1)</f>
        <v>#REF!</v>
      </c>
      <c r="V243" s="1" t="e">
        <f>TEXT(tabLocalidades!$R243,"mmm/aa")</f>
        <v>#REF!</v>
      </c>
      <c r="W243" s="1"/>
      <c r="X243" s="1"/>
      <c r="Y243" s="1"/>
      <c r="Z243" s="1"/>
      <c r="AA243" s="1"/>
    </row>
    <row r="244" spans="1:27" ht="18" customHeight="1">
      <c r="A244" s="2" t="e">
        <f t="shared" si="1"/>
        <v>#REF!</v>
      </c>
      <c r="B244" s="6" t="str">
        <f>IF(tabLocalidades!$C244="A","Atual","Nova")</f>
        <v>Nova</v>
      </c>
      <c r="C244" s="6" t="s">
        <v>793</v>
      </c>
      <c r="D244" s="27" t="s">
        <v>1543</v>
      </c>
      <c r="E244" s="27" t="s">
        <v>1544</v>
      </c>
      <c r="F244" s="2" t="s">
        <v>165</v>
      </c>
      <c r="G244" s="22" t="s">
        <v>56</v>
      </c>
      <c r="H244" s="27" t="s">
        <v>398</v>
      </c>
      <c r="I244" s="27" t="s">
        <v>398</v>
      </c>
      <c r="J244" s="27" t="s">
        <v>1545</v>
      </c>
      <c r="K244" s="27" t="s">
        <v>1546</v>
      </c>
      <c r="L244" s="23" t="s">
        <v>1547</v>
      </c>
      <c r="M244" s="27" t="s">
        <v>813</v>
      </c>
      <c r="N244" s="38" t="s">
        <v>1548</v>
      </c>
      <c r="O244" s="27" t="s">
        <v>173</v>
      </c>
      <c r="P244" s="27" t="s">
        <v>802</v>
      </c>
      <c r="Q244" s="27">
        <v>250</v>
      </c>
      <c r="R244" s="25" t="e">
        <f>VLOOKUP(tabLocalidades!$D244,#REF!,10,0)</f>
        <v>#REF!</v>
      </c>
      <c r="S244" s="26" t="e">
        <f>VLOOKUP(tabLocalidades!$D244,#REF!,10,0)</f>
        <v>#REF!</v>
      </c>
      <c r="T244" s="26" t="e">
        <f>VLOOKUP(tabLocalidades!$D244,#REF!,10,0)</f>
        <v>#REF!</v>
      </c>
      <c r="U244" s="1" t="e">
        <f>IF(tabLocalidades!$R244=" ",0,1)</f>
        <v>#REF!</v>
      </c>
      <c r="V244" s="1" t="e">
        <f>TEXT(tabLocalidades!$R244,"mmm/aa")</f>
        <v>#REF!</v>
      </c>
      <c r="W244" s="1"/>
      <c r="X244" s="1"/>
      <c r="Y244" s="1"/>
      <c r="Z244" s="1"/>
      <c r="AA244" s="1"/>
    </row>
    <row r="245" spans="1:27" ht="18" customHeight="1">
      <c r="A245" s="2" t="e">
        <f t="shared" si="1"/>
        <v>#REF!</v>
      </c>
      <c r="B245" s="6" t="str">
        <f>IF(tabLocalidades!$C245="A","Atual","Nova")</f>
        <v>Nova</v>
      </c>
      <c r="C245" s="6" t="s">
        <v>793</v>
      </c>
      <c r="D245" s="27" t="s">
        <v>1549</v>
      </c>
      <c r="E245" s="27" t="s">
        <v>1550</v>
      </c>
      <c r="F245" s="2" t="s">
        <v>165</v>
      </c>
      <c r="G245" s="22" t="s">
        <v>56</v>
      </c>
      <c r="H245" s="27" t="s">
        <v>398</v>
      </c>
      <c r="I245" s="27" t="s">
        <v>398</v>
      </c>
      <c r="J245" s="27" t="s">
        <v>1551</v>
      </c>
      <c r="K245" s="27" t="s">
        <v>1552</v>
      </c>
      <c r="L245" s="23" t="s">
        <v>1553</v>
      </c>
      <c r="M245" s="27" t="s">
        <v>813</v>
      </c>
      <c r="N245" s="38" t="s">
        <v>1554</v>
      </c>
      <c r="O245" s="27" t="s">
        <v>173</v>
      </c>
      <c r="P245" s="27" t="s">
        <v>802</v>
      </c>
      <c r="Q245" s="27">
        <v>250</v>
      </c>
      <c r="R245" s="25" t="e">
        <f>VLOOKUP(tabLocalidades!$D245,#REF!,10,0)</f>
        <v>#REF!</v>
      </c>
      <c r="S245" s="26" t="e">
        <f>VLOOKUP(tabLocalidades!$D245,#REF!,10,0)</f>
        <v>#REF!</v>
      </c>
      <c r="T245" s="26" t="e">
        <f>VLOOKUP(tabLocalidades!$D245,#REF!,10,0)</f>
        <v>#REF!</v>
      </c>
      <c r="U245" s="1" t="e">
        <f>IF(tabLocalidades!$R245=" ",0,1)</f>
        <v>#REF!</v>
      </c>
      <c r="V245" s="1" t="e">
        <f>TEXT(tabLocalidades!$R245,"mmm/aa")</f>
        <v>#REF!</v>
      </c>
      <c r="W245" s="1"/>
      <c r="X245" s="1"/>
      <c r="Y245" s="1"/>
      <c r="Z245" s="1"/>
      <c r="AA245" s="1"/>
    </row>
    <row r="246" spans="1:27" ht="18" customHeight="1">
      <c r="A246" s="2" t="e">
        <f t="shared" si="1"/>
        <v>#REF!</v>
      </c>
      <c r="B246" s="6" t="str">
        <f>IF(tabLocalidades!$C246="A","Atual","Nova")</f>
        <v>Nova</v>
      </c>
      <c r="C246" s="6" t="s">
        <v>793</v>
      </c>
      <c r="D246" s="27" t="s">
        <v>1555</v>
      </c>
      <c r="E246" s="27" t="s">
        <v>1556</v>
      </c>
      <c r="F246" s="2" t="s">
        <v>165</v>
      </c>
      <c r="G246" s="22" t="s">
        <v>30</v>
      </c>
      <c r="H246" s="27" t="s">
        <v>1434</v>
      </c>
      <c r="I246" s="27" t="s">
        <v>331</v>
      </c>
      <c r="J246" s="27" t="s">
        <v>1557</v>
      </c>
      <c r="K246" s="27" t="s">
        <v>1558</v>
      </c>
      <c r="L246" s="23" t="s">
        <v>1559</v>
      </c>
      <c r="M246" s="27" t="s">
        <v>813</v>
      </c>
      <c r="N246" s="38" t="s">
        <v>1560</v>
      </c>
      <c r="O246" s="27" t="s">
        <v>173</v>
      </c>
      <c r="P246" s="27" t="s">
        <v>802</v>
      </c>
      <c r="Q246" s="27">
        <v>250</v>
      </c>
      <c r="R246" s="25" t="e">
        <f>VLOOKUP(tabLocalidades!$D246,#REF!,10,0)</f>
        <v>#REF!</v>
      </c>
      <c r="S246" s="26" t="e">
        <f>VLOOKUP(tabLocalidades!$D246,#REF!,10,0)</f>
        <v>#REF!</v>
      </c>
      <c r="T246" s="26" t="e">
        <f>VLOOKUP(tabLocalidades!$D246,#REF!,10,0)</f>
        <v>#REF!</v>
      </c>
      <c r="U246" s="1" t="e">
        <f>IF(tabLocalidades!$R246=" ",0,1)</f>
        <v>#REF!</v>
      </c>
      <c r="V246" s="1" t="e">
        <f>TEXT(tabLocalidades!$R246,"mmm/aa")</f>
        <v>#REF!</v>
      </c>
      <c r="W246" s="1"/>
      <c r="X246" s="1"/>
      <c r="Y246" s="1"/>
      <c r="Z246" s="1"/>
      <c r="AA246" s="1"/>
    </row>
    <row r="247" spans="1:27" ht="18" customHeight="1">
      <c r="A247" s="2" t="e">
        <f t="shared" si="1"/>
        <v>#REF!</v>
      </c>
      <c r="B247" s="6" t="str">
        <f>IF(tabLocalidades!$C247="A","Atual","Nova")</f>
        <v>Nova</v>
      </c>
      <c r="C247" s="6" t="s">
        <v>793</v>
      </c>
      <c r="D247" s="27" t="s">
        <v>1561</v>
      </c>
      <c r="E247" s="27" t="s">
        <v>1562</v>
      </c>
      <c r="F247" s="2" t="s">
        <v>165</v>
      </c>
      <c r="G247" s="22" t="s">
        <v>30</v>
      </c>
      <c r="H247" s="27" t="s">
        <v>345</v>
      </c>
      <c r="I247" s="27" t="s">
        <v>331</v>
      </c>
      <c r="J247" s="27" t="s">
        <v>1563</v>
      </c>
      <c r="K247" s="27" t="s">
        <v>1564</v>
      </c>
      <c r="L247" s="23" t="s">
        <v>1565</v>
      </c>
      <c r="M247" s="27" t="s">
        <v>813</v>
      </c>
      <c r="N247" s="38" t="s">
        <v>1566</v>
      </c>
      <c r="O247" s="27" t="s">
        <v>173</v>
      </c>
      <c r="P247" s="27" t="s">
        <v>802</v>
      </c>
      <c r="Q247" s="27">
        <v>250</v>
      </c>
      <c r="R247" s="25" t="e">
        <f>VLOOKUP(tabLocalidades!$D247,#REF!,10,0)</f>
        <v>#REF!</v>
      </c>
      <c r="S247" s="26" t="e">
        <f>VLOOKUP(tabLocalidades!$D247,#REF!,10,0)</f>
        <v>#REF!</v>
      </c>
      <c r="T247" s="26" t="e">
        <f>VLOOKUP(tabLocalidades!$D247,#REF!,10,0)</f>
        <v>#REF!</v>
      </c>
      <c r="U247" s="1" t="e">
        <f>IF(tabLocalidades!$R247=" ",0,1)</f>
        <v>#REF!</v>
      </c>
      <c r="V247" s="1" t="e">
        <f>TEXT(tabLocalidades!$R247,"mmm/aa")</f>
        <v>#REF!</v>
      </c>
      <c r="W247" s="1"/>
      <c r="X247" s="1"/>
      <c r="Y247" s="1"/>
      <c r="Z247" s="1"/>
      <c r="AA247" s="1"/>
    </row>
    <row r="248" spans="1:27" ht="18" customHeight="1">
      <c r="A248" s="2" t="e">
        <f t="shared" si="1"/>
        <v>#REF!</v>
      </c>
      <c r="B248" s="6" t="str">
        <f>IF(tabLocalidades!$C248="A","Atual","Nova")</f>
        <v>Nova</v>
      </c>
      <c r="C248" s="6" t="s">
        <v>193</v>
      </c>
      <c r="D248" s="27" t="s">
        <v>1567</v>
      </c>
      <c r="E248" s="27" t="s">
        <v>1568</v>
      </c>
      <c r="F248" s="2" t="s">
        <v>196</v>
      </c>
      <c r="G248" s="22" t="s">
        <v>67</v>
      </c>
      <c r="H248" s="27" t="s">
        <v>276</v>
      </c>
      <c r="I248" s="27" t="s">
        <v>277</v>
      </c>
      <c r="J248" s="27" t="s">
        <v>277</v>
      </c>
      <c r="K248" s="27" t="s">
        <v>1569</v>
      </c>
      <c r="L248" s="34" t="s">
        <v>1570</v>
      </c>
      <c r="M248" s="27"/>
      <c r="N248" s="38" t="s">
        <v>1571</v>
      </c>
      <c r="O248" s="27" t="s">
        <v>202</v>
      </c>
      <c r="P248" s="27" t="s">
        <v>802</v>
      </c>
      <c r="Q248" s="27">
        <v>50</v>
      </c>
      <c r="R248" s="25" t="e">
        <f>VLOOKUP(tabLocalidades!$D248,#REF!,10,0)</f>
        <v>#REF!</v>
      </c>
      <c r="S248" s="26" t="e">
        <f>VLOOKUP(tabLocalidades!$D248,#REF!,10,0)</f>
        <v>#REF!</v>
      </c>
      <c r="T248" s="26" t="e">
        <f>VLOOKUP(tabLocalidades!$D248,#REF!,10,0)</f>
        <v>#REF!</v>
      </c>
      <c r="U248" s="1" t="e">
        <f>IF(tabLocalidades!$R248=" ",0,1)</f>
        <v>#REF!</v>
      </c>
      <c r="V248" s="1" t="e">
        <f>TEXT(tabLocalidades!$R248,"mmm/aa")</f>
        <v>#REF!</v>
      </c>
      <c r="W248" s="1"/>
      <c r="X248" s="1"/>
      <c r="Y248" s="1"/>
      <c r="Z248" s="1"/>
      <c r="AA248" s="1"/>
    </row>
    <row r="249" spans="1:27" ht="18" customHeight="1">
      <c r="A249" s="2" t="e">
        <f t="shared" si="1"/>
        <v>#REF!</v>
      </c>
      <c r="B249" s="6" t="str">
        <f>IF(tabLocalidades!$C249="A","Atual","Nova")</f>
        <v>Nova</v>
      </c>
      <c r="C249" s="6" t="s">
        <v>193</v>
      </c>
      <c r="D249" s="27" t="s">
        <v>1572</v>
      </c>
      <c r="E249" s="27" t="s">
        <v>1573</v>
      </c>
      <c r="F249" s="2" t="s">
        <v>196</v>
      </c>
      <c r="G249" s="22" t="s">
        <v>67</v>
      </c>
      <c r="H249" s="27" t="s">
        <v>318</v>
      </c>
      <c r="I249" s="27" t="s">
        <v>318</v>
      </c>
      <c r="J249" s="27" t="s">
        <v>318</v>
      </c>
      <c r="K249" s="27" t="s">
        <v>1574</v>
      </c>
      <c r="L249" s="34" t="s">
        <v>1575</v>
      </c>
      <c r="M249" s="27"/>
      <c r="N249" s="38" t="s">
        <v>1576</v>
      </c>
      <c r="O249" s="27" t="s">
        <v>202</v>
      </c>
      <c r="P249" s="27" t="s">
        <v>802</v>
      </c>
      <c r="Q249" s="27">
        <v>75</v>
      </c>
      <c r="R249" s="25" t="e">
        <f>VLOOKUP(tabLocalidades!$D249,#REF!,10,0)</f>
        <v>#REF!</v>
      </c>
      <c r="S249" s="26" t="e">
        <f>VLOOKUP(tabLocalidades!$D249,#REF!,10,0)</f>
        <v>#REF!</v>
      </c>
      <c r="T249" s="26" t="e">
        <f>VLOOKUP(tabLocalidades!$D249,#REF!,10,0)</f>
        <v>#REF!</v>
      </c>
      <c r="U249" s="1" t="e">
        <f>IF(tabLocalidades!$R249=" ",0,1)</f>
        <v>#REF!</v>
      </c>
      <c r="V249" s="1" t="e">
        <f>TEXT(tabLocalidades!$R249,"mmm/aa")</f>
        <v>#REF!</v>
      </c>
      <c r="W249" s="1"/>
      <c r="X249" s="28" t="s">
        <v>1577</v>
      </c>
      <c r="Y249" s="28" t="s">
        <v>1578</v>
      </c>
      <c r="Z249" s="28">
        <v>22874</v>
      </c>
      <c r="AA249" s="28" t="s">
        <v>1579</v>
      </c>
    </row>
    <row r="250" spans="1:27" ht="18" customHeight="1">
      <c r="A250" s="2" t="e">
        <f t="shared" si="1"/>
        <v>#REF!</v>
      </c>
      <c r="B250" s="6" t="str">
        <f>IF(tabLocalidades!$C250="A","Atual","Nova")</f>
        <v>Nova</v>
      </c>
      <c r="C250" s="6" t="s">
        <v>193</v>
      </c>
      <c r="D250" s="27" t="s">
        <v>1580</v>
      </c>
      <c r="E250" s="27" t="s">
        <v>1581</v>
      </c>
      <c r="F250" s="2" t="s">
        <v>196</v>
      </c>
      <c r="G250" s="22" t="s">
        <v>220</v>
      </c>
      <c r="H250" s="27" t="s">
        <v>311</v>
      </c>
      <c r="I250" s="27" t="s">
        <v>312</v>
      </c>
      <c r="J250" s="27" t="s">
        <v>874</v>
      </c>
      <c r="K250" s="27" t="s">
        <v>1582</v>
      </c>
      <c r="L250" s="34" t="s">
        <v>1583</v>
      </c>
      <c r="M250" s="27"/>
      <c r="N250" s="39" t="s">
        <v>1584</v>
      </c>
      <c r="O250" s="27" t="s">
        <v>202</v>
      </c>
      <c r="P250" s="27" t="s">
        <v>802</v>
      </c>
      <c r="Q250" s="27">
        <v>50</v>
      </c>
      <c r="R250" s="25" t="e">
        <f>VLOOKUP(tabLocalidades!$D250,#REF!,10,0)</f>
        <v>#REF!</v>
      </c>
      <c r="S250" s="26" t="e">
        <f>VLOOKUP(tabLocalidades!$D250,#REF!,10,0)</f>
        <v>#REF!</v>
      </c>
      <c r="T250" s="26" t="e">
        <f>VLOOKUP(tabLocalidades!$D250,#REF!,10,0)</f>
        <v>#REF!</v>
      </c>
      <c r="U250" s="1" t="e">
        <f>IF(tabLocalidades!$R250=" ",0,1)</f>
        <v>#REF!</v>
      </c>
      <c r="V250" s="1" t="e">
        <f>TEXT(tabLocalidades!$R250,"mmm/aa")</f>
        <v>#REF!</v>
      </c>
      <c r="W250" s="1"/>
      <c r="X250" s="1"/>
      <c r="Y250" s="1"/>
      <c r="Z250" s="1"/>
      <c r="AA250" s="1"/>
    </row>
    <row r="251" spans="1:27" ht="18" customHeight="1">
      <c r="A251" s="2" t="e">
        <f t="shared" si="1"/>
        <v>#REF!</v>
      </c>
      <c r="B251" s="6" t="str">
        <f>IF(tabLocalidades!$C251="A","Atual","Nova")</f>
        <v>Nova</v>
      </c>
      <c r="C251" s="6" t="s">
        <v>193</v>
      </c>
      <c r="D251" s="27" t="s">
        <v>1585</v>
      </c>
      <c r="E251" s="27" t="s">
        <v>1586</v>
      </c>
      <c r="F251" s="2" t="s">
        <v>196</v>
      </c>
      <c r="G251" s="22" t="s">
        <v>39</v>
      </c>
      <c r="H251" s="27" t="s">
        <v>40</v>
      </c>
      <c r="I251" s="27" t="s">
        <v>459</v>
      </c>
      <c r="J251" s="27" t="s">
        <v>459</v>
      </c>
      <c r="K251" s="27" t="s">
        <v>1587</v>
      </c>
      <c r="L251" s="34" t="s">
        <v>1588</v>
      </c>
      <c r="M251" s="27"/>
      <c r="N251" s="38" t="s">
        <v>1589</v>
      </c>
      <c r="O251" s="27" t="s">
        <v>202</v>
      </c>
      <c r="P251" s="27" t="s">
        <v>802</v>
      </c>
      <c r="Q251" s="27">
        <v>50</v>
      </c>
      <c r="R251" s="25" t="e">
        <f>VLOOKUP(tabLocalidades!$D251,#REF!,10,0)</f>
        <v>#REF!</v>
      </c>
      <c r="S251" s="26" t="e">
        <f>VLOOKUP(tabLocalidades!$D251,#REF!,10,0)</f>
        <v>#REF!</v>
      </c>
      <c r="T251" s="26" t="e">
        <f>VLOOKUP(tabLocalidades!$D251,#REF!,10,0)</f>
        <v>#REF!</v>
      </c>
      <c r="U251" s="1" t="e">
        <f>IF(tabLocalidades!$R251=" ",0,1)</f>
        <v>#REF!</v>
      </c>
      <c r="V251" s="1" t="e">
        <f>TEXT(tabLocalidades!$R251,"mmm/aa")</f>
        <v>#REF!</v>
      </c>
      <c r="W251" s="1"/>
      <c r="X251" s="1"/>
      <c r="Y251" s="1"/>
      <c r="Z251" s="1"/>
      <c r="AA251" s="1"/>
    </row>
    <row r="252" spans="1:27" ht="18" customHeight="1">
      <c r="A252" s="2" t="e">
        <f t="shared" si="1"/>
        <v>#REF!</v>
      </c>
      <c r="B252" s="6" t="str">
        <f>IF(tabLocalidades!$C252="A","Atual","Nova")</f>
        <v>Nova</v>
      </c>
      <c r="C252" s="6" t="s">
        <v>193</v>
      </c>
      <c r="D252" s="27" t="s">
        <v>1590</v>
      </c>
      <c r="E252" s="27" t="s">
        <v>1591</v>
      </c>
      <c r="F252" s="2" t="s">
        <v>196</v>
      </c>
      <c r="G252" s="22" t="s">
        <v>30</v>
      </c>
      <c r="H252" s="27" t="s">
        <v>431</v>
      </c>
      <c r="I252" s="27" t="s">
        <v>431</v>
      </c>
      <c r="J252" s="27" t="s">
        <v>431</v>
      </c>
      <c r="K252" s="27" t="s">
        <v>1592</v>
      </c>
      <c r="L252" s="34" t="s">
        <v>1593</v>
      </c>
      <c r="M252" s="27"/>
      <c r="N252" s="38" t="s">
        <v>1594</v>
      </c>
      <c r="O252" s="27" t="s">
        <v>202</v>
      </c>
      <c r="P252" s="27" t="s">
        <v>802</v>
      </c>
      <c r="Q252" s="27">
        <v>50</v>
      </c>
      <c r="R252" s="25" t="e">
        <f>VLOOKUP(tabLocalidades!$D252,#REF!,10,0)</f>
        <v>#REF!</v>
      </c>
      <c r="S252" s="26" t="e">
        <f>VLOOKUP(tabLocalidades!$D252,#REF!,10,0)</f>
        <v>#REF!</v>
      </c>
      <c r="T252" s="26" t="e">
        <f>VLOOKUP(tabLocalidades!$D252,#REF!,10,0)</f>
        <v>#REF!</v>
      </c>
      <c r="U252" s="1" t="e">
        <f>IF(tabLocalidades!$R252=" ",0,1)</f>
        <v>#REF!</v>
      </c>
      <c r="V252" s="1" t="e">
        <f>TEXT(tabLocalidades!$R252,"mmm/aa")</f>
        <v>#REF!</v>
      </c>
      <c r="W252" s="1"/>
      <c r="X252" s="1"/>
      <c r="Y252" s="1"/>
      <c r="Z252" s="1"/>
      <c r="AA252" s="1"/>
    </row>
    <row r="253" spans="1:27" ht="18" customHeight="1">
      <c r="A253" s="2" t="e">
        <f t="shared" si="1"/>
        <v>#REF!</v>
      </c>
      <c r="B253" s="6" t="str">
        <f>IF(tabLocalidades!$C253="A","Atual","Nova")</f>
        <v>Nova</v>
      </c>
      <c r="C253" s="6" t="s">
        <v>193</v>
      </c>
      <c r="D253" s="27" t="s">
        <v>1595</v>
      </c>
      <c r="E253" s="27" t="s">
        <v>1596</v>
      </c>
      <c r="F253" s="2" t="s">
        <v>196</v>
      </c>
      <c r="G253" s="22" t="s">
        <v>220</v>
      </c>
      <c r="H253" s="27" t="s">
        <v>491</v>
      </c>
      <c r="I253" s="27" t="s">
        <v>491</v>
      </c>
      <c r="J253" s="27" t="s">
        <v>1597</v>
      </c>
      <c r="K253" s="27" t="s">
        <v>1598</v>
      </c>
      <c r="L253" s="34" t="s">
        <v>1599</v>
      </c>
      <c r="M253" s="27"/>
      <c r="N253" s="38" t="s">
        <v>1600</v>
      </c>
      <c r="O253" s="27" t="s">
        <v>202</v>
      </c>
      <c r="P253" s="27" t="s">
        <v>802</v>
      </c>
      <c r="Q253" s="27">
        <v>50</v>
      </c>
      <c r="R253" s="25" t="e">
        <f>VLOOKUP(tabLocalidades!$D253,#REF!,10,0)</f>
        <v>#REF!</v>
      </c>
      <c r="S253" s="26" t="e">
        <f>VLOOKUP(tabLocalidades!$D253,#REF!,10,0)</f>
        <v>#REF!</v>
      </c>
      <c r="T253" s="26" t="e">
        <f>VLOOKUP(tabLocalidades!$D253,#REF!,10,0)</f>
        <v>#REF!</v>
      </c>
      <c r="U253" s="1" t="e">
        <f>IF(tabLocalidades!$R253=" ",0,1)</f>
        <v>#REF!</v>
      </c>
      <c r="V253" s="1" t="e">
        <f>TEXT(tabLocalidades!$R253,"mmm/aa")</f>
        <v>#REF!</v>
      </c>
      <c r="W253" s="1"/>
      <c r="X253" s="1"/>
      <c r="Y253" s="1"/>
      <c r="Z253" s="1"/>
      <c r="AA253" s="1"/>
    </row>
    <row r="254" spans="1:27" ht="18" customHeight="1">
      <c r="A254" s="2" t="e">
        <f t="shared" si="1"/>
        <v>#REF!</v>
      </c>
      <c r="B254" s="6" t="str">
        <f>IF(tabLocalidades!$C254="A","Atual","Nova")</f>
        <v>Nova</v>
      </c>
      <c r="C254" s="6" t="s">
        <v>193</v>
      </c>
      <c r="D254" s="27" t="s">
        <v>1601</v>
      </c>
      <c r="E254" s="27" t="s">
        <v>1602</v>
      </c>
      <c r="F254" s="2" t="s">
        <v>196</v>
      </c>
      <c r="G254" s="22" t="s">
        <v>30</v>
      </c>
      <c r="H254" s="27" t="s">
        <v>431</v>
      </c>
      <c r="I254" s="27" t="s">
        <v>484</v>
      </c>
      <c r="J254" s="27" t="s">
        <v>1603</v>
      </c>
      <c r="K254" s="27" t="s">
        <v>1604</v>
      </c>
      <c r="L254" s="34" t="s">
        <v>1605</v>
      </c>
      <c r="M254" s="27"/>
      <c r="N254" s="38" t="s">
        <v>1606</v>
      </c>
      <c r="O254" s="27" t="s">
        <v>202</v>
      </c>
      <c r="P254" s="27" t="s">
        <v>802</v>
      </c>
      <c r="Q254" s="27">
        <v>75</v>
      </c>
      <c r="R254" s="25" t="e">
        <f>VLOOKUP(tabLocalidades!$D254,#REF!,10,0)</f>
        <v>#REF!</v>
      </c>
      <c r="S254" s="26" t="e">
        <f>VLOOKUP(tabLocalidades!$D254,#REF!,10,0)</f>
        <v>#REF!</v>
      </c>
      <c r="T254" s="26" t="e">
        <f>VLOOKUP(tabLocalidades!$D254,#REF!,10,0)</f>
        <v>#REF!</v>
      </c>
      <c r="U254" s="1" t="e">
        <f>IF(tabLocalidades!$R254=" ",0,1)</f>
        <v>#REF!</v>
      </c>
      <c r="V254" s="1" t="e">
        <f>TEXT(tabLocalidades!$R254,"mmm/aa")</f>
        <v>#REF!</v>
      </c>
      <c r="W254" s="1"/>
      <c r="X254" s="1"/>
      <c r="Y254" s="1"/>
      <c r="Z254" s="1"/>
      <c r="AA254" s="1"/>
    </row>
    <row r="255" spans="1:27" ht="18" customHeight="1">
      <c r="A255" s="2" t="e">
        <f t="shared" si="1"/>
        <v>#REF!</v>
      </c>
      <c r="B255" s="6" t="str">
        <f>IF(tabLocalidades!$C255="A","Atual","Nova")</f>
        <v>Nova</v>
      </c>
      <c r="C255" s="6" t="s">
        <v>193</v>
      </c>
      <c r="D255" s="27" t="s">
        <v>1607</v>
      </c>
      <c r="E255" s="27" t="s">
        <v>1608</v>
      </c>
      <c r="F255" s="2" t="s">
        <v>196</v>
      </c>
      <c r="G255" s="22" t="s">
        <v>39</v>
      </c>
      <c r="H255" s="27" t="s">
        <v>40</v>
      </c>
      <c r="I255" s="27" t="s">
        <v>212</v>
      </c>
      <c r="J255" s="27" t="s">
        <v>1609</v>
      </c>
      <c r="K255" s="27" t="s">
        <v>1610</v>
      </c>
      <c r="L255" s="34" t="s">
        <v>1611</v>
      </c>
      <c r="M255" s="27"/>
      <c r="N255" s="38" t="s">
        <v>1612</v>
      </c>
      <c r="O255" s="27" t="s">
        <v>202</v>
      </c>
      <c r="P255" s="27" t="s">
        <v>802</v>
      </c>
      <c r="Q255" s="27">
        <v>75</v>
      </c>
      <c r="R255" s="25" t="e">
        <f>VLOOKUP(tabLocalidades!$D255,#REF!,10,0)</f>
        <v>#REF!</v>
      </c>
      <c r="S255" s="26" t="e">
        <f>VLOOKUP(tabLocalidades!$D255,#REF!,10,0)</f>
        <v>#REF!</v>
      </c>
      <c r="T255" s="26" t="e">
        <f>VLOOKUP(tabLocalidades!$D255,#REF!,10,0)</f>
        <v>#REF!</v>
      </c>
      <c r="U255" s="1" t="e">
        <f>IF(tabLocalidades!$R255=" ",0,1)</f>
        <v>#REF!</v>
      </c>
      <c r="V255" s="1" t="e">
        <f>TEXT(tabLocalidades!$R255,"mmm/aa")</f>
        <v>#REF!</v>
      </c>
      <c r="W255" s="1"/>
      <c r="X255" s="1"/>
      <c r="Y255" s="1"/>
      <c r="Z255" s="1"/>
      <c r="AA255" s="1"/>
    </row>
    <row r="256" spans="1:27" ht="18" customHeight="1">
      <c r="A256" s="2" t="e">
        <f t="shared" si="1"/>
        <v>#REF!</v>
      </c>
      <c r="B256" s="6" t="str">
        <f>IF(tabLocalidades!$C256="A","Atual","Nova")</f>
        <v>Nova</v>
      </c>
      <c r="C256" s="6" t="s">
        <v>193</v>
      </c>
      <c r="D256" s="27" t="s">
        <v>1613</v>
      </c>
      <c r="E256" s="27" t="s">
        <v>1614</v>
      </c>
      <c r="F256" s="2" t="s">
        <v>196</v>
      </c>
      <c r="G256" s="22" t="s">
        <v>56</v>
      </c>
      <c r="H256" s="27" t="s">
        <v>398</v>
      </c>
      <c r="I256" s="27" t="s">
        <v>399</v>
      </c>
      <c r="J256" s="27" t="s">
        <v>400</v>
      </c>
      <c r="K256" s="27" t="s">
        <v>1615</v>
      </c>
      <c r="L256" s="34" t="s">
        <v>1616</v>
      </c>
      <c r="M256" s="27"/>
      <c r="N256" s="38" t="s">
        <v>1617</v>
      </c>
      <c r="O256" s="27" t="s">
        <v>202</v>
      </c>
      <c r="P256" s="27" t="s">
        <v>802</v>
      </c>
      <c r="Q256" s="27">
        <v>75</v>
      </c>
      <c r="R256" s="25" t="e">
        <f>VLOOKUP(tabLocalidades!$D256,#REF!,10,0)</f>
        <v>#REF!</v>
      </c>
      <c r="S256" s="26" t="e">
        <f>VLOOKUP(tabLocalidades!$D256,#REF!,10,0)</f>
        <v>#REF!</v>
      </c>
      <c r="T256" s="26" t="e">
        <f>VLOOKUP(tabLocalidades!$D256,#REF!,10,0)</f>
        <v>#REF!</v>
      </c>
      <c r="U256" s="1" t="e">
        <f>IF(tabLocalidades!$R256=" ",0,1)</f>
        <v>#REF!</v>
      </c>
      <c r="V256" s="1" t="e">
        <f>TEXT(tabLocalidades!$R256,"mmm/aa")</f>
        <v>#REF!</v>
      </c>
      <c r="W256" s="1"/>
      <c r="X256" s="1"/>
      <c r="Y256" s="1"/>
      <c r="Z256" s="1"/>
      <c r="AA256" s="1"/>
    </row>
    <row r="257" spans="1:27" ht="18" customHeight="1">
      <c r="A257" s="2" t="e">
        <f t="shared" si="1"/>
        <v>#REF!</v>
      </c>
      <c r="B257" s="6" t="str">
        <f>IF(tabLocalidades!$C257="A","Atual","Nova")</f>
        <v>Nova</v>
      </c>
      <c r="C257" s="6" t="s">
        <v>193</v>
      </c>
      <c r="D257" s="27" t="s">
        <v>1618</v>
      </c>
      <c r="E257" s="27" t="s">
        <v>1619</v>
      </c>
      <c r="F257" s="2" t="s">
        <v>196</v>
      </c>
      <c r="G257" s="22" t="s">
        <v>56</v>
      </c>
      <c r="H257" s="27" t="s">
        <v>377</v>
      </c>
      <c r="I257" s="27" t="s">
        <v>377</v>
      </c>
      <c r="J257" s="27" t="s">
        <v>1247</v>
      </c>
      <c r="K257" s="27" t="s">
        <v>1620</v>
      </c>
      <c r="L257" s="34" t="s">
        <v>1621</v>
      </c>
      <c r="M257" s="27"/>
      <c r="N257" s="38" t="s">
        <v>1622</v>
      </c>
      <c r="O257" s="27" t="s">
        <v>202</v>
      </c>
      <c r="P257" s="27" t="s">
        <v>802</v>
      </c>
      <c r="Q257" s="27">
        <v>75</v>
      </c>
      <c r="R257" s="25" t="e">
        <f>VLOOKUP(tabLocalidades!$D257,#REF!,10,0)</f>
        <v>#REF!</v>
      </c>
      <c r="S257" s="26" t="e">
        <f>VLOOKUP(tabLocalidades!$D257,#REF!,10,0)</f>
        <v>#REF!</v>
      </c>
      <c r="T257" s="26" t="e">
        <f>VLOOKUP(tabLocalidades!$D257,#REF!,10,0)</f>
        <v>#REF!</v>
      </c>
      <c r="U257" s="1" t="e">
        <f>IF(tabLocalidades!$R257=" ",0,1)</f>
        <v>#REF!</v>
      </c>
      <c r="V257" s="1" t="e">
        <f>TEXT(tabLocalidades!$R257,"mmm/aa")</f>
        <v>#REF!</v>
      </c>
      <c r="W257" s="1"/>
      <c r="X257" s="1"/>
      <c r="Y257" s="1"/>
      <c r="Z257" s="1"/>
      <c r="AA257" s="1"/>
    </row>
    <row r="258" spans="1:27" ht="18" customHeight="1">
      <c r="A258" s="2" t="e">
        <f t="shared" si="1"/>
        <v>#REF!</v>
      </c>
      <c r="B258" s="6" t="str">
        <f>IF(tabLocalidades!$C258="A","Atual","Nova")</f>
        <v>Nova</v>
      </c>
      <c r="C258" s="6" t="s">
        <v>193</v>
      </c>
      <c r="D258" s="27" t="s">
        <v>1623</v>
      </c>
      <c r="E258" s="27" t="s">
        <v>1624</v>
      </c>
      <c r="F258" s="2" t="s">
        <v>196</v>
      </c>
      <c r="G258" s="22" t="s">
        <v>220</v>
      </c>
      <c r="H258" s="27" t="s">
        <v>390</v>
      </c>
      <c r="I258" s="27" t="s">
        <v>499</v>
      </c>
      <c r="J258" s="27" t="s">
        <v>1625</v>
      </c>
      <c r="K258" s="27" t="s">
        <v>1626</v>
      </c>
      <c r="L258" s="34" t="s">
        <v>1627</v>
      </c>
      <c r="M258" s="27"/>
      <c r="N258" s="38" t="s">
        <v>1628</v>
      </c>
      <c r="O258" s="27" t="s">
        <v>202</v>
      </c>
      <c r="P258" s="27" t="s">
        <v>802</v>
      </c>
      <c r="Q258" s="27">
        <v>100</v>
      </c>
      <c r="R258" s="25" t="e">
        <f>VLOOKUP(tabLocalidades!$D258,#REF!,10,0)</f>
        <v>#REF!</v>
      </c>
      <c r="S258" s="26" t="e">
        <f>VLOOKUP(tabLocalidades!$D258,#REF!,10,0)</f>
        <v>#REF!</v>
      </c>
      <c r="T258" s="26" t="e">
        <f>VLOOKUP(tabLocalidades!$D258,#REF!,10,0)</f>
        <v>#REF!</v>
      </c>
      <c r="U258" s="1" t="e">
        <f>IF(tabLocalidades!$R258=" ",0,1)</f>
        <v>#REF!</v>
      </c>
      <c r="V258" s="1" t="e">
        <f>TEXT(tabLocalidades!$R258,"mmm/aa")</f>
        <v>#REF!</v>
      </c>
      <c r="W258" s="1"/>
      <c r="X258" s="1"/>
      <c r="Y258" s="1"/>
      <c r="Z258" s="1"/>
      <c r="AA258" s="1"/>
    </row>
    <row r="259" spans="1:27" ht="18" customHeight="1">
      <c r="A259" s="2" t="e">
        <f t="shared" si="1"/>
        <v>#REF!</v>
      </c>
      <c r="B259" s="6" t="str">
        <f>IF(tabLocalidades!$C259="A","Atual","Nova")</f>
        <v>Nova</v>
      </c>
      <c r="C259" s="6" t="s">
        <v>193</v>
      </c>
      <c r="D259" s="27" t="s">
        <v>1629</v>
      </c>
      <c r="E259" s="27" t="s">
        <v>1630</v>
      </c>
      <c r="F259" s="2" t="s">
        <v>196</v>
      </c>
      <c r="G259" s="22" t="s">
        <v>30</v>
      </c>
      <c r="H259" s="2" t="s">
        <v>205</v>
      </c>
      <c r="I259" s="27" t="s">
        <v>471</v>
      </c>
      <c r="J259" s="27" t="s">
        <v>471</v>
      </c>
      <c r="K259" s="27" t="s">
        <v>1631</v>
      </c>
      <c r="L259" s="34" t="s">
        <v>1632</v>
      </c>
      <c r="M259" s="27"/>
      <c r="N259" s="38" t="s">
        <v>1633</v>
      </c>
      <c r="O259" s="27" t="s">
        <v>202</v>
      </c>
      <c r="P259" s="27" t="s">
        <v>802</v>
      </c>
      <c r="Q259" s="27">
        <v>100</v>
      </c>
      <c r="R259" s="25" t="e">
        <f>VLOOKUP(tabLocalidades!$D259,#REF!,10,0)</f>
        <v>#REF!</v>
      </c>
      <c r="S259" s="26" t="e">
        <f>VLOOKUP(tabLocalidades!$D259,#REF!,10,0)</f>
        <v>#REF!</v>
      </c>
      <c r="T259" s="26" t="e">
        <f>VLOOKUP(tabLocalidades!$D259,#REF!,10,0)</f>
        <v>#REF!</v>
      </c>
      <c r="U259" s="1" t="e">
        <f>IF(tabLocalidades!$R259=" ",0,1)</f>
        <v>#REF!</v>
      </c>
      <c r="V259" s="1" t="e">
        <f>TEXT(tabLocalidades!$R259,"mmm/aa")</f>
        <v>#REF!</v>
      </c>
      <c r="W259" s="1"/>
      <c r="X259" s="1"/>
      <c r="Y259" s="1"/>
      <c r="Z259" s="1"/>
      <c r="AA259" s="1"/>
    </row>
    <row r="260" spans="1:27" ht="18" customHeight="1">
      <c r="A260" s="2" t="e">
        <f t="shared" si="1"/>
        <v>#REF!</v>
      </c>
      <c r="B260" s="6" t="str">
        <f>IF(tabLocalidades!$C260="A","Atual","Nova")</f>
        <v>Nova</v>
      </c>
      <c r="C260" s="6" t="s">
        <v>193</v>
      </c>
      <c r="D260" s="27" t="s">
        <v>1634</v>
      </c>
      <c r="E260" s="27" t="s">
        <v>1635</v>
      </c>
      <c r="F260" s="2" t="s">
        <v>196</v>
      </c>
      <c r="G260" s="22" t="s">
        <v>30</v>
      </c>
      <c r="H260" s="27" t="s">
        <v>166</v>
      </c>
      <c r="I260" s="27" t="s">
        <v>166</v>
      </c>
      <c r="J260" s="27" t="s">
        <v>166</v>
      </c>
      <c r="K260" s="27" t="s">
        <v>1636</v>
      </c>
      <c r="L260" s="34" t="s">
        <v>1637</v>
      </c>
      <c r="M260" s="27"/>
      <c r="N260" s="38" t="s">
        <v>1638</v>
      </c>
      <c r="O260" s="27" t="s">
        <v>202</v>
      </c>
      <c r="P260" s="27" t="s">
        <v>802</v>
      </c>
      <c r="Q260" s="27">
        <v>75</v>
      </c>
      <c r="R260" s="25" t="e">
        <f>VLOOKUP(tabLocalidades!$D260,#REF!,10,0)</f>
        <v>#REF!</v>
      </c>
      <c r="S260" s="26" t="e">
        <f>VLOOKUP(tabLocalidades!$D260,#REF!,10,0)</f>
        <v>#REF!</v>
      </c>
      <c r="T260" s="26" t="e">
        <f>VLOOKUP(tabLocalidades!$D260,#REF!,10,0)</f>
        <v>#REF!</v>
      </c>
      <c r="U260" s="1" t="e">
        <f>IF(tabLocalidades!$R260=" ",0,1)</f>
        <v>#REF!</v>
      </c>
      <c r="V260" s="1" t="e">
        <f>TEXT(tabLocalidades!$R260,"mmm/aa")</f>
        <v>#REF!</v>
      </c>
      <c r="W260" s="1"/>
      <c r="X260" s="1"/>
      <c r="Y260" s="1"/>
      <c r="Z260" s="1"/>
      <c r="AA260" s="1"/>
    </row>
    <row r="261" spans="1:27" ht="18" customHeight="1">
      <c r="A261" s="2" t="e">
        <f t="shared" si="1"/>
        <v>#REF!</v>
      </c>
      <c r="B261" s="2" t="str">
        <f>IF(tabLocalidades!$C261="A","Atual","Nova")</f>
        <v>Nova</v>
      </c>
      <c r="C261" s="6" t="s">
        <v>193</v>
      </c>
      <c r="D261" s="27" t="s">
        <v>1639</v>
      </c>
      <c r="E261" s="27" t="s">
        <v>1640</v>
      </c>
      <c r="F261" s="2" t="s">
        <v>196</v>
      </c>
      <c r="G261" s="22" t="s">
        <v>67</v>
      </c>
      <c r="H261" s="27" t="s">
        <v>276</v>
      </c>
      <c r="I261" s="27" t="s">
        <v>371</v>
      </c>
      <c r="J261" s="27" t="s">
        <v>1454</v>
      </c>
      <c r="K261" s="27" t="s">
        <v>1641</v>
      </c>
      <c r="L261" s="34" t="s">
        <v>1642</v>
      </c>
      <c r="M261" s="27"/>
      <c r="N261" s="38" t="s">
        <v>1643</v>
      </c>
      <c r="O261" s="27" t="s">
        <v>202</v>
      </c>
      <c r="P261" s="27" t="s">
        <v>802</v>
      </c>
      <c r="Q261" s="27">
        <v>50</v>
      </c>
      <c r="R261" s="25" t="e">
        <f>VLOOKUP(tabLocalidades!$D261,#REF!,10,0)</f>
        <v>#REF!</v>
      </c>
      <c r="S261" s="26" t="e">
        <f>VLOOKUP(tabLocalidades!$D261,#REF!,10,0)</f>
        <v>#REF!</v>
      </c>
      <c r="T261" s="26" t="e">
        <f>VLOOKUP(tabLocalidades!$D261,#REF!,10,0)</f>
        <v>#REF!</v>
      </c>
      <c r="U261" s="1" t="e">
        <f>IF(tabLocalidades!$R261=" ",0,1)</f>
        <v>#REF!</v>
      </c>
      <c r="V261" s="1" t="e">
        <f>TEXT(tabLocalidades!$R261,"mmm/aa")</f>
        <v>#REF!</v>
      </c>
      <c r="W261" s="1"/>
      <c r="X261" s="1"/>
      <c r="Y261" s="1"/>
      <c r="Z261" s="1"/>
      <c r="AA261" s="1"/>
    </row>
    <row r="262" spans="1:27" ht="18" customHeight="1">
      <c r="A262" s="2" t="e">
        <f t="shared" si="1"/>
        <v>#REF!</v>
      </c>
      <c r="B262" s="6" t="str">
        <f>IF(tabLocalidades!$C262="A","Atual","Nova")</f>
        <v>Nova</v>
      </c>
      <c r="C262" s="6" t="s">
        <v>193</v>
      </c>
      <c r="D262" s="27" t="s">
        <v>1644</v>
      </c>
      <c r="E262" s="27" t="s">
        <v>1645</v>
      </c>
      <c r="F262" s="2" t="s">
        <v>651</v>
      </c>
      <c r="G262" s="22" t="s">
        <v>56</v>
      </c>
      <c r="H262" s="27" t="s">
        <v>102</v>
      </c>
      <c r="I262" s="27" t="s">
        <v>102</v>
      </c>
      <c r="J262" s="27" t="s">
        <v>137</v>
      </c>
      <c r="K262" s="27" t="s">
        <v>1646</v>
      </c>
      <c r="L262" s="34" t="s">
        <v>1647</v>
      </c>
      <c r="M262" s="27"/>
      <c r="N262" s="38" t="s">
        <v>1648</v>
      </c>
      <c r="O262" s="27" t="s">
        <v>1031</v>
      </c>
      <c r="P262" s="27" t="s">
        <v>802</v>
      </c>
      <c r="Q262" s="27">
        <v>75</v>
      </c>
      <c r="R262" s="25" t="e">
        <f>VLOOKUP(tabLocalidades!$D262,#REF!,10,0)</f>
        <v>#REF!</v>
      </c>
      <c r="S262" s="26" t="e">
        <f>VLOOKUP(tabLocalidades!$D262,#REF!,10,0)</f>
        <v>#REF!</v>
      </c>
      <c r="T262" s="26" t="e">
        <f>VLOOKUP(tabLocalidades!$D262,#REF!,10,0)</f>
        <v>#REF!</v>
      </c>
      <c r="U262" s="1" t="e">
        <f>IF(tabLocalidades!$R262=" ",0,1)</f>
        <v>#REF!</v>
      </c>
      <c r="V262" s="1" t="e">
        <f>TEXT(tabLocalidades!$R262,"mmm/aa")</f>
        <v>#REF!</v>
      </c>
      <c r="W262" s="1"/>
      <c r="X262" s="1"/>
      <c r="Y262" s="1"/>
      <c r="Z262" s="1"/>
      <c r="AA262" s="1"/>
    </row>
    <row r="263" spans="1:27" ht="18" customHeight="1">
      <c r="A263" s="2" t="e">
        <f t="shared" si="1"/>
        <v>#REF!</v>
      </c>
      <c r="B263" s="6" t="str">
        <f>IF(tabLocalidades!$C263="A","Atual","Nova")</f>
        <v>Nova</v>
      </c>
      <c r="C263" s="6" t="s">
        <v>193</v>
      </c>
      <c r="D263" s="27" t="s">
        <v>1649</v>
      </c>
      <c r="E263" s="27" t="s">
        <v>1650</v>
      </c>
      <c r="F263" s="2" t="s">
        <v>196</v>
      </c>
      <c r="G263" s="22" t="s">
        <v>56</v>
      </c>
      <c r="H263" s="27" t="s">
        <v>229</v>
      </c>
      <c r="I263" s="27" t="s">
        <v>255</v>
      </c>
      <c r="J263" s="27" t="s">
        <v>1651</v>
      </c>
      <c r="K263" s="27" t="s">
        <v>1652</v>
      </c>
      <c r="L263" s="34" t="s">
        <v>1653</v>
      </c>
      <c r="M263" s="27"/>
      <c r="N263" s="38" t="s">
        <v>1654</v>
      </c>
      <c r="O263" s="27" t="s">
        <v>202</v>
      </c>
      <c r="P263" s="27" t="s">
        <v>802</v>
      </c>
      <c r="Q263" s="27">
        <v>50</v>
      </c>
      <c r="R263" s="25" t="e">
        <f>VLOOKUP(tabLocalidades!$D263,#REF!,10,0)</f>
        <v>#REF!</v>
      </c>
      <c r="S263" s="26" t="e">
        <f>VLOOKUP(tabLocalidades!$D263,#REF!,10,0)</f>
        <v>#REF!</v>
      </c>
      <c r="T263" s="26" t="e">
        <f>VLOOKUP(tabLocalidades!$D263,#REF!,10,0)</f>
        <v>#REF!</v>
      </c>
      <c r="U263" s="1" t="e">
        <f>IF(tabLocalidades!$R263=" ",0,1)</f>
        <v>#REF!</v>
      </c>
      <c r="V263" s="1" t="e">
        <f>TEXT(tabLocalidades!$R263,"mmm/aa")</f>
        <v>#REF!</v>
      </c>
      <c r="W263" s="1"/>
      <c r="X263" s="1"/>
      <c r="Y263" s="1"/>
      <c r="Z263" s="1"/>
      <c r="AA263" s="1"/>
    </row>
    <row r="264" spans="1:27" ht="18" customHeight="1">
      <c r="A264" s="2" t="e">
        <f t="shared" si="1"/>
        <v>#REF!</v>
      </c>
      <c r="B264" s="6" t="str">
        <f>IF(tabLocalidades!$C264="A","Atual","Nova")</f>
        <v>Nova</v>
      </c>
      <c r="C264" s="6" t="s">
        <v>193</v>
      </c>
      <c r="D264" s="27" t="s">
        <v>1655</v>
      </c>
      <c r="E264" s="27" t="s">
        <v>1656</v>
      </c>
      <c r="F264" s="2" t="s">
        <v>196</v>
      </c>
      <c r="G264" s="22" t="s">
        <v>30</v>
      </c>
      <c r="H264" s="27" t="s">
        <v>166</v>
      </c>
      <c r="I264" s="27" t="s">
        <v>167</v>
      </c>
      <c r="J264" s="27" t="s">
        <v>1657</v>
      </c>
      <c r="K264" s="27" t="s">
        <v>1658</v>
      </c>
      <c r="L264" s="34" t="s">
        <v>1659</v>
      </c>
      <c r="M264" s="27"/>
      <c r="N264" s="38" t="s">
        <v>1660</v>
      </c>
      <c r="O264" s="27" t="s">
        <v>202</v>
      </c>
      <c r="P264" s="27" t="s">
        <v>802</v>
      </c>
      <c r="Q264" s="27">
        <v>75</v>
      </c>
      <c r="R264" s="25" t="e">
        <f>VLOOKUP(tabLocalidades!$D264,#REF!,10,0)</f>
        <v>#REF!</v>
      </c>
      <c r="S264" s="26" t="e">
        <f>VLOOKUP(tabLocalidades!$D264,#REF!,10,0)</f>
        <v>#REF!</v>
      </c>
      <c r="T264" s="26" t="e">
        <f>VLOOKUP(tabLocalidades!$D264,#REF!,10,0)</f>
        <v>#REF!</v>
      </c>
      <c r="U264" s="1" t="e">
        <f>IF(tabLocalidades!$R264=" ",0,1)</f>
        <v>#REF!</v>
      </c>
      <c r="V264" s="1" t="e">
        <f>TEXT(tabLocalidades!$R264,"mmm/aa")</f>
        <v>#REF!</v>
      </c>
      <c r="W264" s="1"/>
      <c r="X264" s="1"/>
      <c r="Y264" s="1"/>
      <c r="Z264" s="1"/>
      <c r="AA264" s="1"/>
    </row>
    <row r="265" spans="1:27" ht="18" customHeight="1">
      <c r="A265" s="2" t="e">
        <f t="shared" si="1"/>
        <v>#REF!</v>
      </c>
      <c r="B265" s="6" t="str">
        <f>IF(tabLocalidades!$C265="A","Atual","Nova")</f>
        <v>Nova</v>
      </c>
      <c r="C265" s="6" t="s">
        <v>193</v>
      </c>
      <c r="D265" s="27" t="s">
        <v>1661</v>
      </c>
      <c r="E265" s="27" t="s">
        <v>1662</v>
      </c>
      <c r="F265" s="2" t="s">
        <v>196</v>
      </c>
      <c r="G265" s="22" t="s">
        <v>30</v>
      </c>
      <c r="H265" s="27" t="s">
        <v>197</v>
      </c>
      <c r="I265" s="27" t="s">
        <v>676</v>
      </c>
      <c r="J265" s="27" t="s">
        <v>1663</v>
      </c>
      <c r="K265" s="27" t="s">
        <v>1664</v>
      </c>
      <c r="L265" s="34" t="s">
        <v>1665</v>
      </c>
      <c r="M265" s="27"/>
      <c r="N265" s="38" t="s">
        <v>1666</v>
      </c>
      <c r="O265" s="27" t="s">
        <v>202</v>
      </c>
      <c r="P265" s="27" t="s">
        <v>802</v>
      </c>
      <c r="Q265" s="27">
        <v>75</v>
      </c>
      <c r="R265" s="25" t="e">
        <f>VLOOKUP(tabLocalidades!$D265,#REF!,10,0)</f>
        <v>#REF!</v>
      </c>
      <c r="S265" s="26" t="e">
        <f>VLOOKUP(tabLocalidades!$D265,#REF!,10,0)</f>
        <v>#REF!</v>
      </c>
      <c r="T265" s="26" t="e">
        <f>VLOOKUP(tabLocalidades!$D265,#REF!,10,0)</f>
        <v>#REF!</v>
      </c>
      <c r="U265" s="1" t="e">
        <f>IF(tabLocalidades!$R265=" ",0,1)</f>
        <v>#REF!</v>
      </c>
      <c r="V265" s="1" t="e">
        <f>TEXT(tabLocalidades!$R265,"mmm/aa")</f>
        <v>#REF!</v>
      </c>
      <c r="W265" s="1"/>
      <c r="X265" s="1"/>
      <c r="Y265" s="1"/>
      <c r="Z265" s="1"/>
      <c r="AA265" s="1"/>
    </row>
    <row r="266" spans="1:27" ht="18" customHeight="1">
      <c r="A266" s="2" t="e">
        <f t="shared" si="1"/>
        <v>#REF!</v>
      </c>
      <c r="B266" s="6" t="str">
        <f>IF(tabLocalidades!$C266="A","Atual","Nova")</f>
        <v>Nova</v>
      </c>
      <c r="C266" s="6" t="s">
        <v>193</v>
      </c>
      <c r="D266" s="27" t="s">
        <v>1667</v>
      </c>
      <c r="E266" s="27" t="s">
        <v>1668</v>
      </c>
      <c r="F266" s="2" t="s">
        <v>196</v>
      </c>
      <c r="G266" s="22" t="s">
        <v>220</v>
      </c>
      <c r="H266" s="27" t="s">
        <v>571</v>
      </c>
      <c r="I266" s="27" t="s">
        <v>717</v>
      </c>
      <c r="J266" s="27" t="s">
        <v>718</v>
      </c>
      <c r="K266" s="27" t="s">
        <v>1669</v>
      </c>
      <c r="L266" s="34" t="s">
        <v>1670</v>
      </c>
      <c r="M266" s="27"/>
      <c r="N266" s="38" t="s">
        <v>1671</v>
      </c>
      <c r="O266" s="27" t="s">
        <v>202</v>
      </c>
      <c r="P266" s="27" t="s">
        <v>802</v>
      </c>
      <c r="Q266" s="27">
        <v>50</v>
      </c>
      <c r="R266" s="25" t="e">
        <f>VLOOKUP(tabLocalidades!$D266,#REF!,10,0)</f>
        <v>#REF!</v>
      </c>
      <c r="S266" s="26" t="e">
        <f>VLOOKUP(tabLocalidades!$D266,#REF!,10,0)</f>
        <v>#REF!</v>
      </c>
      <c r="T266" s="26" t="e">
        <f>VLOOKUP(tabLocalidades!$D266,#REF!,10,0)</f>
        <v>#REF!</v>
      </c>
      <c r="U266" s="1" t="e">
        <f>IF(tabLocalidades!$R266=" ",0,1)</f>
        <v>#REF!</v>
      </c>
      <c r="V266" s="1" t="e">
        <f>TEXT(tabLocalidades!$R266,"mmm/aa")</f>
        <v>#REF!</v>
      </c>
      <c r="W266" s="1"/>
      <c r="X266" s="1"/>
      <c r="Y266" s="1"/>
      <c r="Z266" s="1"/>
      <c r="AA266" s="1"/>
    </row>
    <row r="267" spans="1:27" ht="18" customHeight="1">
      <c r="A267" s="2" t="e">
        <f t="shared" si="1"/>
        <v>#REF!</v>
      </c>
      <c r="B267" s="6" t="str">
        <f>IF(tabLocalidades!$C267="A","Atual","Nova")</f>
        <v>Nova</v>
      </c>
      <c r="C267" s="6" t="s">
        <v>793</v>
      </c>
      <c r="D267" s="27" t="s">
        <v>1672</v>
      </c>
      <c r="E267" s="27" t="s">
        <v>1673</v>
      </c>
      <c r="F267" s="2" t="s">
        <v>165</v>
      </c>
      <c r="G267" s="22" t="s">
        <v>56</v>
      </c>
      <c r="H267" s="2" t="s">
        <v>57</v>
      </c>
      <c r="I267" s="27" t="s">
        <v>229</v>
      </c>
      <c r="J267" s="27" t="s">
        <v>1674</v>
      </c>
      <c r="K267" s="27" t="s">
        <v>1675</v>
      </c>
      <c r="L267" s="23" t="s">
        <v>1676</v>
      </c>
      <c r="M267" s="27" t="s">
        <v>813</v>
      </c>
      <c r="N267" s="38" t="s">
        <v>1677</v>
      </c>
      <c r="O267" s="27" t="s">
        <v>173</v>
      </c>
      <c r="P267" s="27" t="s">
        <v>802</v>
      </c>
      <c r="Q267" s="27">
        <v>250</v>
      </c>
      <c r="R267" s="25" t="e">
        <f>VLOOKUP(tabLocalidades!$D267,#REF!,10,0)</f>
        <v>#REF!</v>
      </c>
      <c r="S267" s="26" t="e">
        <f>VLOOKUP(tabLocalidades!$D267,#REF!,10,0)</f>
        <v>#REF!</v>
      </c>
      <c r="T267" s="26" t="e">
        <f>VLOOKUP(tabLocalidades!$D267,#REF!,10,0)</f>
        <v>#REF!</v>
      </c>
      <c r="U267" s="1" t="e">
        <f>IF(tabLocalidades!$R267=" ",0,1)</f>
        <v>#REF!</v>
      </c>
      <c r="V267" s="1" t="e">
        <f>TEXT(tabLocalidades!$R267,"mmm/aa")</f>
        <v>#REF!</v>
      </c>
      <c r="W267" s="1"/>
      <c r="X267" s="1"/>
      <c r="Y267" s="1"/>
      <c r="Z267" s="1"/>
      <c r="AA267" s="1"/>
    </row>
    <row r="268" spans="1:27" ht="18" customHeight="1">
      <c r="A268" s="2" t="e">
        <f t="shared" si="1"/>
        <v>#REF!</v>
      </c>
      <c r="B268" s="6" t="str">
        <f>IF(tabLocalidades!$C268="A","Atual","Nova")</f>
        <v>Nova</v>
      </c>
      <c r="C268" s="6" t="s">
        <v>193</v>
      </c>
      <c r="D268" s="27" t="s">
        <v>1678</v>
      </c>
      <c r="E268" s="27" t="s">
        <v>1679</v>
      </c>
      <c r="F268" s="2" t="s">
        <v>196</v>
      </c>
      <c r="G268" s="22" t="s">
        <v>67</v>
      </c>
      <c r="H268" s="27" t="s">
        <v>276</v>
      </c>
      <c r="I268" s="27" t="s">
        <v>276</v>
      </c>
      <c r="J268" s="27" t="s">
        <v>1680</v>
      </c>
      <c r="K268" s="27" t="s">
        <v>1681</v>
      </c>
      <c r="L268" s="34" t="s">
        <v>1682</v>
      </c>
      <c r="M268" s="27"/>
      <c r="N268" s="38" t="s">
        <v>1683</v>
      </c>
      <c r="O268" s="27" t="s">
        <v>202</v>
      </c>
      <c r="P268" s="27" t="s">
        <v>802</v>
      </c>
      <c r="Q268" s="27">
        <v>50</v>
      </c>
      <c r="R268" s="25" t="e">
        <f>VLOOKUP(tabLocalidades!$D268,#REF!,10,0)</f>
        <v>#REF!</v>
      </c>
      <c r="S268" s="26" t="e">
        <f>VLOOKUP(tabLocalidades!$D268,#REF!,10,0)</f>
        <v>#REF!</v>
      </c>
      <c r="T268" s="26" t="e">
        <f>VLOOKUP(tabLocalidades!$D268,#REF!,10,0)</f>
        <v>#REF!</v>
      </c>
      <c r="U268" s="1" t="e">
        <f>IF(tabLocalidades!$R268=" ",0,1)</f>
        <v>#REF!</v>
      </c>
      <c r="V268" s="1" t="e">
        <f>TEXT(tabLocalidades!$R268,"mmm/aa")</f>
        <v>#REF!</v>
      </c>
      <c r="W268" s="1"/>
      <c r="X268" s="1"/>
      <c r="Y268" s="1"/>
      <c r="Z268" s="1"/>
      <c r="AA268" s="1"/>
    </row>
    <row r="269" spans="1:27" ht="18" customHeight="1">
      <c r="A269" s="2" t="e">
        <f t="shared" si="1"/>
        <v>#REF!</v>
      </c>
      <c r="B269" s="6" t="str">
        <f>IF(tabLocalidades!$C269="A","Atual","Nova")</f>
        <v>Nova</v>
      </c>
      <c r="C269" s="6" t="s">
        <v>193</v>
      </c>
      <c r="D269" s="27" t="s">
        <v>1684</v>
      </c>
      <c r="E269" s="27" t="s">
        <v>1685</v>
      </c>
      <c r="F269" s="2" t="s">
        <v>196</v>
      </c>
      <c r="G269" s="22" t="s">
        <v>220</v>
      </c>
      <c r="H269" s="27" t="s">
        <v>571</v>
      </c>
      <c r="I269" s="27" t="s">
        <v>684</v>
      </c>
      <c r="J269" s="27" t="s">
        <v>1686</v>
      </c>
      <c r="K269" s="27" t="s">
        <v>1687</v>
      </c>
      <c r="L269" s="34" t="s">
        <v>1688</v>
      </c>
      <c r="M269" s="27"/>
      <c r="N269" s="38" t="s">
        <v>1689</v>
      </c>
      <c r="O269" s="27" t="s">
        <v>202</v>
      </c>
      <c r="P269" s="27" t="s">
        <v>802</v>
      </c>
      <c r="Q269" s="27">
        <v>75</v>
      </c>
      <c r="R269" s="25" t="e">
        <f>VLOOKUP(tabLocalidades!$D269,#REF!,10,0)</f>
        <v>#REF!</v>
      </c>
      <c r="S269" s="26" t="e">
        <f>VLOOKUP(tabLocalidades!$D269,#REF!,10,0)</f>
        <v>#REF!</v>
      </c>
      <c r="T269" s="26" t="e">
        <f>VLOOKUP(tabLocalidades!$D269,#REF!,10,0)</f>
        <v>#REF!</v>
      </c>
      <c r="U269" s="1" t="e">
        <f>IF(tabLocalidades!$R269=" ",0,1)</f>
        <v>#REF!</v>
      </c>
      <c r="V269" s="1" t="e">
        <f>TEXT(tabLocalidades!$R269,"mmm/aa")</f>
        <v>#REF!</v>
      </c>
      <c r="W269" s="1"/>
      <c r="X269" s="1"/>
      <c r="Y269" s="1"/>
      <c r="Z269" s="1"/>
      <c r="AA269" s="1"/>
    </row>
    <row r="270" spans="1:27" ht="18" customHeight="1">
      <c r="A270" s="2" t="e">
        <f t="shared" si="1"/>
        <v>#REF!</v>
      </c>
      <c r="B270" s="6" t="str">
        <f>IF(tabLocalidades!$C270="A","Atual","Nova")</f>
        <v>Nova</v>
      </c>
      <c r="C270" s="6" t="s">
        <v>193</v>
      </c>
      <c r="D270" s="27" t="s">
        <v>1690</v>
      </c>
      <c r="E270" s="27" t="s">
        <v>1691</v>
      </c>
      <c r="F270" s="27" t="s">
        <v>196</v>
      </c>
      <c r="G270" s="22" t="s">
        <v>56</v>
      </c>
      <c r="H270" s="27" t="s">
        <v>270</v>
      </c>
      <c r="I270" s="27" t="s">
        <v>270</v>
      </c>
      <c r="J270" s="27" t="s">
        <v>270</v>
      </c>
      <c r="K270" s="27" t="s">
        <v>1692</v>
      </c>
      <c r="L270" s="34" t="s">
        <v>1693</v>
      </c>
      <c r="M270" s="27"/>
      <c r="N270" s="38" t="s">
        <v>1694</v>
      </c>
      <c r="O270" s="27" t="s">
        <v>202</v>
      </c>
      <c r="P270" s="27" t="s">
        <v>802</v>
      </c>
      <c r="Q270" s="27">
        <v>150</v>
      </c>
      <c r="R270" s="25" t="e">
        <f>VLOOKUP(tabLocalidades!$D270,#REF!,10,0)</f>
        <v>#REF!</v>
      </c>
      <c r="S270" s="26" t="e">
        <f>VLOOKUP(tabLocalidades!$D270,#REF!,10,0)</f>
        <v>#REF!</v>
      </c>
      <c r="T270" s="26" t="e">
        <f>VLOOKUP(tabLocalidades!$D270,#REF!,10,0)</f>
        <v>#REF!</v>
      </c>
      <c r="U270" s="1" t="e">
        <f>IF(tabLocalidades!$R270=" ",0,1)</f>
        <v>#REF!</v>
      </c>
      <c r="V270" s="1" t="e">
        <f>TEXT(tabLocalidades!$R270,"mmm/aa")</f>
        <v>#REF!</v>
      </c>
      <c r="W270" s="1"/>
      <c r="X270" s="1"/>
      <c r="Y270" s="1"/>
      <c r="Z270" s="1"/>
      <c r="AA270" s="1"/>
    </row>
    <row r="271" spans="1:27" ht="18" customHeight="1">
      <c r="A271" s="2" t="e">
        <f t="shared" si="1"/>
        <v>#REF!</v>
      </c>
      <c r="B271" s="6" t="str">
        <f>IF(tabLocalidades!$C271="A","Atual","Nova")</f>
        <v>Nova</v>
      </c>
      <c r="C271" s="6" t="s">
        <v>193</v>
      </c>
      <c r="D271" s="27" t="s">
        <v>1695</v>
      </c>
      <c r="E271" s="27" t="s">
        <v>1696</v>
      </c>
      <c r="F271" s="27" t="s">
        <v>196</v>
      </c>
      <c r="G271" s="22" t="s">
        <v>220</v>
      </c>
      <c r="H271" s="27" t="s">
        <v>284</v>
      </c>
      <c r="I271" s="27" t="s">
        <v>284</v>
      </c>
      <c r="J271" s="27" t="s">
        <v>305</v>
      </c>
      <c r="K271" s="27" t="s">
        <v>1697</v>
      </c>
      <c r="L271" s="34" t="s">
        <v>1698</v>
      </c>
      <c r="M271" s="27"/>
      <c r="N271" s="39" t="s">
        <v>1699</v>
      </c>
      <c r="O271" s="27" t="s">
        <v>202</v>
      </c>
      <c r="P271" s="27" t="s">
        <v>802</v>
      </c>
      <c r="Q271" s="27">
        <v>50</v>
      </c>
      <c r="R271" s="25" t="e">
        <f>VLOOKUP(tabLocalidades!$D271,#REF!,10,0)</f>
        <v>#REF!</v>
      </c>
      <c r="S271" s="26" t="e">
        <f>VLOOKUP(tabLocalidades!$D271,#REF!,10,0)</f>
        <v>#REF!</v>
      </c>
      <c r="T271" s="26" t="e">
        <f>VLOOKUP(tabLocalidades!$D271,#REF!,10,0)</f>
        <v>#REF!</v>
      </c>
      <c r="U271" s="1" t="e">
        <f>IF(tabLocalidades!$R271=" ",0,1)</f>
        <v>#REF!</v>
      </c>
      <c r="V271" s="1" t="e">
        <f>TEXT(tabLocalidades!$R271,"mmm/aa")</f>
        <v>#REF!</v>
      </c>
      <c r="W271" s="1"/>
      <c r="X271" s="1"/>
      <c r="Y271" s="1"/>
      <c r="Z271" s="1"/>
      <c r="AA271" s="1"/>
    </row>
    <row r="272" spans="1:27" ht="18" customHeight="1">
      <c r="A272" s="2" t="e">
        <f t="shared" si="1"/>
        <v>#REF!</v>
      </c>
      <c r="B272" s="6" t="str">
        <f>IF(tabLocalidades!$C272="A","Atual","Nova")</f>
        <v>Nova</v>
      </c>
      <c r="C272" s="6" t="s">
        <v>193</v>
      </c>
      <c r="D272" s="27" t="s">
        <v>1700</v>
      </c>
      <c r="E272" s="27" t="s">
        <v>1701</v>
      </c>
      <c r="F272" s="27" t="s">
        <v>196</v>
      </c>
      <c r="G272" s="22" t="s">
        <v>220</v>
      </c>
      <c r="H272" s="27" t="s">
        <v>221</v>
      </c>
      <c r="I272" s="27" t="s">
        <v>417</v>
      </c>
      <c r="J272" s="27" t="s">
        <v>1702</v>
      </c>
      <c r="K272" s="27" t="s">
        <v>1703</v>
      </c>
      <c r="L272" s="34" t="s">
        <v>1704</v>
      </c>
      <c r="M272" s="27"/>
      <c r="N272" s="38" t="s">
        <v>1705</v>
      </c>
      <c r="O272" s="27" t="s">
        <v>202</v>
      </c>
      <c r="P272" s="27" t="s">
        <v>802</v>
      </c>
      <c r="Q272" s="27">
        <v>75</v>
      </c>
      <c r="R272" s="25" t="e">
        <f>VLOOKUP(tabLocalidades!$D272,#REF!,10,0)</f>
        <v>#REF!</v>
      </c>
      <c r="S272" s="26" t="e">
        <f>VLOOKUP(tabLocalidades!$D272,#REF!,10,0)</f>
        <v>#REF!</v>
      </c>
      <c r="T272" s="26" t="e">
        <f>VLOOKUP(tabLocalidades!$D272,#REF!,10,0)</f>
        <v>#REF!</v>
      </c>
      <c r="U272" s="1" t="e">
        <f>IF(tabLocalidades!$R272=" ",0,1)</f>
        <v>#REF!</v>
      </c>
      <c r="V272" s="1" t="e">
        <f>TEXT(tabLocalidades!$R272,"mmm/aa")</f>
        <v>#REF!</v>
      </c>
      <c r="W272" s="1"/>
      <c r="X272" s="1"/>
      <c r="Y272" s="1"/>
      <c r="Z272" s="1"/>
      <c r="AA272" s="1"/>
    </row>
    <row r="273" spans="1:27" ht="18" customHeight="1">
      <c r="A273" s="2" t="e">
        <f t="shared" si="1"/>
        <v>#REF!</v>
      </c>
      <c r="B273" s="6" t="str">
        <f>IF(tabLocalidades!$C273="A","Atual","Nova")</f>
        <v>Nova</v>
      </c>
      <c r="C273" s="6" t="s">
        <v>193</v>
      </c>
      <c r="D273" s="27" t="s">
        <v>1706</v>
      </c>
      <c r="E273" s="27" t="s">
        <v>1707</v>
      </c>
      <c r="F273" s="27" t="s">
        <v>196</v>
      </c>
      <c r="G273" s="22" t="s">
        <v>220</v>
      </c>
      <c r="H273" s="27" t="s">
        <v>571</v>
      </c>
      <c r="I273" s="27" t="s">
        <v>717</v>
      </c>
      <c r="J273" s="27" t="s">
        <v>717</v>
      </c>
      <c r="K273" s="27" t="s">
        <v>1708</v>
      </c>
      <c r="L273" s="34" t="s">
        <v>1709</v>
      </c>
      <c r="M273" s="27"/>
      <c r="N273" s="38" t="s">
        <v>1710</v>
      </c>
      <c r="O273" s="27" t="s">
        <v>202</v>
      </c>
      <c r="P273" s="27" t="s">
        <v>802</v>
      </c>
      <c r="Q273" s="27">
        <v>50</v>
      </c>
      <c r="R273" s="25" t="e">
        <f>VLOOKUP(tabLocalidades!$D273,#REF!,10,0)</f>
        <v>#REF!</v>
      </c>
      <c r="S273" s="26" t="e">
        <f>VLOOKUP(tabLocalidades!$D273,#REF!,10,0)</f>
        <v>#REF!</v>
      </c>
      <c r="T273" s="26" t="e">
        <f>VLOOKUP(tabLocalidades!$D273,#REF!,10,0)</f>
        <v>#REF!</v>
      </c>
      <c r="U273" s="1" t="e">
        <f>IF(tabLocalidades!$R273=" ",0,1)</f>
        <v>#REF!</v>
      </c>
      <c r="V273" s="1" t="e">
        <f>TEXT(tabLocalidades!$R273,"mmm/aa")</f>
        <v>#REF!</v>
      </c>
      <c r="W273" s="1"/>
      <c r="X273" s="1"/>
      <c r="Y273" s="1"/>
      <c r="Z273" s="1"/>
      <c r="AA273" s="1"/>
    </row>
    <row r="274" spans="1:27" ht="18" customHeight="1">
      <c r="A274" s="2" t="e">
        <f t="shared" si="1"/>
        <v>#REF!</v>
      </c>
      <c r="B274" s="6" t="str">
        <f>IF(tabLocalidades!$C274="A","Atual","Nova")</f>
        <v>Nova</v>
      </c>
      <c r="C274" s="6" t="s">
        <v>193</v>
      </c>
      <c r="D274" s="27" t="s">
        <v>1711</v>
      </c>
      <c r="E274" s="27" t="s">
        <v>1712</v>
      </c>
      <c r="F274" s="27" t="s">
        <v>196</v>
      </c>
      <c r="G274" s="22" t="s">
        <v>56</v>
      </c>
      <c r="H274" s="27" t="s">
        <v>580</v>
      </c>
      <c r="I274" s="27" t="s">
        <v>580</v>
      </c>
      <c r="J274" s="27" t="s">
        <v>1713</v>
      </c>
      <c r="K274" s="27" t="s">
        <v>1714</v>
      </c>
      <c r="L274" s="34" t="s">
        <v>1715</v>
      </c>
      <c r="M274" s="27"/>
      <c r="N274" s="38" t="s">
        <v>1716</v>
      </c>
      <c r="O274" s="27" t="s">
        <v>202</v>
      </c>
      <c r="P274" s="27" t="s">
        <v>802</v>
      </c>
      <c r="Q274" s="27">
        <v>50</v>
      </c>
      <c r="R274" s="25" t="e">
        <f>VLOOKUP(tabLocalidades!$D274,#REF!,10,0)</f>
        <v>#REF!</v>
      </c>
      <c r="S274" s="26" t="e">
        <f>VLOOKUP(tabLocalidades!$D274,#REF!,10,0)</f>
        <v>#REF!</v>
      </c>
      <c r="T274" s="26" t="e">
        <f>VLOOKUP(tabLocalidades!$D274,#REF!,10,0)</f>
        <v>#REF!</v>
      </c>
      <c r="U274" s="1" t="e">
        <f>IF(tabLocalidades!$R274=" ",0,1)</f>
        <v>#REF!</v>
      </c>
      <c r="V274" s="1" t="e">
        <f>TEXT(tabLocalidades!$R274,"mmm/aa")</f>
        <v>#REF!</v>
      </c>
      <c r="W274" s="1"/>
      <c r="X274" s="1"/>
      <c r="Y274" s="1"/>
      <c r="Z274" s="1"/>
      <c r="AA274" s="1"/>
    </row>
    <row r="275" spans="1:27" ht="18" customHeight="1">
      <c r="A275" s="2" t="e">
        <f t="shared" si="1"/>
        <v>#REF!</v>
      </c>
      <c r="B275" s="6" t="str">
        <f>IF(tabLocalidades!$C275="A","Atual","Nova")</f>
        <v>Nova</v>
      </c>
      <c r="C275" s="6" t="s">
        <v>193</v>
      </c>
      <c r="D275" s="27" t="s">
        <v>1717</v>
      </c>
      <c r="E275" s="27" t="s">
        <v>1718</v>
      </c>
      <c r="F275" s="27" t="s">
        <v>196</v>
      </c>
      <c r="G275" s="22" t="s">
        <v>30</v>
      </c>
      <c r="H275" s="27" t="s">
        <v>197</v>
      </c>
      <c r="I275" s="27" t="s">
        <v>197</v>
      </c>
      <c r="J275" s="27" t="s">
        <v>197</v>
      </c>
      <c r="K275" s="27" t="s">
        <v>1719</v>
      </c>
      <c r="L275" s="34" t="s">
        <v>1720</v>
      </c>
      <c r="M275" s="27"/>
      <c r="N275" s="38" t="s">
        <v>1721</v>
      </c>
      <c r="O275" s="27" t="s">
        <v>202</v>
      </c>
      <c r="P275" s="27" t="s">
        <v>802</v>
      </c>
      <c r="Q275" s="27">
        <v>100</v>
      </c>
      <c r="R275" s="25" t="e">
        <f>VLOOKUP(tabLocalidades!$D275,#REF!,10,0)</f>
        <v>#REF!</v>
      </c>
      <c r="S275" s="26" t="e">
        <f>VLOOKUP(tabLocalidades!$D275,#REF!,10,0)</f>
        <v>#REF!</v>
      </c>
      <c r="T275" s="26" t="e">
        <f>VLOOKUP(tabLocalidades!$D275,#REF!,10,0)</f>
        <v>#REF!</v>
      </c>
      <c r="U275" s="1" t="e">
        <f>IF(tabLocalidades!$R275=" ",0,1)</f>
        <v>#REF!</v>
      </c>
      <c r="V275" s="1" t="e">
        <f>TEXT(tabLocalidades!$R275,"mmm/aa")</f>
        <v>#REF!</v>
      </c>
      <c r="W275" s="1"/>
      <c r="X275" s="1"/>
      <c r="Y275" s="1"/>
      <c r="Z275" s="1"/>
      <c r="AA275" s="1"/>
    </row>
    <row r="276" spans="1:27" ht="18" customHeight="1">
      <c r="A276" s="2" t="e">
        <f t="shared" si="1"/>
        <v>#REF!</v>
      </c>
      <c r="B276" s="6" t="str">
        <f>IF(tabLocalidades!$C276="A","Atual","Nova")</f>
        <v>Nova</v>
      </c>
      <c r="C276" s="6" t="s">
        <v>193</v>
      </c>
      <c r="D276" s="27" t="s">
        <v>1722</v>
      </c>
      <c r="E276" s="27" t="s">
        <v>1723</v>
      </c>
      <c r="F276" s="27" t="s">
        <v>196</v>
      </c>
      <c r="G276" s="22" t="s">
        <v>220</v>
      </c>
      <c r="H276" s="27" t="s">
        <v>221</v>
      </c>
      <c r="I276" s="27" t="s">
        <v>417</v>
      </c>
      <c r="J276" s="27" t="s">
        <v>1724</v>
      </c>
      <c r="K276" s="27" t="s">
        <v>1725</v>
      </c>
      <c r="L276" s="34" t="s">
        <v>1726</v>
      </c>
      <c r="M276" s="27"/>
      <c r="N276" s="38" t="s">
        <v>1727</v>
      </c>
      <c r="O276" s="27" t="s">
        <v>202</v>
      </c>
      <c r="P276" s="27" t="s">
        <v>802</v>
      </c>
      <c r="Q276" s="27">
        <v>50</v>
      </c>
      <c r="R276" s="25" t="e">
        <f>VLOOKUP(tabLocalidades!$D276,#REF!,10,0)</f>
        <v>#REF!</v>
      </c>
      <c r="S276" s="26" t="e">
        <f>VLOOKUP(tabLocalidades!$D276,#REF!,10,0)</f>
        <v>#REF!</v>
      </c>
      <c r="T276" s="26" t="e">
        <f>VLOOKUP(tabLocalidades!$D276,#REF!,10,0)</f>
        <v>#REF!</v>
      </c>
      <c r="U276" s="1" t="e">
        <f>IF(tabLocalidades!$R276=" ",0,1)</f>
        <v>#REF!</v>
      </c>
      <c r="V276" s="1" t="e">
        <f>TEXT(tabLocalidades!$R276,"mmm/aa")</f>
        <v>#REF!</v>
      </c>
      <c r="W276" s="1"/>
      <c r="X276" s="1"/>
      <c r="Y276" s="1"/>
      <c r="Z276" s="1"/>
      <c r="AA276" s="1"/>
    </row>
    <row r="277" spans="1:27" ht="18" customHeight="1">
      <c r="A277" s="2" t="e">
        <f t="shared" si="1"/>
        <v>#REF!</v>
      </c>
      <c r="B277" s="2" t="str">
        <f>IF(tabLocalidades!$C277="A","Atual","Nova")</f>
        <v>Nova</v>
      </c>
      <c r="C277" s="2" t="s">
        <v>793</v>
      </c>
      <c r="D277" s="27" t="s">
        <v>1728</v>
      </c>
      <c r="E277" s="27" t="s">
        <v>1729</v>
      </c>
      <c r="F277" s="27" t="s">
        <v>796</v>
      </c>
      <c r="G277" s="22" t="s">
        <v>56</v>
      </c>
      <c r="H277" s="2" t="s">
        <v>102</v>
      </c>
      <c r="I277" s="27" t="s">
        <v>122</v>
      </c>
      <c r="J277" s="27" t="s">
        <v>122</v>
      </c>
      <c r="K277" s="27" t="s">
        <v>1730</v>
      </c>
      <c r="L277" s="23" t="s">
        <v>1249</v>
      </c>
      <c r="M277" s="27"/>
      <c r="N277" s="38" t="s">
        <v>1731</v>
      </c>
      <c r="O277" s="27" t="s">
        <v>801</v>
      </c>
      <c r="P277" s="27" t="s">
        <v>802</v>
      </c>
      <c r="Q277" s="27">
        <v>50</v>
      </c>
      <c r="R277" s="25" t="e">
        <f>VLOOKUP(tabLocalidades!$D277,#REF!,10,0)</f>
        <v>#REF!</v>
      </c>
      <c r="S277" s="26" t="e">
        <f>VLOOKUP(tabLocalidades!$D277,#REF!,10,0)</f>
        <v>#REF!</v>
      </c>
      <c r="T277" s="26" t="e">
        <f>VLOOKUP(tabLocalidades!$D277,#REF!,10,0)</f>
        <v>#REF!</v>
      </c>
      <c r="U277" s="1" t="e">
        <f>IF(tabLocalidades!$R277=" ",0,1)</f>
        <v>#REF!</v>
      </c>
      <c r="V277" s="1" t="e">
        <f>TEXT(tabLocalidades!$R277,"mmm/aa")</f>
        <v>#REF!</v>
      </c>
      <c r="W277" s="1"/>
      <c r="X277" s="1"/>
      <c r="Y277" s="1"/>
      <c r="Z277" s="1"/>
      <c r="AA277" s="1"/>
    </row>
    <row r="278" spans="1:27" ht="18" customHeight="1">
      <c r="A278" s="2" t="e">
        <f t="shared" si="1"/>
        <v>#REF!</v>
      </c>
      <c r="B278" s="6" t="str">
        <f>IF(tabLocalidades!$C278="A","Atual","Nova")</f>
        <v>Nova</v>
      </c>
      <c r="C278" s="6" t="s">
        <v>193</v>
      </c>
      <c r="D278" s="27" t="s">
        <v>1732</v>
      </c>
      <c r="E278" s="27" t="s">
        <v>1733</v>
      </c>
      <c r="F278" s="27" t="s">
        <v>196</v>
      </c>
      <c r="G278" s="22" t="s">
        <v>56</v>
      </c>
      <c r="H278" s="27" t="s">
        <v>614</v>
      </c>
      <c r="I278" s="27" t="s">
        <v>614</v>
      </c>
      <c r="J278" s="27" t="s">
        <v>1734</v>
      </c>
      <c r="K278" s="27" t="s">
        <v>1735</v>
      </c>
      <c r="L278" s="34" t="s">
        <v>1736</v>
      </c>
      <c r="M278" s="27"/>
      <c r="N278" s="38" t="s">
        <v>1737</v>
      </c>
      <c r="O278" s="27" t="s">
        <v>202</v>
      </c>
      <c r="P278" s="27" t="s">
        <v>802</v>
      </c>
      <c r="Q278" s="27">
        <v>50</v>
      </c>
      <c r="R278" s="25" t="e">
        <f>VLOOKUP(tabLocalidades!$D278,#REF!,10,0)</f>
        <v>#REF!</v>
      </c>
      <c r="S278" s="26" t="e">
        <f>VLOOKUP(tabLocalidades!$D278,#REF!,10,0)</f>
        <v>#REF!</v>
      </c>
      <c r="T278" s="26" t="e">
        <f>VLOOKUP(tabLocalidades!$D278,#REF!,10,0)</f>
        <v>#REF!</v>
      </c>
      <c r="U278" s="1" t="e">
        <f>IF(tabLocalidades!$R278=" ",0,1)</f>
        <v>#REF!</v>
      </c>
      <c r="V278" s="1" t="e">
        <f>TEXT(tabLocalidades!$R278,"mmm/aa")</f>
        <v>#REF!</v>
      </c>
      <c r="W278" s="1"/>
      <c r="X278" s="1"/>
      <c r="Y278" s="1"/>
      <c r="Z278" s="1"/>
      <c r="AA278" s="1"/>
    </row>
    <row r="279" spans="1:27" ht="18" customHeight="1">
      <c r="A279" s="2" t="e">
        <f t="shared" si="1"/>
        <v>#REF!</v>
      </c>
      <c r="B279" s="6" t="str">
        <f>IF(tabLocalidades!$C279="A","Atual","Nova")</f>
        <v>Nova</v>
      </c>
      <c r="C279" s="6" t="s">
        <v>193</v>
      </c>
      <c r="D279" s="27" t="s">
        <v>1738</v>
      </c>
      <c r="E279" s="27" t="s">
        <v>1739</v>
      </c>
      <c r="F279" s="27" t="s">
        <v>196</v>
      </c>
      <c r="G279" s="22" t="s">
        <v>56</v>
      </c>
      <c r="H279" s="2" t="s">
        <v>669</v>
      </c>
      <c r="I279" s="27" t="s">
        <v>588</v>
      </c>
      <c r="J279" s="27" t="s">
        <v>669</v>
      </c>
      <c r="K279" s="27" t="s">
        <v>1740</v>
      </c>
      <c r="L279" s="34" t="s">
        <v>1741</v>
      </c>
      <c r="M279" s="27"/>
      <c r="N279" s="38" t="s">
        <v>1742</v>
      </c>
      <c r="O279" s="27" t="s">
        <v>202</v>
      </c>
      <c r="P279" s="27" t="s">
        <v>802</v>
      </c>
      <c r="Q279" s="27">
        <v>75</v>
      </c>
      <c r="R279" s="25" t="e">
        <f>VLOOKUP(tabLocalidades!$D279,#REF!,10,0)</f>
        <v>#REF!</v>
      </c>
      <c r="S279" s="26" t="e">
        <f>VLOOKUP(tabLocalidades!$D279,#REF!,10,0)</f>
        <v>#REF!</v>
      </c>
      <c r="T279" s="26" t="e">
        <f>VLOOKUP(tabLocalidades!$D279,#REF!,10,0)</f>
        <v>#REF!</v>
      </c>
      <c r="U279" s="1" t="e">
        <f>IF(tabLocalidades!$R279=" ",0,1)</f>
        <v>#REF!</v>
      </c>
      <c r="V279" s="1" t="e">
        <f>TEXT(tabLocalidades!$R279,"mmm/aa")</f>
        <v>#REF!</v>
      </c>
      <c r="W279" s="1"/>
      <c r="X279" s="1"/>
      <c r="Y279" s="1"/>
      <c r="Z279" s="1"/>
      <c r="AA279" s="1"/>
    </row>
    <row r="280" spans="1:27" ht="18" customHeight="1">
      <c r="A280" s="2" t="e">
        <f t="shared" si="1"/>
        <v>#REF!</v>
      </c>
      <c r="B280" s="6" t="str">
        <f>IF(tabLocalidades!$C280="A","Atual","Nova")</f>
        <v>Nova</v>
      </c>
      <c r="C280" s="6" t="s">
        <v>193</v>
      </c>
      <c r="D280" s="27" t="s">
        <v>1743</v>
      </c>
      <c r="E280" s="27" t="s">
        <v>1744</v>
      </c>
      <c r="F280" s="27" t="s">
        <v>196</v>
      </c>
      <c r="G280" s="22" t="s">
        <v>220</v>
      </c>
      <c r="H280" s="27" t="s">
        <v>390</v>
      </c>
      <c r="I280" s="27" t="s">
        <v>391</v>
      </c>
      <c r="J280" s="27" t="s">
        <v>1745</v>
      </c>
      <c r="K280" s="27" t="s">
        <v>1746</v>
      </c>
      <c r="L280" s="34" t="s">
        <v>1747</v>
      </c>
      <c r="M280" s="27"/>
      <c r="N280" s="38" t="s">
        <v>1748</v>
      </c>
      <c r="O280" s="27" t="s">
        <v>202</v>
      </c>
      <c r="P280" s="27" t="s">
        <v>802</v>
      </c>
      <c r="Q280" s="27">
        <v>75</v>
      </c>
      <c r="R280" s="25" t="e">
        <f>VLOOKUP(tabLocalidades!$D280,#REF!,10,0)</f>
        <v>#REF!</v>
      </c>
      <c r="S280" s="26" t="e">
        <f>VLOOKUP(tabLocalidades!$D280,#REF!,10,0)</f>
        <v>#REF!</v>
      </c>
      <c r="T280" s="26" t="e">
        <f>VLOOKUP(tabLocalidades!$D280,#REF!,10,0)</f>
        <v>#REF!</v>
      </c>
      <c r="U280" s="1" t="e">
        <f>IF(tabLocalidades!$R280=" ",0,1)</f>
        <v>#REF!</v>
      </c>
      <c r="V280" s="1" t="e">
        <f>TEXT(tabLocalidades!$R280,"mmm/aa")</f>
        <v>#REF!</v>
      </c>
      <c r="W280" s="1"/>
      <c r="X280" s="1"/>
      <c r="Y280" s="1"/>
      <c r="Z280" s="1"/>
      <c r="AA280" s="1"/>
    </row>
    <row r="281" spans="1:27" ht="18" customHeight="1">
      <c r="A281" s="2" t="e">
        <f t="shared" si="1"/>
        <v>#REF!</v>
      </c>
      <c r="B281" s="6" t="str">
        <f>IF(tabLocalidades!$C281="A","Atual","Nova")</f>
        <v>Nova</v>
      </c>
      <c r="C281" s="6" t="s">
        <v>193</v>
      </c>
      <c r="D281" s="27" t="s">
        <v>1749</v>
      </c>
      <c r="E281" s="27" t="s">
        <v>1750</v>
      </c>
      <c r="F281" s="27" t="s">
        <v>196</v>
      </c>
      <c r="G281" s="22" t="s">
        <v>30</v>
      </c>
      <c r="H281" s="27" t="s">
        <v>166</v>
      </c>
      <c r="I281" s="27" t="s">
        <v>166</v>
      </c>
      <c r="J281" s="27" t="s">
        <v>166</v>
      </c>
      <c r="K281" s="27" t="s">
        <v>1751</v>
      </c>
      <c r="L281" s="34" t="s">
        <v>1752</v>
      </c>
      <c r="M281" s="27"/>
      <c r="N281" s="38" t="s">
        <v>1753</v>
      </c>
      <c r="O281" s="27" t="s">
        <v>202</v>
      </c>
      <c r="P281" s="27" t="s">
        <v>802</v>
      </c>
      <c r="Q281" s="27">
        <v>50</v>
      </c>
      <c r="R281" s="25" t="e">
        <f>VLOOKUP(tabLocalidades!$D281,#REF!,10,0)</f>
        <v>#REF!</v>
      </c>
      <c r="S281" s="26" t="e">
        <f>VLOOKUP(tabLocalidades!$D281,#REF!,10,0)</f>
        <v>#REF!</v>
      </c>
      <c r="T281" s="26" t="e">
        <f>VLOOKUP(tabLocalidades!$D281,#REF!,10,0)</f>
        <v>#REF!</v>
      </c>
      <c r="U281" s="1" t="e">
        <f>IF(tabLocalidades!$R281=" ",0,1)</f>
        <v>#REF!</v>
      </c>
      <c r="V281" s="1" t="e">
        <f>TEXT(tabLocalidades!$R281,"mmm/aa")</f>
        <v>#REF!</v>
      </c>
      <c r="W281" s="1"/>
      <c r="X281" s="1"/>
      <c r="Y281" s="1"/>
      <c r="Z281" s="1"/>
      <c r="AA281" s="1"/>
    </row>
    <row r="282" spans="1:27" ht="18" customHeight="1">
      <c r="A282" s="2" t="e">
        <f t="shared" si="1"/>
        <v>#REF!</v>
      </c>
      <c r="B282" s="6" t="str">
        <f>IF(tabLocalidades!$C282="A","Atual","Nova")</f>
        <v>Nova</v>
      </c>
      <c r="C282" s="6" t="s">
        <v>193</v>
      </c>
      <c r="D282" s="27" t="s">
        <v>1754</v>
      </c>
      <c r="E282" s="27" t="s">
        <v>1755</v>
      </c>
      <c r="F282" s="27" t="s">
        <v>196</v>
      </c>
      <c r="G282" s="22" t="s">
        <v>30</v>
      </c>
      <c r="H282" s="27" t="s">
        <v>31</v>
      </c>
      <c r="I282" s="27" t="s">
        <v>31</v>
      </c>
      <c r="J282" s="27" t="s">
        <v>1756</v>
      </c>
      <c r="K282" s="27" t="s">
        <v>1757</v>
      </c>
      <c r="L282" s="34" t="s">
        <v>1758</v>
      </c>
      <c r="M282" s="27"/>
      <c r="N282" s="38" t="s">
        <v>1759</v>
      </c>
      <c r="O282" s="27" t="s">
        <v>202</v>
      </c>
      <c r="P282" s="27" t="s">
        <v>802</v>
      </c>
      <c r="Q282" s="27">
        <v>150</v>
      </c>
      <c r="R282" s="25" t="e">
        <f>VLOOKUP(tabLocalidades!$D282,#REF!,10,0)</f>
        <v>#REF!</v>
      </c>
      <c r="S282" s="26" t="e">
        <f>VLOOKUP(tabLocalidades!$D282,#REF!,10,0)</f>
        <v>#REF!</v>
      </c>
      <c r="T282" s="26" t="e">
        <f>VLOOKUP(tabLocalidades!$D282,#REF!,10,0)</f>
        <v>#REF!</v>
      </c>
      <c r="U282" s="1" t="e">
        <f>IF(tabLocalidades!$R282=" ",0,1)</f>
        <v>#REF!</v>
      </c>
      <c r="V282" s="1" t="e">
        <f>TEXT(tabLocalidades!$R282,"mmm/aa")</f>
        <v>#REF!</v>
      </c>
      <c r="W282" s="1"/>
      <c r="X282" s="1"/>
      <c r="Y282" s="1"/>
      <c r="Z282" s="1"/>
      <c r="AA282" s="1"/>
    </row>
    <row r="283" spans="1:27" ht="18" customHeight="1">
      <c r="A283" s="2" t="e">
        <f t="shared" si="1"/>
        <v>#REF!</v>
      </c>
      <c r="B283" s="6" t="str">
        <f>IF(tabLocalidades!$C283="A","Atual","Nova")</f>
        <v>Nova</v>
      </c>
      <c r="C283" s="6" t="s">
        <v>193</v>
      </c>
      <c r="D283" s="27" t="s">
        <v>1760</v>
      </c>
      <c r="E283" s="27" t="s">
        <v>1761</v>
      </c>
      <c r="F283" s="27" t="s">
        <v>196</v>
      </c>
      <c r="G283" s="22" t="s">
        <v>220</v>
      </c>
      <c r="H283" s="27" t="s">
        <v>451</v>
      </c>
      <c r="I283" s="27" t="s">
        <v>595</v>
      </c>
      <c r="J283" s="27" t="s">
        <v>595</v>
      </c>
      <c r="K283" s="27" t="s">
        <v>1762</v>
      </c>
      <c r="L283" s="34" t="s">
        <v>1763</v>
      </c>
      <c r="M283" s="27"/>
      <c r="N283" s="38" t="s">
        <v>1764</v>
      </c>
      <c r="O283" s="27" t="s">
        <v>202</v>
      </c>
      <c r="P283" s="27" t="s">
        <v>802</v>
      </c>
      <c r="Q283" s="27">
        <v>50</v>
      </c>
      <c r="R283" s="25" t="e">
        <f>VLOOKUP(tabLocalidades!$D283,#REF!,10,0)</f>
        <v>#REF!</v>
      </c>
      <c r="S283" s="26" t="e">
        <f>VLOOKUP(tabLocalidades!$D283,#REF!,10,0)</f>
        <v>#REF!</v>
      </c>
      <c r="T283" s="26" t="e">
        <f>VLOOKUP(tabLocalidades!$D283,#REF!,10,0)</f>
        <v>#REF!</v>
      </c>
      <c r="U283" s="1" t="e">
        <f>IF(tabLocalidades!$R283=" ",0,1)</f>
        <v>#REF!</v>
      </c>
      <c r="V283" s="1" t="e">
        <f>TEXT(tabLocalidades!$R283,"mmm/aa")</f>
        <v>#REF!</v>
      </c>
      <c r="W283" s="1"/>
      <c r="X283" s="1"/>
      <c r="Y283" s="1"/>
      <c r="Z283" s="1"/>
      <c r="AA283" s="1"/>
    </row>
    <row r="284" spans="1:27" ht="18" customHeight="1">
      <c r="A284" s="2" t="e">
        <f t="shared" si="1"/>
        <v>#REF!</v>
      </c>
      <c r="B284" s="6" t="str">
        <f>IF(tabLocalidades!$C284="A","Atual","Nova")</f>
        <v>Nova</v>
      </c>
      <c r="C284" s="6" t="s">
        <v>193</v>
      </c>
      <c r="D284" s="27" t="s">
        <v>1765</v>
      </c>
      <c r="E284" s="27" t="s">
        <v>1766</v>
      </c>
      <c r="F284" s="27" t="s">
        <v>196</v>
      </c>
      <c r="G284" s="22" t="s">
        <v>30</v>
      </c>
      <c r="H284" s="27" t="s">
        <v>166</v>
      </c>
      <c r="I284" s="27" t="s">
        <v>166</v>
      </c>
      <c r="J284" s="27" t="s">
        <v>166</v>
      </c>
      <c r="K284" s="27" t="s">
        <v>1767</v>
      </c>
      <c r="L284" s="34" t="s">
        <v>1768</v>
      </c>
      <c r="M284" s="27"/>
      <c r="N284" s="38" t="s">
        <v>1769</v>
      </c>
      <c r="O284" s="27" t="s">
        <v>202</v>
      </c>
      <c r="P284" s="27" t="s">
        <v>802</v>
      </c>
      <c r="Q284" s="27">
        <v>50</v>
      </c>
      <c r="R284" s="25" t="e">
        <f>VLOOKUP(tabLocalidades!$D284,#REF!,10,0)</f>
        <v>#REF!</v>
      </c>
      <c r="S284" s="26" t="e">
        <f>VLOOKUP(tabLocalidades!$D284,#REF!,10,0)</f>
        <v>#REF!</v>
      </c>
      <c r="T284" s="26" t="e">
        <f>VLOOKUP(tabLocalidades!$D284,#REF!,10,0)</f>
        <v>#REF!</v>
      </c>
      <c r="U284" s="1" t="e">
        <f>IF(tabLocalidades!$R284=" ",0,1)</f>
        <v>#REF!</v>
      </c>
      <c r="V284" s="1" t="e">
        <f>TEXT(tabLocalidades!$R284,"mmm/aa")</f>
        <v>#REF!</v>
      </c>
      <c r="W284" s="1"/>
      <c r="X284" s="1"/>
      <c r="Y284" s="1"/>
      <c r="Z284" s="1"/>
      <c r="AA284" s="1"/>
    </row>
    <row r="285" spans="1:27" ht="18" customHeight="1">
      <c r="A285" s="2" t="e">
        <f t="shared" si="1"/>
        <v>#REF!</v>
      </c>
      <c r="B285" s="6" t="str">
        <f>IF(tabLocalidades!$C285="A","Atual","Nova")</f>
        <v>Nova</v>
      </c>
      <c r="C285" s="6" t="s">
        <v>193</v>
      </c>
      <c r="D285" s="27" t="s">
        <v>1770</v>
      </c>
      <c r="E285" s="27" t="s">
        <v>1771</v>
      </c>
      <c r="F285" s="27" t="s">
        <v>196</v>
      </c>
      <c r="G285" s="22" t="s">
        <v>220</v>
      </c>
      <c r="H285" s="27" t="s">
        <v>451</v>
      </c>
      <c r="I285" s="27" t="s">
        <v>564</v>
      </c>
      <c r="J285" s="27" t="s">
        <v>1772</v>
      </c>
      <c r="K285" s="27" t="s">
        <v>1773</v>
      </c>
      <c r="L285" s="34" t="s">
        <v>1774</v>
      </c>
      <c r="M285" s="27"/>
      <c r="N285" s="38" t="s">
        <v>1775</v>
      </c>
      <c r="O285" s="27" t="s">
        <v>202</v>
      </c>
      <c r="P285" s="27" t="s">
        <v>802</v>
      </c>
      <c r="Q285" s="27">
        <v>75</v>
      </c>
      <c r="R285" s="25" t="e">
        <f>VLOOKUP(tabLocalidades!$D285,#REF!,10,0)</f>
        <v>#REF!</v>
      </c>
      <c r="S285" s="26" t="e">
        <f>VLOOKUP(tabLocalidades!$D285,#REF!,10,0)</f>
        <v>#REF!</v>
      </c>
      <c r="T285" s="26" t="e">
        <f>VLOOKUP(tabLocalidades!$D285,#REF!,10,0)</f>
        <v>#REF!</v>
      </c>
      <c r="U285" s="1" t="e">
        <f>IF(tabLocalidades!$R285=" ",0,1)</f>
        <v>#REF!</v>
      </c>
      <c r="V285" s="1" t="e">
        <f>TEXT(tabLocalidades!$R285,"mmm/aa")</f>
        <v>#REF!</v>
      </c>
      <c r="W285" s="1"/>
      <c r="X285" s="1"/>
      <c r="Y285" s="1"/>
      <c r="Z285" s="1"/>
      <c r="AA285" s="1"/>
    </row>
    <row r="286" spans="1:27" ht="18" customHeight="1">
      <c r="A286" s="2" t="e">
        <f t="shared" si="1"/>
        <v>#REF!</v>
      </c>
      <c r="B286" s="6" t="str">
        <f>IF(tabLocalidades!$C286="A","Atual","Nova")</f>
        <v>Nova</v>
      </c>
      <c r="C286" s="6" t="s">
        <v>193</v>
      </c>
      <c r="D286" s="27" t="s">
        <v>1776</v>
      </c>
      <c r="E286" s="27" t="s">
        <v>1777</v>
      </c>
      <c r="F286" s="27" t="s">
        <v>196</v>
      </c>
      <c r="G286" s="22" t="s">
        <v>30</v>
      </c>
      <c r="H286" s="27" t="s">
        <v>31</v>
      </c>
      <c r="I286" s="27" t="s">
        <v>31</v>
      </c>
      <c r="J286" s="27" t="s">
        <v>1778</v>
      </c>
      <c r="K286" s="27" t="s">
        <v>1779</v>
      </c>
      <c r="L286" s="34" t="s">
        <v>1780</v>
      </c>
      <c r="M286" s="27"/>
      <c r="N286" s="38" t="s">
        <v>1781</v>
      </c>
      <c r="O286" s="27" t="s">
        <v>202</v>
      </c>
      <c r="P286" s="27" t="s">
        <v>802</v>
      </c>
      <c r="Q286" s="27">
        <v>50</v>
      </c>
      <c r="R286" s="25" t="e">
        <f>VLOOKUP(tabLocalidades!$D286,#REF!,10,0)</f>
        <v>#REF!</v>
      </c>
      <c r="S286" s="26" t="e">
        <f>VLOOKUP(tabLocalidades!$D286,#REF!,10,0)</f>
        <v>#REF!</v>
      </c>
      <c r="T286" s="26" t="e">
        <f>VLOOKUP(tabLocalidades!$D286,#REF!,10,0)</f>
        <v>#REF!</v>
      </c>
      <c r="U286" s="1" t="e">
        <f>IF(tabLocalidades!$R286=" ",0,1)</f>
        <v>#REF!</v>
      </c>
      <c r="V286" s="1" t="e">
        <f>TEXT(tabLocalidades!$R286,"mmm/aa")</f>
        <v>#REF!</v>
      </c>
      <c r="W286" s="1"/>
      <c r="X286" s="1"/>
      <c r="Y286" s="1"/>
      <c r="Z286" s="1"/>
      <c r="AA286" s="1"/>
    </row>
    <row r="287" spans="1:27" ht="18" customHeight="1">
      <c r="A287" s="2" t="e">
        <f t="shared" si="1"/>
        <v>#REF!</v>
      </c>
      <c r="B287" s="6" t="str">
        <f>IF(tabLocalidades!$C287="A","Atual","Nova")</f>
        <v>Nova</v>
      </c>
      <c r="C287" s="6" t="s">
        <v>193</v>
      </c>
      <c r="D287" s="27" t="s">
        <v>1782</v>
      </c>
      <c r="E287" s="27" t="s">
        <v>1783</v>
      </c>
      <c r="F287" s="27" t="s">
        <v>29</v>
      </c>
      <c r="G287" s="22" t="s">
        <v>30</v>
      </c>
      <c r="H287" s="2" t="s">
        <v>431</v>
      </c>
      <c r="I287" s="27" t="s">
        <v>431</v>
      </c>
      <c r="J287" s="27" t="s">
        <v>1784</v>
      </c>
      <c r="K287" s="27" t="s">
        <v>1785</v>
      </c>
      <c r="L287" s="34" t="s">
        <v>1786</v>
      </c>
      <c r="M287" s="27"/>
      <c r="N287" s="38" t="s">
        <v>1787</v>
      </c>
      <c r="O287" s="27" t="s">
        <v>35</v>
      </c>
      <c r="P287" s="27" t="s">
        <v>802</v>
      </c>
      <c r="Q287" s="27">
        <v>100</v>
      </c>
      <c r="R287" s="25" t="e">
        <f>VLOOKUP(tabLocalidades!$D287,#REF!,10,0)</f>
        <v>#REF!</v>
      </c>
      <c r="S287" s="26" t="e">
        <f>VLOOKUP(tabLocalidades!$D287,#REF!,10,0)</f>
        <v>#REF!</v>
      </c>
      <c r="T287" s="26" t="e">
        <f>VLOOKUP(tabLocalidades!$D287,#REF!,10,0)</f>
        <v>#REF!</v>
      </c>
      <c r="U287" s="1" t="e">
        <f>IF(tabLocalidades!$R287=" ",0,1)</f>
        <v>#REF!</v>
      </c>
      <c r="V287" s="1" t="e">
        <f>TEXT(tabLocalidades!$R287,"mmm/aa")</f>
        <v>#REF!</v>
      </c>
      <c r="W287" s="1"/>
      <c r="X287" s="1"/>
      <c r="Y287" s="1"/>
      <c r="Z287" s="1"/>
      <c r="AA287" s="1"/>
    </row>
    <row r="288" spans="1:27" ht="18" customHeight="1">
      <c r="A288" s="2" t="e">
        <f t="shared" si="1"/>
        <v>#REF!</v>
      </c>
      <c r="B288" s="6" t="str">
        <f>IF(tabLocalidades!$C288="A","Atual","Nova")</f>
        <v>Nova</v>
      </c>
      <c r="C288" s="6" t="s">
        <v>193</v>
      </c>
      <c r="D288" s="27" t="s">
        <v>1788</v>
      </c>
      <c r="E288" s="27" t="s">
        <v>1789</v>
      </c>
      <c r="F288" s="27" t="s">
        <v>29</v>
      </c>
      <c r="G288" s="22" t="s">
        <v>30</v>
      </c>
      <c r="H288" s="2" t="s">
        <v>262</v>
      </c>
      <c r="I288" s="27" t="s">
        <v>262</v>
      </c>
      <c r="J288" s="27" t="s">
        <v>1790</v>
      </c>
      <c r="K288" s="27" t="s">
        <v>1791</v>
      </c>
      <c r="L288" s="34" t="s">
        <v>1792</v>
      </c>
      <c r="M288" s="27"/>
      <c r="N288" s="38" t="s">
        <v>1793</v>
      </c>
      <c r="O288" s="27" t="s">
        <v>35</v>
      </c>
      <c r="P288" s="27" t="s">
        <v>802</v>
      </c>
      <c r="Q288" s="27">
        <v>100</v>
      </c>
      <c r="R288" s="25" t="e">
        <f>VLOOKUP(tabLocalidades!$D288,#REF!,10,0)</f>
        <v>#REF!</v>
      </c>
      <c r="S288" s="26" t="e">
        <f>VLOOKUP(tabLocalidades!$D288,#REF!,10,0)</f>
        <v>#REF!</v>
      </c>
      <c r="T288" s="26" t="e">
        <f>VLOOKUP(tabLocalidades!$D288,#REF!,10,0)</f>
        <v>#REF!</v>
      </c>
      <c r="U288" s="1" t="e">
        <f>IF(tabLocalidades!$R288=" ",0,1)</f>
        <v>#REF!</v>
      </c>
      <c r="V288" s="1" t="e">
        <f>TEXT(tabLocalidades!$R288,"mmm/aa")</f>
        <v>#REF!</v>
      </c>
      <c r="W288" s="1"/>
      <c r="X288" s="1"/>
      <c r="Y288" s="1"/>
      <c r="Z288" s="1"/>
      <c r="AA288" s="1"/>
    </row>
    <row r="289" spans="1:27" ht="18" customHeight="1">
      <c r="A289" s="2" t="e">
        <f t="shared" si="1"/>
        <v>#REF!</v>
      </c>
      <c r="B289" s="6" t="str">
        <f>IF(tabLocalidades!$C289="A","Atual","Nova")</f>
        <v>Nova</v>
      </c>
      <c r="C289" s="6" t="s">
        <v>193</v>
      </c>
      <c r="D289" s="27" t="s">
        <v>1794</v>
      </c>
      <c r="E289" s="27" t="s">
        <v>1795</v>
      </c>
      <c r="F289" s="27" t="s">
        <v>29</v>
      </c>
      <c r="G289" s="22" t="s">
        <v>67</v>
      </c>
      <c r="H289" s="27" t="s">
        <v>318</v>
      </c>
      <c r="I289" s="27" t="s">
        <v>318</v>
      </c>
      <c r="J289" s="27" t="s">
        <v>1796</v>
      </c>
      <c r="K289" s="27" t="s">
        <v>1797</v>
      </c>
      <c r="L289" s="34" t="s">
        <v>1798</v>
      </c>
      <c r="M289" s="27"/>
      <c r="N289" s="38" t="s">
        <v>1799</v>
      </c>
      <c r="O289" s="27" t="s">
        <v>35</v>
      </c>
      <c r="P289" s="27" t="s">
        <v>802</v>
      </c>
      <c r="Q289" s="27">
        <v>100</v>
      </c>
      <c r="R289" s="25" t="e">
        <f>VLOOKUP(tabLocalidades!$D289,#REF!,10,0)</f>
        <v>#REF!</v>
      </c>
      <c r="S289" s="26" t="e">
        <f>VLOOKUP(tabLocalidades!$D289,#REF!,10,0)</f>
        <v>#REF!</v>
      </c>
      <c r="T289" s="26" t="e">
        <f>VLOOKUP(tabLocalidades!$D289,#REF!,10,0)</f>
        <v>#REF!</v>
      </c>
      <c r="U289" s="1" t="e">
        <f>IF(tabLocalidades!$R289=" ",0,1)</f>
        <v>#REF!</v>
      </c>
      <c r="V289" s="1" t="e">
        <f>TEXT(tabLocalidades!$R289,"mmm/aa")</f>
        <v>#REF!</v>
      </c>
      <c r="W289" s="1"/>
      <c r="X289" s="1"/>
      <c r="Y289" s="1"/>
      <c r="Z289" s="1"/>
      <c r="AA289" s="1"/>
    </row>
    <row r="290" spans="1:27" ht="18" customHeight="1">
      <c r="A290" s="2" t="e">
        <f t="shared" si="1"/>
        <v>#REF!</v>
      </c>
      <c r="B290" s="6" t="str">
        <f>IF(tabLocalidades!$C290="A","Atual","Nova")</f>
        <v>Nova</v>
      </c>
      <c r="C290" s="6" t="s">
        <v>193</v>
      </c>
      <c r="D290" s="27" t="s">
        <v>1800</v>
      </c>
      <c r="E290" s="27" t="s">
        <v>1801</v>
      </c>
      <c r="F290" s="27" t="s">
        <v>29</v>
      </c>
      <c r="G290" s="22" t="s">
        <v>220</v>
      </c>
      <c r="H290" s="27" t="s">
        <v>221</v>
      </c>
      <c r="I290" s="27" t="s">
        <v>221</v>
      </c>
      <c r="J290" s="27" t="s">
        <v>1802</v>
      </c>
      <c r="K290" s="27" t="s">
        <v>1803</v>
      </c>
      <c r="L290" s="34" t="s">
        <v>1804</v>
      </c>
      <c r="M290" s="27"/>
      <c r="N290" s="39" t="s">
        <v>1805</v>
      </c>
      <c r="O290" s="27" t="s">
        <v>35</v>
      </c>
      <c r="P290" s="27" t="s">
        <v>802</v>
      </c>
      <c r="Q290" s="27">
        <v>100</v>
      </c>
      <c r="R290" s="25" t="e">
        <f>VLOOKUP(tabLocalidades!$D290,#REF!,10,0)</f>
        <v>#REF!</v>
      </c>
      <c r="S290" s="26" t="e">
        <f>VLOOKUP(tabLocalidades!$D290,#REF!,10,0)</f>
        <v>#REF!</v>
      </c>
      <c r="T290" s="26" t="e">
        <f>VLOOKUP(tabLocalidades!$D290,#REF!,10,0)</f>
        <v>#REF!</v>
      </c>
      <c r="U290" s="1" t="e">
        <f>IF(tabLocalidades!$R290=" ",0,1)</f>
        <v>#REF!</v>
      </c>
      <c r="V290" s="1" t="e">
        <f>TEXT(tabLocalidades!$R290,"mmm/aa")</f>
        <v>#REF!</v>
      </c>
      <c r="W290" s="1"/>
      <c r="X290" s="1"/>
      <c r="Y290" s="1"/>
      <c r="Z290" s="1"/>
      <c r="AA290" s="1"/>
    </row>
    <row r="291" spans="1:27" ht="18" customHeight="1">
      <c r="A291" s="2" t="e">
        <f t="shared" si="1"/>
        <v>#REF!</v>
      </c>
      <c r="B291" s="6" t="str">
        <f>IF(tabLocalidades!$C291="A","Atual","Nova")</f>
        <v>Nova</v>
      </c>
      <c r="C291" s="6" t="s">
        <v>193</v>
      </c>
      <c r="D291" s="27" t="s">
        <v>1806</v>
      </c>
      <c r="E291" s="27" t="s">
        <v>1807</v>
      </c>
      <c r="F291" s="27" t="s">
        <v>29</v>
      </c>
      <c r="G291" s="22" t="s">
        <v>56</v>
      </c>
      <c r="H291" s="27" t="s">
        <v>614</v>
      </c>
      <c r="I291" s="27" t="s">
        <v>614</v>
      </c>
      <c r="J291" s="27" t="s">
        <v>1808</v>
      </c>
      <c r="K291" s="27" t="s">
        <v>1809</v>
      </c>
      <c r="L291" s="34" t="s">
        <v>1810</v>
      </c>
      <c r="M291" s="27"/>
      <c r="N291" s="39" t="s">
        <v>1811</v>
      </c>
      <c r="O291" s="27" t="s">
        <v>35</v>
      </c>
      <c r="P291" s="27" t="s">
        <v>802</v>
      </c>
      <c r="Q291" s="27">
        <v>100</v>
      </c>
      <c r="R291" s="25" t="e">
        <f>VLOOKUP(tabLocalidades!$D291,#REF!,10,0)</f>
        <v>#REF!</v>
      </c>
      <c r="S291" s="26" t="e">
        <f>VLOOKUP(tabLocalidades!$D291,#REF!,10,0)</f>
        <v>#REF!</v>
      </c>
      <c r="T291" s="26" t="e">
        <f>VLOOKUP(tabLocalidades!$D291,#REF!,10,0)</f>
        <v>#REF!</v>
      </c>
      <c r="U291" s="1" t="e">
        <f>IF(tabLocalidades!$R291=" ",0,1)</f>
        <v>#REF!</v>
      </c>
      <c r="V291" s="1" t="e">
        <f>TEXT(tabLocalidades!$R291,"mmm/aa")</f>
        <v>#REF!</v>
      </c>
      <c r="W291" s="1"/>
      <c r="X291" s="1"/>
      <c r="Y291" s="1"/>
      <c r="Z291" s="1"/>
      <c r="AA291" s="1"/>
    </row>
    <row r="292" spans="1:27" ht="18" customHeight="1">
      <c r="A292" s="2" t="e">
        <f t="shared" si="1"/>
        <v>#REF!</v>
      </c>
      <c r="B292" s="6" t="str">
        <f>IF(tabLocalidades!$C292="A","Atual","Nova")</f>
        <v>Nova</v>
      </c>
      <c r="C292" s="6" t="s">
        <v>793</v>
      </c>
      <c r="D292" s="27" t="s">
        <v>1812</v>
      </c>
      <c r="E292" s="40" t="s">
        <v>1813</v>
      </c>
      <c r="F292" s="27" t="s">
        <v>990</v>
      </c>
      <c r="G292" s="22" t="s">
        <v>56</v>
      </c>
      <c r="H292" s="27" t="s">
        <v>102</v>
      </c>
      <c r="I292" s="27" t="s">
        <v>102</v>
      </c>
      <c r="J292" s="27" t="s">
        <v>137</v>
      </c>
      <c r="K292" s="27" t="s">
        <v>1814</v>
      </c>
      <c r="L292" s="23" t="s">
        <v>1815</v>
      </c>
      <c r="M292" s="27"/>
      <c r="N292" s="38" t="s">
        <v>1816</v>
      </c>
      <c r="O292" s="27" t="s">
        <v>801</v>
      </c>
      <c r="P292" s="27" t="s">
        <v>802</v>
      </c>
      <c r="Q292" s="27">
        <v>100</v>
      </c>
      <c r="R292" s="25" t="e">
        <f>VLOOKUP(tabLocalidades!$D292,#REF!,10,0)</f>
        <v>#REF!</v>
      </c>
      <c r="S292" s="26" t="e">
        <f>VLOOKUP(tabLocalidades!$D292,#REF!,10,0)</f>
        <v>#REF!</v>
      </c>
      <c r="T292" s="26" t="e">
        <f>VLOOKUP(tabLocalidades!$D292,#REF!,10,0)</f>
        <v>#REF!</v>
      </c>
      <c r="U292" s="1" t="e">
        <f>IF(tabLocalidades!$R292=" ",0,1)</f>
        <v>#REF!</v>
      </c>
      <c r="V292" s="1" t="e">
        <f>TEXT(tabLocalidades!$R292,"mmm/aa")</f>
        <v>#REF!</v>
      </c>
      <c r="W292" s="1"/>
      <c r="X292" s="1"/>
      <c r="Y292" s="1"/>
      <c r="Z292" s="1"/>
      <c r="AA292" s="1"/>
    </row>
    <row r="293" spans="1:27" ht="18" customHeight="1">
      <c r="A293" s="2" t="e">
        <f t="shared" si="1"/>
        <v>#REF!</v>
      </c>
      <c r="B293" s="6" t="str">
        <f>IF(tabLocalidades!$C293="A","Atual","Nova")</f>
        <v>Nova</v>
      </c>
      <c r="C293" s="6" t="s">
        <v>193</v>
      </c>
      <c r="D293" s="27" t="s">
        <v>1817</v>
      </c>
      <c r="E293" s="27" t="s">
        <v>1818</v>
      </c>
      <c r="F293" s="27" t="s">
        <v>29</v>
      </c>
      <c r="G293" s="22" t="s">
        <v>56</v>
      </c>
      <c r="H293" s="27" t="s">
        <v>229</v>
      </c>
      <c r="I293" s="27" t="s">
        <v>229</v>
      </c>
      <c r="J293" s="27" t="s">
        <v>1819</v>
      </c>
      <c r="K293" s="27" t="s">
        <v>1820</v>
      </c>
      <c r="L293" s="34" t="s">
        <v>1821</v>
      </c>
      <c r="M293" s="27"/>
      <c r="N293" s="38" t="s">
        <v>1822</v>
      </c>
      <c r="O293" s="27" t="s">
        <v>35</v>
      </c>
      <c r="P293" s="27" t="s">
        <v>802</v>
      </c>
      <c r="Q293" s="27">
        <v>100</v>
      </c>
      <c r="R293" s="25" t="e">
        <f>VLOOKUP(tabLocalidades!$D293,#REF!,10,0)</f>
        <v>#REF!</v>
      </c>
      <c r="S293" s="26" t="e">
        <f>VLOOKUP(tabLocalidades!$D293,#REF!,10,0)</f>
        <v>#REF!</v>
      </c>
      <c r="T293" s="26" t="e">
        <f>VLOOKUP(tabLocalidades!$D293,#REF!,10,0)</f>
        <v>#REF!</v>
      </c>
      <c r="U293" s="1" t="e">
        <f>IF(tabLocalidades!$R293=" ",0,1)</f>
        <v>#REF!</v>
      </c>
      <c r="V293" s="1" t="e">
        <f>TEXT(tabLocalidades!$R293,"mmm/aa")</f>
        <v>#REF!</v>
      </c>
      <c r="W293" s="1"/>
      <c r="X293" s="1"/>
      <c r="Y293" s="1"/>
      <c r="Z293" s="1"/>
      <c r="AA293" s="1"/>
    </row>
    <row r="294" spans="1:27" ht="18" customHeight="1">
      <c r="A294" s="2" t="e">
        <f t="shared" si="1"/>
        <v>#REF!</v>
      </c>
      <c r="B294" s="6" t="str">
        <f>IF(tabLocalidades!$C294="A","Atual","Nova")</f>
        <v>Nova</v>
      </c>
      <c r="C294" s="6" t="s">
        <v>193</v>
      </c>
      <c r="D294" s="27" t="s">
        <v>1823</v>
      </c>
      <c r="E294" s="27" t="s">
        <v>1818</v>
      </c>
      <c r="F294" s="27" t="s">
        <v>29</v>
      </c>
      <c r="G294" s="22" t="s">
        <v>56</v>
      </c>
      <c r="H294" s="2" t="s">
        <v>229</v>
      </c>
      <c r="I294" s="27" t="s">
        <v>229</v>
      </c>
      <c r="J294" s="27" t="s">
        <v>1819</v>
      </c>
      <c r="K294" s="27" t="s">
        <v>1824</v>
      </c>
      <c r="L294" s="34" t="s">
        <v>1825</v>
      </c>
      <c r="M294" s="27"/>
      <c r="N294" s="38" t="s">
        <v>1826</v>
      </c>
      <c r="O294" s="27" t="s">
        <v>35</v>
      </c>
      <c r="P294" s="27" t="s">
        <v>802</v>
      </c>
      <c r="Q294" s="27">
        <v>100</v>
      </c>
      <c r="R294" s="25" t="e">
        <f>VLOOKUP(tabLocalidades!$D294,#REF!,10,0)</f>
        <v>#REF!</v>
      </c>
      <c r="S294" s="26" t="e">
        <f>VLOOKUP(tabLocalidades!$D294,#REF!,10,0)</f>
        <v>#REF!</v>
      </c>
      <c r="T294" s="26" t="e">
        <f>VLOOKUP(tabLocalidades!$D294,#REF!,10,0)</f>
        <v>#REF!</v>
      </c>
      <c r="U294" s="1" t="e">
        <f>IF(tabLocalidades!$R294=" ",0,1)</f>
        <v>#REF!</v>
      </c>
      <c r="V294" s="1" t="e">
        <f>TEXT(tabLocalidades!$R294,"mmm/aa")</f>
        <v>#REF!</v>
      </c>
      <c r="W294" s="1"/>
      <c r="X294" s="1"/>
      <c r="Y294" s="1"/>
      <c r="Z294" s="1"/>
      <c r="AA294" s="1"/>
    </row>
    <row r="295" spans="1:27" ht="18" customHeight="1">
      <c r="A295" s="2" t="e">
        <f t="shared" si="1"/>
        <v>#REF!</v>
      </c>
      <c r="B295" s="6" t="str">
        <f>IF(tabLocalidades!$C295="A","Atual","Nova")</f>
        <v>Nova</v>
      </c>
      <c r="C295" s="6" t="s">
        <v>193</v>
      </c>
      <c r="D295" s="27" t="s">
        <v>1827</v>
      </c>
      <c r="E295" s="27" t="s">
        <v>1828</v>
      </c>
      <c r="F295" s="27" t="s">
        <v>29</v>
      </c>
      <c r="G295" s="22" t="s">
        <v>220</v>
      </c>
      <c r="H295" s="27" t="s">
        <v>491</v>
      </c>
      <c r="I295" s="27" t="s">
        <v>491</v>
      </c>
      <c r="J295" s="27" t="s">
        <v>1829</v>
      </c>
      <c r="K295" s="27" t="s">
        <v>1830</v>
      </c>
      <c r="L295" s="34" t="s">
        <v>1831</v>
      </c>
      <c r="M295" s="27"/>
      <c r="N295" s="38" t="s">
        <v>1832</v>
      </c>
      <c r="O295" s="27" t="s">
        <v>35</v>
      </c>
      <c r="P295" s="27" t="s">
        <v>802</v>
      </c>
      <c r="Q295" s="27">
        <v>100</v>
      </c>
      <c r="R295" s="25" t="e">
        <f>VLOOKUP(tabLocalidades!$D295,#REF!,10,0)</f>
        <v>#REF!</v>
      </c>
      <c r="S295" s="26" t="e">
        <f>VLOOKUP(tabLocalidades!$D295,#REF!,10,0)</f>
        <v>#REF!</v>
      </c>
      <c r="T295" s="26" t="e">
        <f>VLOOKUP(tabLocalidades!$D295,#REF!,10,0)</f>
        <v>#REF!</v>
      </c>
      <c r="U295" s="1" t="e">
        <f>IF(tabLocalidades!$R295=" ",0,1)</f>
        <v>#REF!</v>
      </c>
      <c r="V295" s="1" t="e">
        <f>TEXT(tabLocalidades!$R295,"mmm/aa")</f>
        <v>#REF!</v>
      </c>
      <c r="W295" s="1"/>
      <c r="X295" s="1"/>
      <c r="Y295" s="1"/>
      <c r="Z295" s="1"/>
      <c r="AA295" s="1"/>
    </row>
    <row r="296" spans="1:27" ht="18" customHeight="1">
      <c r="A296" s="2" t="e">
        <f t="shared" si="1"/>
        <v>#REF!</v>
      </c>
      <c r="B296" s="6" t="str">
        <f>IF(tabLocalidades!$C296="A","Atual","Nova")</f>
        <v>Nova</v>
      </c>
      <c r="C296" s="6" t="s">
        <v>193</v>
      </c>
      <c r="D296" s="27" t="s">
        <v>1833</v>
      </c>
      <c r="E296" s="27" t="s">
        <v>1834</v>
      </c>
      <c r="F296" s="27" t="s">
        <v>29</v>
      </c>
      <c r="G296" s="22" t="s">
        <v>56</v>
      </c>
      <c r="H296" s="27" t="s">
        <v>614</v>
      </c>
      <c r="I296" s="27" t="s">
        <v>614</v>
      </c>
      <c r="J296" s="27" t="s">
        <v>614</v>
      </c>
      <c r="K296" s="27" t="s">
        <v>1835</v>
      </c>
      <c r="L296" s="34" t="s">
        <v>1836</v>
      </c>
      <c r="M296" s="27"/>
      <c r="N296" s="39" t="s">
        <v>1837</v>
      </c>
      <c r="O296" s="27" t="s">
        <v>35</v>
      </c>
      <c r="P296" s="27" t="s">
        <v>802</v>
      </c>
      <c r="Q296" s="27">
        <v>100</v>
      </c>
      <c r="R296" s="25" t="e">
        <f>VLOOKUP(tabLocalidades!$D296,#REF!,10,0)</f>
        <v>#REF!</v>
      </c>
      <c r="S296" s="26" t="e">
        <f>VLOOKUP(tabLocalidades!$D296,#REF!,10,0)</f>
        <v>#REF!</v>
      </c>
      <c r="T296" s="26" t="e">
        <f>VLOOKUP(tabLocalidades!$D296,#REF!,10,0)</f>
        <v>#REF!</v>
      </c>
      <c r="U296" s="1" t="e">
        <f>IF(tabLocalidades!$R296=" ",0,1)</f>
        <v>#REF!</v>
      </c>
      <c r="V296" s="1" t="e">
        <f>TEXT(tabLocalidades!$R296,"mmm/aa")</f>
        <v>#REF!</v>
      </c>
      <c r="W296" s="1"/>
      <c r="X296" s="1"/>
      <c r="Y296" s="1"/>
      <c r="Z296" s="1"/>
      <c r="AA296" s="1"/>
    </row>
    <row r="297" spans="1:27" ht="18" customHeight="1">
      <c r="A297" s="2" t="e">
        <f t="shared" si="1"/>
        <v>#REF!</v>
      </c>
      <c r="B297" s="6" t="str">
        <f>IF(tabLocalidades!$C297="A","Atual","Nova")</f>
        <v>Nova</v>
      </c>
      <c r="C297" s="6" t="s">
        <v>193</v>
      </c>
      <c r="D297" s="27" t="s">
        <v>1838</v>
      </c>
      <c r="E297" s="27" t="s">
        <v>1839</v>
      </c>
      <c r="F297" s="27" t="s">
        <v>29</v>
      </c>
      <c r="G297" s="22" t="s">
        <v>56</v>
      </c>
      <c r="H297" s="2" t="s">
        <v>614</v>
      </c>
      <c r="I297" s="27" t="s">
        <v>614</v>
      </c>
      <c r="J297" s="27" t="s">
        <v>614</v>
      </c>
      <c r="K297" s="27" t="s">
        <v>1840</v>
      </c>
      <c r="L297" s="34" t="s">
        <v>1841</v>
      </c>
      <c r="M297" s="27"/>
      <c r="N297" s="38" t="s">
        <v>1842</v>
      </c>
      <c r="O297" s="27" t="s">
        <v>35</v>
      </c>
      <c r="P297" s="27" t="s">
        <v>802</v>
      </c>
      <c r="Q297" s="27">
        <v>100</v>
      </c>
      <c r="R297" s="25" t="e">
        <f>VLOOKUP(tabLocalidades!$D297,#REF!,10,0)</f>
        <v>#REF!</v>
      </c>
      <c r="S297" s="26" t="e">
        <f>VLOOKUP(tabLocalidades!$D297,#REF!,10,0)</f>
        <v>#REF!</v>
      </c>
      <c r="T297" s="26" t="e">
        <f>VLOOKUP(tabLocalidades!$D297,#REF!,10,0)</f>
        <v>#REF!</v>
      </c>
      <c r="U297" s="1" t="e">
        <f>IF(tabLocalidades!$R297=" ",0,1)</f>
        <v>#REF!</v>
      </c>
      <c r="V297" s="1" t="e">
        <f>TEXT(tabLocalidades!$R297,"mmm/aa")</f>
        <v>#REF!</v>
      </c>
      <c r="W297" s="1"/>
      <c r="X297" s="1"/>
      <c r="Y297" s="1"/>
      <c r="Z297" s="1"/>
      <c r="AA297" s="1"/>
    </row>
    <row r="298" spans="1:27" ht="18" customHeight="1">
      <c r="A298" s="2" t="e">
        <f t="shared" si="1"/>
        <v>#REF!</v>
      </c>
      <c r="B298" s="6" t="str">
        <f>IF(tabLocalidades!$C298="A","Atual","Nova")</f>
        <v>Nova</v>
      </c>
      <c r="C298" s="6" t="s">
        <v>193</v>
      </c>
      <c r="D298" s="27" t="s">
        <v>1843</v>
      </c>
      <c r="E298" s="27" t="s">
        <v>1844</v>
      </c>
      <c r="F298" s="27" t="s">
        <v>29</v>
      </c>
      <c r="G298" s="22" t="s">
        <v>56</v>
      </c>
      <c r="H298" s="2" t="s">
        <v>669</v>
      </c>
      <c r="I298" s="27" t="s">
        <v>669</v>
      </c>
      <c r="J298" s="27" t="s">
        <v>1845</v>
      </c>
      <c r="K298" s="41" t="s">
        <v>1846</v>
      </c>
      <c r="L298" s="34" t="s">
        <v>1847</v>
      </c>
      <c r="M298" s="27"/>
      <c r="N298" s="38" t="s">
        <v>1848</v>
      </c>
      <c r="O298" s="27" t="s">
        <v>35</v>
      </c>
      <c r="P298" s="27" t="s">
        <v>802</v>
      </c>
      <c r="Q298" s="27">
        <v>100</v>
      </c>
      <c r="R298" s="25" t="e">
        <f>VLOOKUP(tabLocalidades!$D298,#REF!,10,0)</f>
        <v>#REF!</v>
      </c>
      <c r="S298" s="26" t="e">
        <f>VLOOKUP(tabLocalidades!$D298,#REF!,10,0)</f>
        <v>#REF!</v>
      </c>
      <c r="T298" s="26" t="e">
        <f>VLOOKUP(tabLocalidades!$D298,#REF!,10,0)</f>
        <v>#REF!</v>
      </c>
      <c r="U298" s="1" t="e">
        <f>IF(tabLocalidades!$R298=" ",0,1)</f>
        <v>#REF!</v>
      </c>
      <c r="V298" s="1" t="e">
        <f>TEXT(tabLocalidades!$R298,"mmm/aa")</f>
        <v>#REF!</v>
      </c>
      <c r="W298" s="1"/>
      <c r="X298" s="1"/>
      <c r="Y298" s="1"/>
      <c r="Z298" s="1"/>
      <c r="AA298" s="1"/>
    </row>
    <row r="299" spans="1:27" ht="18" customHeight="1">
      <c r="A299" s="2" t="e">
        <f t="shared" si="1"/>
        <v>#REF!</v>
      </c>
      <c r="B299" s="6" t="str">
        <f>IF(tabLocalidades!$C299="A","Atual","Nova")</f>
        <v>Nova</v>
      </c>
      <c r="C299" s="6" t="s">
        <v>793</v>
      </c>
      <c r="D299" s="27" t="s">
        <v>1849</v>
      </c>
      <c r="E299" s="27" t="s">
        <v>1850</v>
      </c>
      <c r="F299" s="27" t="s">
        <v>1851</v>
      </c>
      <c r="G299" s="22" t="s">
        <v>30</v>
      </c>
      <c r="H299" s="27" t="s">
        <v>345</v>
      </c>
      <c r="I299" s="27" t="s">
        <v>346</v>
      </c>
      <c r="J299" s="27" t="s">
        <v>1852</v>
      </c>
      <c r="K299" s="27" t="s">
        <v>1853</v>
      </c>
      <c r="L299" s="23" t="s">
        <v>1854</v>
      </c>
      <c r="M299" s="27" t="s">
        <v>1299</v>
      </c>
      <c r="N299" s="38" t="s">
        <v>1855</v>
      </c>
      <c r="O299" s="27" t="s">
        <v>1856</v>
      </c>
      <c r="P299" s="27" t="s">
        <v>802</v>
      </c>
      <c r="Q299" s="27">
        <v>100</v>
      </c>
      <c r="R299" s="25" t="e">
        <f>VLOOKUP(tabLocalidades!$D299,#REF!,10,0)</f>
        <v>#REF!</v>
      </c>
      <c r="S299" s="26" t="e">
        <f>VLOOKUP(tabLocalidades!$D299,#REF!,10,0)</f>
        <v>#REF!</v>
      </c>
      <c r="T299" s="26" t="e">
        <f>VLOOKUP(tabLocalidades!$D299,#REF!,10,0)</f>
        <v>#REF!</v>
      </c>
      <c r="U299" s="1" t="e">
        <f>IF(tabLocalidades!$R299=" ",0,1)</f>
        <v>#REF!</v>
      </c>
      <c r="V299" s="1" t="e">
        <f>TEXT(tabLocalidades!$R299,"mmm/aa")</f>
        <v>#REF!</v>
      </c>
      <c r="W299" s="1"/>
      <c r="X299" s="1"/>
      <c r="Y299" s="1"/>
      <c r="Z299" s="1"/>
      <c r="AA299" s="1"/>
    </row>
    <row r="300" spans="1:27" ht="18" customHeight="1">
      <c r="A300" s="2" t="e">
        <f t="shared" si="1"/>
        <v>#REF!</v>
      </c>
      <c r="B300" s="6" t="str">
        <f>IF(tabLocalidades!$C300="A","Atual","Nova")</f>
        <v>Nova</v>
      </c>
      <c r="C300" s="6" t="s">
        <v>793</v>
      </c>
      <c r="D300" s="27" t="s">
        <v>1857</v>
      </c>
      <c r="E300" s="27" t="s">
        <v>1858</v>
      </c>
      <c r="F300" s="27" t="s">
        <v>1859</v>
      </c>
      <c r="G300" s="22" t="s">
        <v>56</v>
      </c>
      <c r="H300" s="27" t="s">
        <v>229</v>
      </c>
      <c r="I300" s="27" t="s">
        <v>229</v>
      </c>
      <c r="J300" s="27" t="s">
        <v>1860</v>
      </c>
      <c r="K300" s="27" t="s">
        <v>1861</v>
      </c>
      <c r="L300" s="23" t="s">
        <v>1862</v>
      </c>
      <c r="M300" s="27"/>
      <c r="N300" s="38" t="s">
        <v>1863</v>
      </c>
      <c r="O300" s="27" t="s">
        <v>1856</v>
      </c>
      <c r="P300" s="27" t="s">
        <v>802</v>
      </c>
      <c r="Q300" s="27">
        <v>50</v>
      </c>
      <c r="R300" s="25" t="e">
        <f>VLOOKUP(tabLocalidades!$D300,#REF!,10,0)</f>
        <v>#REF!</v>
      </c>
      <c r="S300" s="26" t="e">
        <f>VLOOKUP(tabLocalidades!$D300,#REF!,10,0)</f>
        <v>#REF!</v>
      </c>
      <c r="T300" s="26" t="e">
        <f>VLOOKUP(tabLocalidades!$D300,#REF!,10,0)</f>
        <v>#REF!</v>
      </c>
      <c r="U300" s="1" t="e">
        <f>IF(tabLocalidades!$R300=" ",0,1)</f>
        <v>#REF!</v>
      </c>
      <c r="V300" s="1" t="e">
        <f>TEXT(tabLocalidades!$R300,"mmm/aa")</f>
        <v>#REF!</v>
      </c>
      <c r="W300" s="1"/>
      <c r="X300" s="1"/>
      <c r="Y300" s="1"/>
      <c r="Z300" s="1"/>
      <c r="AA300" s="1"/>
    </row>
    <row r="301" spans="1:27" ht="18" customHeight="1">
      <c r="A301" s="2" t="e">
        <f t="shared" si="1"/>
        <v>#REF!</v>
      </c>
      <c r="B301" s="6" t="str">
        <f>IF(tabLocalidades!$C301="A","Atual","Nova")</f>
        <v>Nova</v>
      </c>
      <c r="C301" s="6" t="s">
        <v>793</v>
      </c>
      <c r="D301" s="27" t="s">
        <v>1864</v>
      </c>
      <c r="E301" s="27" t="s">
        <v>1865</v>
      </c>
      <c r="F301" s="27" t="s">
        <v>1859</v>
      </c>
      <c r="G301" s="22" t="s">
        <v>67</v>
      </c>
      <c r="H301" s="27" t="s">
        <v>318</v>
      </c>
      <c r="I301" s="27" t="s">
        <v>325</v>
      </c>
      <c r="J301" s="27" t="s">
        <v>325</v>
      </c>
      <c r="K301" s="27" t="s">
        <v>1866</v>
      </c>
      <c r="L301" s="23" t="s">
        <v>1867</v>
      </c>
      <c r="M301" s="27"/>
      <c r="N301" s="38" t="s">
        <v>1868</v>
      </c>
      <c r="O301" s="27" t="s">
        <v>1856</v>
      </c>
      <c r="P301" s="27" t="s">
        <v>802</v>
      </c>
      <c r="Q301" s="27">
        <v>50</v>
      </c>
      <c r="R301" s="25" t="e">
        <f>VLOOKUP(tabLocalidades!$D301,#REF!,10,0)</f>
        <v>#REF!</v>
      </c>
      <c r="S301" s="26" t="e">
        <f>VLOOKUP(tabLocalidades!$D301,#REF!,10,0)</f>
        <v>#REF!</v>
      </c>
      <c r="T301" s="26" t="e">
        <f>VLOOKUP(tabLocalidades!$D301,#REF!,10,0)</f>
        <v>#REF!</v>
      </c>
      <c r="U301" s="1" t="e">
        <f>IF(tabLocalidades!$R301=" ",0,1)</f>
        <v>#REF!</v>
      </c>
      <c r="V301" s="1" t="e">
        <f>TEXT(tabLocalidades!$R301,"mmm/aa")</f>
        <v>#REF!</v>
      </c>
      <c r="W301" s="1"/>
      <c r="X301" s="1"/>
      <c r="Y301" s="1"/>
      <c r="Z301" s="1"/>
      <c r="AA301" s="1"/>
    </row>
    <row r="302" spans="1:27" ht="18" customHeight="1">
      <c r="A302" s="2" t="e">
        <f t="shared" si="1"/>
        <v>#REF!</v>
      </c>
      <c r="B302" s="7" t="str">
        <f>IF(tabLocalidades!$C302="A","Atual","Nova")</f>
        <v>Nova</v>
      </c>
      <c r="C302" s="7" t="s">
        <v>193</v>
      </c>
      <c r="D302" s="42" t="s">
        <v>1869</v>
      </c>
      <c r="E302" s="42" t="s">
        <v>1870</v>
      </c>
      <c r="F302" s="42" t="s">
        <v>651</v>
      </c>
      <c r="G302" s="22" t="s">
        <v>56</v>
      </c>
      <c r="H302" s="42" t="s">
        <v>270</v>
      </c>
      <c r="I302" s="42" t="s">
        <v>644</v>
      </c>
      <c r="J302" s="42" t="s">
        <v>644</v>
      </c>
      <c r="K302" s="42" t="s">
        <v>1871</v>
      </c>
      <c r="L302" s="34" t="s">
        <v>1872</v>
      </c>
      <c r="M302" s="42"/>
      <c r="N302" s="43" t="s">
        <v>1873</v>
      </c>
      <c r="O302" s="42" t="s">
        <v>1031</v>
      </c>
      <c r="P302" s="42" t="s">
        <v>802</v>
      </c>
      <c r="Q302" s="42">
        <v>100</v>
      </c>
      <c r="R302" s="25" t="e">
        <f>VLOOKUP(tabLocalidades!$D302,#REF!,10,0)</f>
        <v>#REF!</v>
      </c>
      <c r="S302" s="26" t="e">
        <f>VLOOKUP(tabLocalidades!$D302,#REF!,10,0)</f>
        <v>#REF!</v>
      </c>
      <c r="T302" s="26" t="e">
        <f>VLOOKUP(tabLocalidades!$D302,#REF!,10,0)</f>
        <v>#REF!</v>
      </c>
      <c r="U302" s="1" t="e">
        <f>IF(tabLocalidades!$R302=" ",0,1)</f>
        <v>#REF!</v>
      </c>
      <c r="V302" s="1" t="e">
        <f>TEXT(tabLocalidades!$R302,"mmm/aa")</f>
        <v>#REF!</v>
      </c>
      <c r="W302" s="1"/>
      <c r="X302" s="1"/>
      <c r="Y302" s="1"/>
      <c r="Z302" s="1"/>
      <c r="AA302" s="1"/>
    </row>
    <row r="303" spans="1:27" ht="19.5" customHeight="1">
      <c r="A303" s="2" t="e">
        <f t="shared" si="1"/>
        <v>#REF!</v>
      </c>
      <c r="B303" s="2" t="str">
        <f>IF(tabLocalidades!$C303="A","Atual","Nova")</f>
        <v>Nova</v>
      </c>
      <c r="C303" s="2" t="s">
        <v>909</v>
      </c>
      <c r="D303" s="44" t="s">
        <v>1874</v>
      </c>
      <c r="E303" s="27" t="s">
        <v>1875</v>
      </c>
      <c r="F303" s="27" t="s">
        <v>1876</v>
      </c>
      <c r="G303" s="22" t="s">
        <v>67</v>
      </c>
      <c r="H303" s="27" t="s">
        <v>68</v>
      </c>
      <c r="I303" s="27" t="s">
        <v>1877</v>
      </c>
      <c r="J303" s="27" t="s">
        <v>1878</v>
      </c>
      <c r="K303" s="27" t="s">
        <v>1879</v>
      </c>
      <c r="L303" s="261" t="s">
        <v>1880</v>
      </c>
      <c r="M303" s="27" t="s">
        <v>1881</v>
      </c>
      <c r="N303" s="38" t="s">
        <v>1882</v>
      </c>
      <c r="O303" s="27" t="s">
        <v>1883</v>
      </c>
      <c r="P303" s="27" t="s">
        <v>802</v>
      </c>
      <c r="Q303" s="45">
        <v>500</v>
      </c>
      <c r="R303" s="25" t="e">
        <f>VLOOKUP(tabLocalidades!$D303,#REF!,10,0)</f>
        <v>#REF!</v>
      </c>
      <c r="S303" s="26" t="e">
        <f>VLOOKUP(tabLocalidades!$D303,#REF!,10,0)</f>
        <v>#REF!</v>
      </c>
      <c r="T303" s="26" t="e">
        <f>VLOOKUP(tabLocalidades!$D303,#REF!,10,0)</f>
        <v>#REF!</v>
      </c>
      <c r="U303" s="1" t="e">
        <f>IF(tabLocalidades!$R303=" ",0,1)</f>
        <v>#REF!</v>
      </c>
      <c r="V303" s="1" t="e">
        <f>TEXT(tabLocalidades!$R303,"mmm/aa")</f>
        <v>#REF!</v>
      </c>
      <c r="W303" s="1"/>
      <c r="X303" s="1"/>
      <c r="Y303" s="1"/>
      <c r="Z303" s="1"/>
      <c r="AA303" s="1"/>
    </row>
    <row r="304" spans="1:27" ht="19.5" customHeight="1">
      <c r="A304" s="2" t="e">
        <f t="shared" si="1"/>
        <v>#REF!</v>
      </c>
      <c r="B304" s="2" t="str">
        <f>IF(tabLocalidades!$C304="A","Atual","Nova")</f>
        <v>Nova</v>
      </c>
      <c r="C304" s="2" t="s">
        <v>793</v>
      </c>
      <c r="D304" s="6" t="s">
        <v>1884</v>
      </c>
      <c r="E304" s="27" t="s">
        <v>1885</v>
      </c>
      <c r="F304" s="27" t="s">
        <v>165</v>
      </c>
      <c r="G304" s="22" t="s">
        <v>30</v>
      </c>
      <c r="H304" s="27" t="s">
        <v>150</v>
      </c>
      <c r="I304" s="27" t="s">
        <v>151</v>
      </c>
      <c r="J304" s="27" t="s">
        <v>1886</v>
      </c>
      <c r="K304" s="27" t="s">
        <v>1887</v>
      </c>
      <c r="L304" s="262" t="s">
        <v>1888</v>
      </c>
      <c r="M304" s="27" t="s">
        <v>813</v>
      </c>
      <c r="N304" s="38" t="s">
        <v>1889</v>
      </c>
      <c r="O304" s="27" t="s">
        <v>173</v>
      </c>
      <c r="P304" s="27" t="s">
        <v>802</v>
      </c>
      <c r="Q304" s="45">
        <v>250</v>
      </c>
      <c r="R304" s="25" t="e">
        <f>VLOOKUP(tabLocalidades!$D304,#REF!,10,0)</f>
        <v>#REF!</v>
      </c>
      <c r="S304" s="26" t="e">
        <f>VLOOKUP(tabLocalidades!$D304,#REF!,10,0)</f>
        <v>#REF!</v>
      </c>
      <c r="T304" s="26" t="e">
        <f>VLOOKUP(tabLocalidades!$D304,#REF!,10,0)</f>
        <v>#REF!</v>
      </c>
      <c r="U304" s="1" t="e">
        <f>IF(tabLocalidades!$R304=" ",0,1)</f>
        <v>#REF!</v>
      </c>
      <c r="V304" s="1" t="e">
        <f>TEXT(tabLocalidades!$R304,"mmm/aa")</f>
        <v>#REF!</v>
      </c>
      <c r="W304" s="1"/>
      <c r="X304" s="1"/>
      <c r="Y304" s="1"/>
      <c r="Z304" s="1"/>
      <c r="AA304" s="1"/>
    </row>
    <row r="305" spans="1:27" ht="19.5" customHeight="1">
      <c r="A305" s="2" t="e">
        <f t="shared" si="1"/>
        <v>#REF!</v>
      </c>
      <c r="B305" s="2" t="str">
        <f>IF(tabLocalidades!$C305="A","Atual","Nova")</f>
        <v>Nova</v>
      </c>
      <c r="C305" s="2" t="s">
        <v>793</v>
      </c>
      <c r="D305" s="6" t="s">
        <v>1890</v>
      </c>
      <c r="E305" s="27" t="s">
        <v>1891</v>
      </c>
      <c r="F305" s="27" t="s">
        <v>29</v>
      </c>
      <c r="G305" s="22" t="s">
        <v>56</v>
      </c>
      <c r="H305" s="27" t="s">
        <v>580</v>
      </c>
      <c r="I305" s="27" t="s">
        <v>581</v>
      </c>
      <c r="J305" s="27" t="s">
        <v>1892</v>
      </c>
      <c r="K305" s="27" t="s">
        <v>1893</v>
      </c>
      <c r="L305" s="262" t="s">
        <v>1894</v>
      </c>
      <c r="M305" s="27"/>
      <c r="N305" s="38" t="s">
        <v>1895</v>
      </c>
      <c r="O305" s="27" t="s">
        <v>35</v>
      </c>
      <c r="P305" s="27" t="s">
        <v>802</v>
      </c>
      <c r="Q305" s="45">
        <v>100</v>
      </c>
      <c r="R305" s="25" t="e">
        <f>VLOOKUP(tabLocalidades!$D305,#REF!,10,0)</f>
        <v>#REF!</v>
      </c>
      <c r="S305" s="26" t="e">
        <f>VLOOKUP(tabLocalidades!$D305,#REF!,10,0)</f>
        <v>#REF!</v>
      </c>
      <c r="T305" s="26" t="e">
        <f>VLOOKUP(tabLocalidades!$D305,#REF!,10,0)</f>
        <v>#REF!</v>
      </c>
      <c r="U305" s="1" t="e">
        <f>IF(tabLocalidades!$R305=" ",0,1)</f>
        <v>#REF!</v>
      </c>
      <c r="V305" s="1" t="e">
        <f>TEXT(tabLocalidades!$R305,"mmm/aa")</f>
        <v>#REF!</v>
      </c>
      <c r="W305" s="1"/>
      <c r="X305" s="1"/>
      <c r="Y305" s="1"/>
      <c r="Z305" s="1"/>
      <c r="AA305" s="1"/>
    </row>
    <row r="306" spans="1:27" ht="19.5" customHeight="1">
      <c r="A306" s="2" t="e">
        <f t="shared" si="1"/>
        <v>#REF!</v>
      </c>
      <c r="B306" s="2" t="str">
        <f>IF(tabLocalidades!$C306="A","Atual","Nova")</f>
        <v>Nova</v>
      </c>
      <c r="C306" s="2" t="s">
        <v>793</v>
      </c>
      <c r="D306" s="6" t="s">
        <v>1896</v>
      </c>
      <c r="E306" s="27" t="s">
        <v>1897</v>
      </c>
      <c r="F306" s="27" t="s">
        <v>29</v>
      </c>
      <c r="G306" s="22" t="s">
        <v>30</v>
      </c>
      <c r="H306" s="27" t="s">
        <v>150</v>
      </c>
      <c r="I306" s="27" t="s">
        <v>151</v>
      </c>
      <c r="J306" s="27" t="s">
        <v>1898</v>
      </c>
      <c r="K306" s="27" t="s">
        <v>1899</v>
      </c>
      <c r="L306" s="262" t="s">
        <v>1900</v>
      </c>
      <c r="M306" s="27"/>
      <c r="N306" s="38" t="s">
        <v>1901</v>
      </c>
      <c r="O306" s="27" t="s">
        <v>35</v>
      </c>
      <c r="P306" s="27" t="s">
        <v>802</v>
      </c>
      <c r="Q306" s="45">
        <v>50</v>
      </c>
      <c r="R306" s="25" t="e">
        <f>VLOOKUP(tabLocalidades!$D306,#REF!,10,0)</f>
        <v>#REF!</v>
      </c>
      <c r="S306" s="26" t="e">
        <f>VLOOKUP(tabLocalidades!$D306,#REF!,10,0)</f>
        <v>#REF!</v>
      </c>
      <c r="T306" s="26" t="e">
        <f>VLOOKUP(tabLocalidades!$D306,#REF!,10,0)</f>
        <v>#REF!</v>
      </c>
      <c r="U306" s="1" t="e">
        <f>IF(tabLocalidades!$R306=" ",0,1)</f>
        <v>#REF!</v>
      </c>
      <c r="V306" s="1" t="e">
        <f>TEXT(tabLocalidades!$R306,"mmm/aa")</f>
        <v>#REF!</v>
      </c>
      <c r="W306" s="1"/>
      <c r="X306" s="1"/>
      <c r="Y306" s="1"/>
      <c r="Z306" s="1"/>
      <c r="AA306" s="1"/>
    </row>
    <row r="307" spans="1:27" ht="19.5" customHeight="1">
      <c r="A307" s="2" t="e">
        <f t="shared" si="1"/>
        <v>#REF!</v>
      </c>
      <c r="B307" s="2" t="str">
        <f>IF(tabLocalidades!$C307="A","Atual","Nova")</f>
        <v>Nova</v>
      </c>
      <c r="C307" s="2" t="s">
        <v>193</v>
      </c>
      <c r="D307" s="6" t="s">
        <v>1902</v>
      </c>
      <c r="E307" s="27" t="s">
        <v>1903</v>
      </c>
      <c r="F307" s="27" t="s">
        <v>29</v>
      </c>
      <c r="G307" s="22" t="s">
        <v>220</v>
      </c>
      <c r="H307" s="27" t="s">
        <v>491</v>
      </c>
      <c r="I307" s="27" t="s">
        <v>545</v>
      </c>
      <c r="J307" s="27" t="s">
        <v>545</v>
      </c>
      <c r="K307" s="27" t="s">
        <v>1904</v>
      </c>
      <c r="L307" s="261" t="s">
        <v>1905</v>
      </c>
      <c r="M307" s="27"/>
      <c r="N307" s="38" t="s">
        <v>1906</v>
      </c>
      <c r="O307" s="27" t="s">
        <v>35</v>
      </c>
      <c r="P307" s="27" t="s">
        <v>802</v>
      </c>
      <c r="Q307" s="45">
        <v>75</v>
      </c>
      <c r="R307" s="25" t="e">
        <f>VLOOKUP(tabLocalidades!$D307,#REF!,10,0)</f>
        <v>#REF!</v>
      </c>
      <c r="S307" s="26" t="e">
        <f>VLOOKUP(tabLocalidades!$D307,#REF!,10,0)</f>
        <v>#REF!</v>
      </c>
      <c r="T307" s="26" t="e">
        <f>VLOOKUP(tabLocalidades!$D307,#REF!,10,0)</f>
        <v>#REF!</v>
      </c>
      <c r="U307" s="1" t="e">
        <f>IF(tabLocalidades!$R307=" ",0,1)</f>
        <v>#REF!</v>
      </c>
      <c r="V307" s="1" t="e">
        <f>TEXT(tabLocalidades!$R307,"mmm/aa")</f>
        <v>#REF!</v>
      </c>
      <c r="W307" s="1"/>
      <c r="X307" s="1"/>
      <c r="Y307" s="1"/>
      <c r="Z307" s="1"/>
      <c r="AA307" s="1"/>
    </row>
    <row r="308" spans="1:27" ht="19.5" customHeight="1">
      <c r="A308" s="2" t="e">
        <f t="shared" si="1"/>
        <v>#REF!</v>
      </c>
      <c r="B308" s="2" t="str">
        <f>IF(tabLocalidades!$C308="A","Atual","Nova")</f>
        <v>Nova</v>
      </c>
      <c r="C308" s="2" t="s">
        <v>793</v>
      </c>
      <c r="D308" s="6" t="s">
        <v>1907</v>
      </c>
      <c r="E308" s="27" t="s">
        <v>1908</v>
      </c>
      <c r="F308" s="27" t="s">
        <v>29</v>
      </c>
      <c r="G308" s="22" t="s">
        <v>39</v>
      </c>
      <c r="H308" s="2" t="s">
        <v>40</v>
      </c>
      <c r="I308" s="27" t="s">
        <v>40</v>
      </c>
      <c r="J308" s="27" t="s">
        <v>40</v>
      </c>
      <c r="K308" s="27" t="s">
        <v>1909</v>
      </c>
      <c r="L308" s="262" t="s">
        <v>1910</v>
      </c>
      <c r="M308" s="27"/>
      <c r="N308" s="38" t="s">
        <v>1911</v>
      </c>
      <c r="O308" s="27" t="s">
        <v>35</v>
      </c>
      <c r="P308" s="27" t="s">
        <v>802</v>
      </c>
      <c r="Q308" s="45">
        <v>100</v>
      </c>
      <c r="R308" s="25" t="e">
        <f>VLOOKUP(tabLocalidades!$D308,#REF!,10,0)</f>
        <v>#REF!</v>
      </c>
      <c r="S308" s="26" t="e">
        <f>VLOOKUP(tabLocalidades!$D308,#REF!,10,0)</f>
        <v>#REF!</v>
      </c>
      <c r="T308" s="26" t="e">
        <f>VLOOKUP(tabLocalidades!$D308,#REF!,10,0)</f>
        <v>#REF!</v>
      </c>
      <c r="U308" s="1" t="e">
        <f>IF(tabLocalidades!$R308=" ",0,1)</f>
        <v>#REF!</v>
      </c>
      <c r="V308" s="1" t="e">
        <f>TEXT(tabLocalidades!$R308,"mmm/aa")</f>
        <v>#REF!</v>
      </c>
      <c r="W308" s="1"/>
      <c r="X308" s="1"/>
      <c r="Y308" s="1"/>
      <c r="Z308" s="1"/>
      <c r="AA308" s="1"/>
    </row>
    <row r="309" spans="1:27" ht="19.5" customHeight="1">
      <c r="A309" s="2" t="e">
        <f t="shared" si="1"/>
        <v>#REF!</v>
      </c>
      <c r="B309" s="2" t="str">
        <f>IF(tabLocalidades!$C309="A","Atual","Nova")</f>
        <v>Nova</v>
      </c>
      <c r="C309" s="2" t="s">
        <v>793</v>
      </c>
      <c r="D309" s="6" t="s">
        <v>1912</v>
      </c>
      <c r="E309" s="27" t="s">
        <v>1913</v>
      </c>
      <c r="F309" s="27" t="s">
        <v>29</v>
      </c>
      <c r="G309" s="22" t="s">
        <v>220</v>
      </c>
      <c r="H309" s="27" t="s">
        <v>451</v>
      </c>
      <c r="I309" s="27" t="s">
        <v>452</v>
      </c>
      <c r="J309" s="27" t="s">
        <v>1914</v>
      </c>
      <c r="K309" s="27" t="s">
        <v>1915</v>
      </c>
      <c r="L309" s="262" t="s">
        <v>1916</v>
      </c>
      <c r="M309" s="27"/>
      <c r="N309" s="38" t="s">
        <v>1917</v>
      </c>
      <c r="O309" s="27" t="s">
        <v>35</v>
      </c>
      <c r="P309" s="27" t="s">
        <v>802</v>
      </c>
      <c r="Q309" s="45">
        <v>75</v>
      </c>
      <c r="R309" s="25" t="e">
        <f>VLOOKUP(tabLocalidades!$D309,#REF!,10,0)</f>
        <v>#REF!</v>
      </c>
      <c r="S309" s="26" t="e">
        <f>VLOOKUP(tabLocalidades!$D309,#REF!,10,0)</f>
        <v>#REF!</v>
      </c>
      <c r="T309" s="26" t="e">
        <f>VLOOKUP(tabLocalidades!$D309,#REF!,10,0)</f>
        <v>#REF!</v>
      </c>
      <c r="U309" s="1" t="e">
        <f>IF(tabLocalidades!$R309=" ",0,1)</f>
        <v>#REF!</v>
      </c>
      <c r="V309" s="1" t="e">
        <f>TEXT(tabLocalidades!$R309,"mmm/aa")</f>
        <v>#REF!</v>
      </c>
      <c r="W309" s="1"/>
      <c r="X309" s="1"/>
      <c r="Y309" s="1"/>
      <c r="Z309" s="1"/>
      <c r="AA309" s="1"/>
    </row>
    <row r="310" spans="1:27" ht="19.5" customHeight="1">
      <c r="A310" s="2" t="e">
        <f t="shared" si="1"/>
        <v>#REF!</v>
      </c>
      <c r="B310" s="2" t="str">
        <f>IF(tabLocalidades!$C310="A","Atual","Nova")</f>
        <v>Nova</v>
      </c>
      <c r="C310" s="2" t="s">
        <v>793</v>
      </c>
      <c r="D310" s="6" t="s">
        <v>1918</v>
      </c>
      <c r="E310" s="27" t="s">
        <v>1919</v>
      </c>
      <c r="F310" s="27" t="s">
        <v>796</v>
      </c>
      <c r="G310" s="22" t="s">
        <v>67</v>
      </c>
      <c r="H310" s="27" t="s">
        <v>68</v>
      </c>
      <c r="I310" s="27" t="s">
        <v>68</v>
      </c>
      <c r="J310" s="27" t="s">
        <v>68</v>
      </c>
      <c r="K310" s="27" t="s">
        <v>1920</v>
      </c>
      <c r="L310" s="262" t="s">
        <v>1921</v>
      </c>
      <c r="M310" s="27"/>
      <c r="N310" s="38" t="s">
        <v>1922</v>
      </c>
      <c r="O310" s="27" t="s">
        <v>801</v>
      </c>
      <c r="P310" s="27" t="s">
        <v>802</v>
      </c>
      <c r="Q310" s="45">
        <v>50</v>
      </c>
      <c r="R310" s="25" t="e">
        <f>VLOOKUP(tabLocalidades!$D310,#REF!,10,0)</f>
        <v>#REF!</v>
      </c>
      <c r="S310" s="26" t="e">
        <f>VLOOKUP(tabLocalidades!$D310,#REF!,10,0)</f>
        <v>#REF!</v>
      </c>
      <c r="T310" s="26" t="e">
        <f>VLOOKUP(tabLocalidades!$D310,#REF!,10,0)</f>
        <v>#REF!</v>
      </c>
      <c r="U310" s="1" t="e">
        <f>IF(tabLocalidades!$R310=" ",0,1)</f>
        <v>#REF!</v>
      </c>
      <c r="V310" s="1" t="e">
        <f>TEXT(tabLocalidades!$R310,"mmm/aa")</f>
        <v>#REF!</v>
      </c>
      <c r="W310" s="1"/>
      <c r="X310" s="1"/>
      <c r="Y310" s="1"/>
      <c r="Z310" s="1"/>
      <c r="AA310" s="1"/>
    </row>
    <row r="311" spans="1:27" ht="19.5" customHeight="1">
      <c r="A311" s="2" t="e">
        <f t="shared" si="1"/>
        <v>#REF!</v>
      </c>
      <c r="B311" s="2" t="str">
        <f>IF(tabLocalidades!$C311="A","Atual","Nova")</f>
        <v>Nova</v>
      </c>
      <c r="C311" s="2" t="s">
        <v>193</v>
      </c>
      <c r="D311" s="6" t="s">
        <v>1923</v>
      </c>
      <c r="E311" s="27" t="s">
        <v>1924</v>
      </c>
      <c r="F311" s="27" t="s">
        <v>29</v>
      </c>
      <c r="G311" s="22" t="s">
        <v>220</v>
      </c>
      <c r="H311" s="27" t="s">
        <v>221</v>
      </c>
      <c r="I311" s="27" t="s">
        <v>222</v>
      </c>
      <c r="J311" s="27" t="s">
        <v>1925</v>
      </c>
      <c r="K311" s="27" t="s">
        <v>1926</v>
      </c>
      <c r="L311" s="261" t="s">
        <v>1927</v>
      </c>
      <c r="M311" s="27"/>
      <c r="N311" s="39" t="s">
        <v>1928</v>
      </c>
      <c r="O311" s="27" t="s">
        <v>35</v>
      </c>
      <c r="P311" s="27" t="s">
        <v>802</v>
      </c>
      <c r="Q311" s="45">
        <v>100</v>
      </c>
      <c r="R311" s="25" t="e">
        <f>VLOOKUP(tabLocalidades!$D311,#REF!,10,0)</f>
        <v>#REF!</v>
      </c>
      <c r="S311" s="26" t="e">
        <f>VLOOKUP(tabLocalidades!$D311,#REF!,10,0)</f>
        <v>#REF!</v>
      </c>
      <c r="T311" s="26" t="e">
        <f>VLOOKUP(tabLocalidades!$D311,#REF!,10,0)</f>
        <v>#REF!</v>
      </c>
      <c r="U311" s="1" t="e">
        <f>IF(tabLocalidades!$R311=" ",0,1)</f>
        <v>#REF!</v>
      </c>
      <c r="V311" s="1" t="e">
        <f>TEXT(tabLocalidades!$R311,"mmm/aa")</f>
        <v>#REF!</v>
      </c>
      <c r="W311" s="1"/>
      <c r="X311" s="1"/>
      <c r="Y311" s="1"/>
      <c r="Z311" s="1"/>
      <c r="AA311" s="1"/>
    </row>
    <row r="312" spans="1:27" ht="19.5" customHeight="1">
      <c r="A312" s="2" t="e">
        <f t="shared" si="1"/>
        <v>#REF!</v>
      </c>
      <c r="B312" s="2" t="str">
        <f>IF(tabLocalidades!$C312="A","Atual","Nova")</f>
        <v>Nova</v>
      </c>
      <c r="C312" s="2" t="s">
        <v>193</v>
      </c>
      <c r="D312" s="6" t="s">
        <v>1929</v>
      </c>
      <c r="E312" s="27" t="s">
        <v>1930</v>
      </c>
      <c r="F312" s="27" t="s">
        <v>29</v>
      </c>
      <c r="G312" s="22" t="s">
        <v>30</v>
      </c>
      <c r="H312" s="27" t="s">
        <v>262</v>
      </c>
      <c r="I312" s="27" t="s">
        <v>331</v>
      </c>
      <c r="J312" s="27" t="s">
        <v>1931</v>
      </c>
      <c r="K312" s="27" t="s">
        <v>1932</v>
      </c>
      <c r="L312" s="261" t="s">
        <v>1933</v>
      </c>
      <c r="M312" s="27"/>
      <c r="N312" s="38" t="s">
        <v>1934</v>
      </c>
      <c r="O312" s="27" t="s">
        <v>35</v>
      </c>
      <c r="P312" s="27" t="s">
        <v>802</v>
      </c>
      <c r="Q312" s="45">
        <v>150</v>
      </c>
      <c r="R312" s="25" t="e">
        <f>VLOOKUP(tabLocalidades!$D312,#REF!,10,0)</f>
        <v>#REF!</v>
      </c>
      <c r="S312" s="26" t="e">
        <f>VLOOKUP(tabLocalidades!$D312,#REF!,10,0)</f>
        <v>#REF!</v>
      </c>
      <c r="T312" s="26" t="e">
        <f>VLOOKUP(tabLocalidades!$D312,#REF!,10,0)</f>
        <v>#REF!</v>
      </c>
      <c r="U312" s="1" t="e">
        <f>IF(tabLocalidades!$R312=" ",0,1)</f>
        <v>#REF!</v>
      </c>
      <c r="V312" s="1" t="e">
        <f>TEXT(tabLocalidades!$R312,"mmm/aa")</f>
        <v>#REF!</v>
      </c>
      <c r="W312" s="1"/>
      <c r="X312" s="1"/>
      <c r="Y312" s="1"/>
      <c r="Z312" s="1"/>
      <c r="AA312" s="1"/>
    </row>
    <row r="313" spans="1:27" ht="19.5" customHeight="1">
      <c r="A313" s="2" t="e">
        <f t="shared" si="1"/>
        <v>#REF!</v>
      </c>
      <c r="B313" s="2" t="str">
        <f>IF(tabLocalidades!$C313="A","Atual","Nova")</f>
        <v>Nova</v>
      </c>
      <c r="C313" s="2" t="s">
        <v>193</v>
      </c>
      <c r="D313" s="6" t="s">
        <v>1935</v>
      </c>
      <c r="E313" s="27" t="s">
        <v>1936</v>
      </c>
      <c r="F313" s="27" t="s">
        <v>29</v>
      </c>
      <c r="G313" s="22" t="s">
        <v>56</v>
      </c>
      <c r="H313" s="27" t="s">
        <v>229</v>
      </c>
      <c r="I313" s="27" t="s">
        <v>58</v>
      </c>
      <c r="J313" s="27" t="s">
        <v>1460</v>
      </c>
      <c r="K313" s="27" t="s">
        <v>1937</v>
      </c>
      <c r="L313" s="261" t="s">
        <v>1938</v>
      </c>
      <c r="M313" s="27"/>
      <c r="N313" s="38" t="s">
        <v>1939</v>
      </c>
      <c r="O313" s="27" t="s">
        <v>35</v>
      </c>
      <c r="P313" s="27" t="s">
        <v>802</v>
      </c>
      <c r="Q313" s="45">
        <v>50</v>
      </c>
      <c r="R313" s="25" t="e">
        <f>VLOOKUP(tabLocalidades!$D313,#REF!,10,0)</f>
        <v>#REF!</v>
      </c>
      <c r="S313" s="26" t="e">
        <f>VLOOKUP(tabLocalidades!$D313,#REF!,10,0)</f>
        <v>#REF!</v>
      </c>
      <c r="T313" s="26" t="e">
        <f>VLOOKUP(tabLocalidades!$D313,#REF!,10,0)</f>
        <v>#REF!</v>
      </c>
      <c r="U313" s="1" t="e">
        <f>IF(tabLocalidades!$R313=" ",0,1)</f>
        <v>#REF!</v>
      </c>
      <c r="V313" s="1" t="e">
        <f>TEXT(tabLocalidades!$R313,"mmm/aa")</f>
        <v>#REF!</v>
      </c>
      <c r="W313" s="1"/>
      <c r="X313" s="1"/>
      <c r="Y313" s="1"/>
      <c r="Z313" s="1"/>
      <c r="AA313" s="1"/>
    </row>
    <row r="314" spans="1:27" ht="19.5" customHeight="1">
      <c r="A314" s="2" t="e">
        <f t="shared" si="1"/>
        <v>#REF!</v>
      </c>
      <c r="B314" s="2" t="str">
        <f>IF(tabLocalidades!$C314="A","Atual","Nova")</f>
        <v>Nova</v>
      </c>
      <c r="C314" s="2" t="s">
        <v>193</v>
      </c>
      <c r="D314" s="6" t="s">
        <v>1940</v>
      </c>
      <c r="E314" s="27" t="s">
        <v>1941</v>
      </c>
      <c r="F314" s="27" t="s">
        <v>29</v>
      </c>
      <c r="G314" s="22" t="s">
        <v>30</v>
      </c>
      <c r="H314" s="27" t="s">
        <v>345</v>
      </c>
      <c r="I314" s="27" t="s">
        <v>346</v>
      </c>
      <c r="J314" s="27" t="s">
        <v>1942</v>
      </c>
      <c r="K314" s="27" t="s">
        <v>1943</v>
      </c>
      <c r="L314" s="261" t="s">
        <v>1944</v>
      </c>
      <c r="M314" s="27"/>
      <c r="N314" s="38" t="s">
        <v>1945</v>
      </c>
      <c r="O314" s="27" t="s">
        <v>35</v>
      </c>
      <c r="P314" s="27" t="s">
        <v>802</v>
      </c>
      <c r="Q314" s="45">
        <v>50</v>
      </c>
      <c r="R314" s="25" t="e">
        <f>VLOOKUP(tabLocalidades!$D314,#REF!,10,0)</f>
        <v>#REF!</v>
      </c>
      <c r="S314" s="26" t="e">
        <f>VLOOKUP(tabLocalidades!$D314,#REF!,10,0)</f>
        <v>#REF!</v>
      </c>
      <c r="T314" s="26" t="e">
        <f>VLOOKUP(tabLocalidades!$D314,#REF!,10,0)</f>
        <v>#REF!</v>
      </c>
      <c r="U314" s="1" t="e">
        <f>IF(tabLocalidades!$R314=" ",0,1)</f>
        <v>#REF!</v>
      </c>
      <c r="V314" s="1" t="e">
        <f>TEXT(tabLocalidades!$R314,"mmm/aa")</f>
        <v>#REF!</v>
      </c>
      <c r="W314" s="1"/>
      <c r="X314" s="1"/>
      <c r="Y314" s="1"/>
      <c r="Z314" s="1"/>
      <c r="AA314" s="1"/>
    </row>
    <row r="315" spans="1:27" ht="19.5" customHeight="1">
      <c r="A315" s="2" t="e">
        <f t="shared" si="1"/>
        <v>#REF!</v>
      </c>
      <c r="B315" s="2" t="str">
        <f>IF(tabLocalidades!$C315="A","Atual","Nova")</f>
        <v>Nova</v>
      </c>
      <c r="C315" s="2" t="s">
        <v>793</v>
      </c>
      <c r="D315" s="6" t="s">
        <v>1946</v>
      </c>
      <c r="E315" s="27" t="s">
        <v>1947</v>
      </c>
      <c r="F315" s="27" t="s">
        <v>796</v>
      </c>
      <c r="G315" s="22" t="s">
        <v>67</v>
      </c>
      <c r="H315" s="27" t="s">
        <v>68</v>
      </c>
      <c r="I315" s="27" t="s">
        <v>69</v>
      </c>
      <c r="J315" s="27" t="s">
        <v>69</v>
      </c>
      <c r="K315" s="27" t="s">
        <v>1948</v>
      </c>
      <c r="L315" s="262" t="s">
        <v>1949</v>
      </c>
      <c r="M315" s="27"/>
      <c r="N315" s="38" t="s">
        <v>1950</v>
      </c>
      <c r="O315" s="27" t="s">
        <v>801</v>
      </c>
      <c r="P315" s="27" t="s">
        <v>802</v>
      </c>
      <c r="Q315" s="45">
        <v>50</v>
      </c>
      <c r="R315" s="25" t="e">
        <f>VLOOKUP(tabLocalidades!$D315,#REF!,10,0)</f>
        <v>#REF!</v>
      </c>
      <c r="S315" s="26" t="e">
        <f>VLOOKUP(tabLocalidades!$D315,#REF!,10,0)</f>
        <v>#REF!</v>
      </c>
      <c r="T315" s="26" t="e">
        <f>VLOOKUP(tabLocalidades!$D315,#REF!,10,0)</f>
        <v>#REF!</v>
      </c>
      <c r="U315" s="1" t="e">
        <f>IF(tabLocalidades!$R315=" ",0,1)</f>
        <v>#REF!</v>
      </c>
      <c r="V315" s="1" t="e">
        <f>TEXT(tabLocalidades!$R315,"mmm/aa")</f>
        <v>#REF!</v>
      </c>
      <c r="W315" s="1"/>
      <c r="X315" s="1"/>
      <c r="Y315" s="1"/>
      <c r="Z315" s="1"/>
      <c r="AA315" s="1"/>
    </row>
    <row r="316" spans="1:27" ht="19.5" customHeight="1">
      <c r="A316" s="2" t="e">
        <f t="shared" si="1"/>
        <v>#REF!</v>
      </c>
      <c r="B316" s="2" t="str">
        <f>IF(tabLocalidades!$C316="A","Atual","Nova")</f>
        <v>Nova</v>
      </c>
      <c r="C316" s="2" t="s">
        <v>193</v>
      </c>
      <c r="D316" s="6" t="s">
        <v>1951</v>
      </c>
      <c r="E316" s="27" t="s">
        <v>1952</v>
      </c>
      <c r="F316" s="27" t="s">
        <v>29</v>
      </c>
      <c r="G316" s="22" t="s">
        <v>56</v>
      </c>
      <c r="H316" s="27" t="s">
        <v>614</v>
      </c>
      <c r="I316" s="27" t="s">
        <v>614</v>
      </c>
      <c r="J316" s="27" t="s">
        <v>1460</v>
      </c>
      <c r="K316" s="27" t="s">
        <v>1953</v>
      </c>
      <c r="L316" s="261" t="s">
        <v>1954</v>
      </c>
      <c r="M316" s="27"/>
      <c r="N316" s="39" t="s">
        <v>1955</v>
      </c>
      <c r="O316" s="27" t="s">
        <v>35</v>
      </c>
      <c r="P316" s="27" t="s">
        <v>802</v>
      </c>
      <c r="Q316" s="45">
        <v>50</v>
      </c>
      <c r="R316" s="25" t="e">
        <f>VLOOKUP(tabLocalidades!$D316,#REF!,10,0)</f>
        <v>#REF!</v>
      </c>
      <c r="S316" s="26" t="e">
        <f>VLOOKUP(tabLocalidades!$D316,#REF!,10,0)</f>
        <v>#REF!</v>
      </c>
      <c r="T316" s="26" t="e">
        <f>VLOOKUP(tabLocalidades!$D316,#REF!,10,0)</f>
        <v>#REF!</v>
      </c>
      <c r="U316" s="1" t="e">
        <f>IF(tabLocalidades!$R316=" ",0,1)</f>
        <v>#REF!</v>
      </c>
      <c r="V316" s="1" t="e">
        <f>TEXT(tabLocalidades!$R316,"mmm/aa")</f>
        <v>#REF!</v>
      </c>
      <c r="W316" s="1"/>
      <c r="X316" s="28" t="s">
        <v>1956</v>
      </c>
      <c r="Y316" s="28" t="s">
        <v>1957</v>
      </c>
      <c r="Z316" s="28">
        <v>23174</v>
      </c>
      <c r="AA316" s="28"/>
    </row>
    <row r="317" spans="1:27" ht="19.5" customHeight="1">
      <c r="A317" s="2" t="e">
        <f t="shared" si="1"/>
        <v>#REF!</v>
      </c>
      <c r="B317" s="2" t="str">
        <f>IF(tabLocalidades!$C317="A","Atual","Nova")</f>
        <v>Nova</v>
      </c>
      <c r="C317" s="2" t="s">
        <v>193</v>
      </c>
      <c r="D317" s="6" t="s">
        <v>1958</v>
      </c>
      <c r="E317" s="27" t="s">
        <v>1959</v>
      </c>
      <c r="F317" s="27" t="s">
        <v>29</v>
      </c>
      <c r="G317" s="22" t="s">
        <v>67</v>
      </c>
      <c r="H317" s="27" t="s">
        <v>318</v>
      </c>
      <c r="I317" s="27" t="s">
        <v>1531</v>
      </c>
      <c r="J317" s="27" t="s">
        <v>1960</v>
      </c>
      <c r="K317" s="27" t="s">
        <v>1961</v>
      </c>
      <c r="L317" s="261" t="s">
        <v>1962</v>
      </c>
      <c r="M317" s="27"/>
      <c r="N317" s="38" t="s">
        <v>1963</v>
      </c>
      <c r="O317" s="27" t="s">
        <v>35</v>
      </c>
      <c r="P317" s="27" t="s">
        <v>802</v>
      </c>
      <c r="Q317" s="45">
        <v>75</v>
      </c>
      <c r="R317" s="25" t="e">
        <f>VLOOKUP(tabLocalidades!$D317,#REF!,10,0)</f>
        <v>#REF!</v>
      </c>
      <c r="S317" s="26" t="e">
        <f>VLOOKUP(tabLocalidades!$D317,#REF!,10,0)</f>
        <v>#REF!</v>
      </c>
      <c r="T317" s="26" t="e">
        <f>VLOOKUP(tabLocalidades!$D317,#REF!,10,0)</f>
        <v>#REF!</v>
      </c>
      <c r="U317" s="1" t="e">
        <f>IF(tabLocalidades!$R317=" ",0,1)</f>
        <v>#REF!</v>
      </c>
      <c r="V317" s="1" t="e">
        <f>TEXT(tabLocalidades!$R317,"mmm/aa")</f>
        <v>#REF!</v>
      </c>
      <c r="W317" s="1"/>
      <c r="X317" s="1"/>
      <c r="Y317" s="1"/>
      <c r="Z317" s="1"/>
      <c r="AA317" s="1"/>
    </row>
    <row r="318" spans="1:27" ht="19.5" customHeight="1">
      <c r="A318" s="2" t="e">
        <f t="shared" si="1"/>
        <v>#REF!</v>
      </c>
      <c r="B318" s="2" t="str">
        <f>IF(tabLocalidades!$C318="A","Atual","Nova")</f>
        <v>Nova</v>
      </c>
      <c r="C318" s="2" t="s">
        <v>193</v>
      </c>
      <c r="D318" s="6" t="s">
        <v>1964</v>
      </c>
      <c r="E318" s="27" t="s">
        <v>1965</v>
      </c>
      <c r="F318" s="27" t="s">
        <v>29</v>
      </c>
      <c r="G318" s="22" t="s">
        <v>220</v>
      </c>
      <c r="H318" s="27" t="s">
        <v>571</v>
      </c>
      <c r="I318" s="27" t="s">
        <v>717</v>
      </c>
      <c r="J318" s="27" t="s">
        <v>717</v>
      </c>
      <c r="K318" s="27" t="s">
        <v>1966</v>
      </c>
      <c r="L318" s="261" t="s">
        <v>1967</v>
      </c>
      <c r="M318" s="27"/>
      <c r="N318" s="38" t="s">
        <v>1968</v>
      </c>
      <c r="O318" s="27" t="s">
        <v>35</v>
      </c>
      <c r="P318" s="27" t="s">
        <v>802</v>
      </c>
      <c r="Q318" s="45">
        <v>50</v>
      </c>
      <c r="R318" s="25" t="e">
        <f>VLOOKUP(tabLocalidades!$D318,#REF!,10,0)</f>
        <v>#REF!</v>
      </c>
      <c r="S318" s="26" t="e">
        <f>VLOOKUP(tabLocalidades!$D318,#REF!,10,0)</f>
        <v>#REF!</v>
      </c>
      <c r="T318" s="26" t="e">
        <f>VLOOKUP(tabLocalidades!$D318,#REF!,10,0)</f>
        <v>#REF!</v>
      </c>
      <c r="U318" s="1" t="e">
        <f>IF(tabLocalidades!$R318=" ",0,1)</f>
        <v>#REF!</v>
      </c>
      <c r="V318" s="1" t="e">
        <f>TEXT(tabLocalidades!$R318,"mmm/aa")</f>
        <v>#REF!</v>
      </c>
      <c r="W318" s="1"/>
      <c r="X318" s="1"/>
      <c r="Y318" s="1"/>
      <c r="Z318" s="1"/>
      <c r="AA318" s="1"/>
    </row>
    <row r="319" spans="1:27" ht="19.5" customHeight="1">
      <c r="A319" s="2" t="e">
        <f t="shared" si="1"/>
        <v>#REF!</v>
      </c>
      <c r="B319" s="2" t="str">
        <f>IF(tabLocalidades!$C319="A","Atual","Nova")</f>
        <v>Nova</v>
      </c>
      <c r="C319" s="2" t="s">
        <v>193</v>
      </c>
      <c r="D319" s="6" t="s">
        <v>1969</v>
      </c>
      <c r="E319" s="27" t="s">
        <v>1970</v>
      </c>
      <c r="F319" s="27" t="s">
        <v>29</v>
      </c>
      <c r="G319" s="22" t="s">
        <v>220</v>
      </c>
      <c r="H319" s="27" t="s">
        <v>491</v>
      </c>
      <c r="I319" s="27" t="s">
        <v>491</v>
      </c>
      <c r="J319" s="27" t="s">
        <v>491</v>
      </c>
      <c r="K319" s="27" t="s">
        <v>1971</v>
      </c>
      <c r="L319" s="261" t="s">
        <v>1972</v>
      </c>
      <c r="M319" s="27"/>
      <c r="N319" s="38" t="s">
        <v>1973</v>
      </c>
      <c r="O319" s="27" t="s">
        <v>35</v>
      </c>
      <c r="P319" s="27" t="s">
        <v>802</v>
      </c>
      <c r="Q319" s="45">
        <v>50</v>
      </c>
      <c r="R319" s="25" t="e">
        <f>VLOOKUP(tabLocalidades!$D319,#REF!,10,0)</f>
        <v>#REF!</v>
      </c>
      <c r="S319" s="26" t="e">
        <f>VLOOKUP(tabLocalidades!$D319,#REF!,10,0)</f>
        <v>#REF!</v>
      </c>
      <c r="T319" s="26" t="e">
        <f>VLOOKUP(tabLocalidades!$D319,#REF!,10,0)</f>
        <v>#REF!</v>
      </c>
      <c r="U319" s="1" t="e">
        <f>IF(tabLocalidades!$R319=" ",0,1)</f>
        <v>#REF!</v>
      </c>
      <c r="V319" s="1" t="e">
        <f>TEXT(tabLocalidades!$R319,"mmm/aa")</f>
        <v>#REF!</v>
      </c>
      <c r="W319" s="1"/>
      <c r="X319" s="1"/>
      <c r="Y319" s="1"/>
      <c r="Z319" s="1"/>
      <c r="AA319" s="1"/>
    </row>
    <row r="320" spans="1:27" ht="19.5" customHeight="1">
      <c r="A320" s="2" t="e">
        <f t="shared" si="1"/>
        <v>#REF!</v>
      </c>
      <c r="B320" s="2" t="str">
        <f>IF(tabLocalidades!$C320="A","Atual","Nova")</f>
        <v>Nova</v>
      </c>
      <c r="C320" s="2" t="s">
        <v>793</v>
      </c>
      <c r="D320" s="6" t="s">
        <v>1974</v>
      </c>
      <c r="E320" s="27" t="s">
        <v>1975</v>
      </c>
      <c r="F320" s="27" t="s">
        <v>165</v>
      </c>
      <c r="G320" s="22" t="s">
        <v>56</v>
      </c>
      <c r="H320" s="27" t="s">
        <v>57</v>
      </c>
      <c r="I320" s="27" t="s">
        <v>58</v>
      </c>
      <c r="J320" s="27" t="s">
        <v>58</v>
      </c>
      <c r="K320" s="27" t="s">
        <v>1976</v>
      </c>
      <c r="L320" s="262" t="s">
        <v>1676</v>
      </c>
      <c r="M320" s="27" t="s">
        <v>813</v>
      </c>
      <c r="N320" s="38" t="s">
        <v>1977</v>
      </c>
      <c r="O320" s="27" t="s">
        <v>173</v>
      </c>
      <c r="P320" s="27" t="s">
        <v>802</v>
      </c>
      <c r="Q320" s="45">
        <v>250</v>
      </c>
      <c r="R320" s="25" t="e">
        <f>VLOOKUP(tabLocalidades!$D320,#REF!,10,0)</f>
        <v>#REF!</v>
      </c>
      <c r="S320" s="26" t="e">
        <f>VLOOKUP(tabLocalidades!$D320,#REF!,10,0)</f>
        <v>#REF!</v>
      </c>
      <c r="T320" s="26" t="e">
        <f>VLOOKUP(tabLocalidades!$D320,#REF!,10,0)</f>
        <v>#REF!</v>
      </c>
      <c r="U320" s="1" t="e">
        <f>IF(tabLocalidades!$R320=" ",0,1)</f>
        <v>#REF!</v>
      </c>
      <c r="V320" s="1" t="e">
        <f>TEXT(tabLocalidades!$R320,"mmm/aa")</f>
        <v>#REF!</v>
      </c>
      <c r="W320" s="1"/>
      <c r="X320" s="1"/>
      <c r="Y320" s="1"/>
      <c r="Z320" s="1"/>
      <c r="AA320" s="1"/>
    </row>
    <row r="321" spans="1:27" ht="19.5" customHeight="1">
      <c r="A321" s="2" t="e">
        <f t="shared" si="1"/>
        <v>#REF!</v>
      </c>
      <c r="B321" s="2" t="str">
        <f>IF(tabLocalidades!$C321="A","Atual","Nova")</f>
        <v>Nova</v>
      </c>
      <c r="C321" s="2" t="s">
        <v>793</v>
      </c>
      <c r="D321" s="6" t="s">
        <v>1978</v>
      </c>
      <c r="E321" s="27" t="s">
        <v>1979</v>
      </c>
      <c r="F321" s="27" t="s">
        <v>29</v>
      </c>
      <c r="G321" s="22" t="s">
        <v>67</v>
      </c>
      <c r="H321" s="27" t="s">
        <v>276</v>
      </c>
      <c r="I321" s="27" t="s">
        <v>417</v>
      </c>
      <c r="J321" s="27" t="s">
        <v>1980</v>
      </c>
      <c r="K321" s="27" t="s">
        <v>1981</v>
      </c>
      <c r="L321" s="262" t="s">
        <v>1982</v>
      </c>
      <c r="M321" s="27"/>
      <c r="N321" s="38" t="s">
        <v>1983</v>
      </c>
      <c r="O321" s="27" t="s">
        <v>35</v>
      </c>
      <c r="P321" s="27" t="s">
        <v>802</v>
      </c>
      <c r="Q321" s="45">
        <v>50</v>
      </c>
      <c r="R321" s="25" t="e">
        <f>VLOOKUP(tabLocalidades!$D321,#REF!,10,0)</f>
        <v>#REF!</v>
      </c>
      <c r="S321" s="26" t="e">
        <f>VLOOKUP(tabLocalidades!$D321,#REF!,10,0)</f>
        <v>#REF!</v>
      </c>
      <c r="T321" s="26" t="e">
        <f>VLOOKUP(tabLocalidades!$D321,#REF!,10,0)</f>
        <v>#REF!</v>
      </c>
      <c r="U321" s="1" t="e">
        <f>IF(tabLocalidades!$R321=" ",0,1)</f>
        <v>#REF!</v>
      </c>
      <c r="V321" s="1" t="e">
        <f>TEXT(tabLocalidades!$R321,"mmm/aa")</f>
        <v>#REF!</v>
      </c>
      <c r="W321" s="1"/>
      <c r="X321" s="1"/>
      <c r="Y321" s="1"/>
      <c r="Z321" s="1"/>
      <c r="AA321" s="1"/>
    </row>
    <row r="322" spans="1:27" ht="19.5" customHeight="1">
      <c r="A322" s="2" t="e">
        <f t="shared" si="1"/>
        <v>#REF!</v>
      </c>
      <c r="B322" s="2" t="str">
        <f>IF(tabLocalidades!$C322="A","Atual","Nova")</f>
        <v>Nova</v>
      </c>
      <c r="C322" s="2" t="s">
        <v>193</v>
      </c>
      <c r="D322" s="6" t="s">
        <v>1984</v>
      </c>
      <c r="E322" s="27" t="s">
        <v>1985</v>
      </c>
      <c r="F322" s="27" t="s">
        <v>29</v>
      </c>
      <c r="G322" s="22" t="s">
        <v>30</v>
      </c>
      <c r="H322" s="27" t="s">
        <v>406</v>
      </c>
      <c r="I322" s="27" t="s">
        <v>406</v>
      </c>
      <c r="J322" s="27" t="s">
        <v>1986</v>
      </c>
      <c r="K322" s="27" t="s">
        <v>1987</v>
      </c>
      <c r="L322" s="261" t="s">
        <v>1988</v>
      </c>
      <c r="M322" s="27"/>
      <c r="N322" s="39" t="s">
        <v>1989</v>
      </c>
      <c r="O322" s="27" t="s">
        <v>35</v>
      </c>
      <c r="P322" s="27" t="s">
        <v>802</v>
      </c>
      <c r="Q322" s="45">
        <v>50</v>
      </c>
      <c r="R322" s="25" t="e">
        <f>VLOOKUP(tabLocalidades!$D322,#REF!,10,0)</f>
        <v>#REF!</v>
      </c>
      <c r="S322" s="26" t="e">
        <f>VLOOKUP(tabLocalidades!$D322,#REF!,10,0)</f>
        <v>#REF!</v>
      </c>
      <c r="T322" s="26" t="e">
        <f>VLOOKUP(tabLocalidades!$D322,#REF!,10,0)</f>
        <v>#REF!</v>
      </c>
      <c r="U322" s="1" t="e">
        <f>IF(tabLocalidades!$R322=" ",0,1)</f>
        <v>#REF!</v>
      </c>
      <c r="V322" s="1" t="e">
        <f>TEXT(tabLocalidades!$R322,"mmm/aa")</f>
        <v>#REF!</v>
      </c>
      <c r="W322" s="1"/>
      <c r="X322" s="1"/>
      <c r="Y322" s="1"/>
      <c r="Z322" s="1"/>
      <c r="AA322" s="1"/>
    </row>
    <row r="323" spans="1:27" ht="19.5" customHeight="1">
      <c r="A323" s="2" t="e">
        <f t="shared" si="1"/>
        <v>#REF!</v>
      </c>
      <c r="B323" s="2" t="str">
        <f>IF(tabLocalidades!$C323="A","Atual","Nova")</f>
        <v>Nova</v>
      </c>
      <c r="C323" s="2" t="s">
        <v>193</v>
      </c>
      <c r="D323" s="6" t="s">
        <v>1990</v>
      </c>
      <c r="E323" s="27" t="s">
        <v>1991</v>
      </c>
      <c r="F323" s="27" t="s">
        <v>29</v>
      </c>
      <c r="G323" s="22" t="s">
        <v>30</v>
      </c>
      <c r="H323" s="2" t="s">
        <v>197</v>
      </c>
      <c r="I323" s="27" t="s">
        <v>197</v>
      </c>
      <c r="J323" s="27" t="s">
        <v>197</v>
      </c>
      <c r="K323" s="27" t="s">
        <v>1992</v>
      </c>
      <c r="L323" s="261" t="s">
        <v>1993</v>
      </c>
      <c r="M323" s="27"/>
      <c r="N323" s="38" t="s">
        <v>1994</v>
      </c>
      <c r="O323" s="27" t="s">
        <v>35</v>
      </c>
      <c r="P323" s="27" t="s">
        <v>802</v>
      </c>
      <c r="Q323" s="45">
        <v>50</v>
      </c>
      <c r="R323" s="25" t="e">
        <f>VLOOKUP(tabLocalidades!$D323,#REF!,10,0)</f>
        <v>#REF!</v>
      </c>
      <c r="S323" s="26" t="e">
        <f>VLOOKUP(tabLocalidades!$D323,#REF!,10,0)</f>
        <v>#REF!</v>
      </c>
      <c r="T323" s="26" t="e">
        <f>VLOOKUP(tabLocalidades!$D323,#REF!,10,0)</f>
        <v>#REF!</v>
      </c>
      <c r="U323" s="1" t="e">
        <f>IF(tabLocalidades!$R323=" ",0,1)</f>
        <v>#REF!</v>
      </c>
      <c r="V323" s="1" t="e">
        <f>TEXT(tabLocalidades!$R323,"mmm/aa")</f>
        <v>#REF!</v>
      </c>
      <c r="W323" s="1"/>
      <c r="X323" s="1"/>
      <c r="Y323" s="1"/>
      <c r="Z323" s="1"/>
      <c r="AA323" s="1"/>
    </row>
    <row r="324" spans="1:27" ht="19.5" customHeight="1">
      <c r="A324" s="2" t="e">
        <f t="shared" si="1"/>
        <v>#REF!</v>
      </c>
      <c r="B324" s="2" t="str">
        <f>IF(tabLocalidades!$C324="A","Atual","Nova")</f>
        <v>Nova</v>
      </c>
      <c r="C324" s="2" t="s">
        <v>193</v>
      </c>
      <c r="D324" s="6" t="s">
        <v>1995</v>
      </c>
      <c r="E324" s="27" t="s">
        <v>1996</v>
      </c>
      <c r="F324" s="27" t="s">
        <v>29</v>
      </c>
      <c r="G324" s="22" t="s">
        <v>56</v>
      </c>
      <c r="H324" s="27" t="s">
        <v>102</v>
      </c>
      <c r="I324" s="27" t="s">
        <v>1997</v>
      </c>
      <c r="J324" s="27" t="s">
        <v>1998</v>
      </c>
      <c r="K324" s="27" t="s">
        <v>1999</v>
      </c>
      <c r="L324" s="261" t="s">
        <v>2000</v>
      </c>
      <c r="M324" s="27"/>
      <c r="N324" s="38" t="s">
        <v>2001</v>
      </c>
      <c r="O324" s="27" t="s">
        <v>35</v>
      </c>
      <c r="P324" s="46" t="s">
        <v>802</v>
      </c>
      <c r="Q324" s="45">
        <v>200</v>
      </c>
      <c r="R324" s="25" t="e">
        <f>VLOOKUP(tabLocalidades!$D324,#REF!,10,0)</f>
        <v>#REF!</v>
      </c>
      <c r="S324" s="26" t="e">
        <f>VLOOKUP(tabLocalidades!$D324,#REF!,10,0)</f>
        <v>#REF!</v>
      </c>
      <c r="T324" s="26" t="e">
        <f>VLOOKUP(tabLocalidades!$D324,#REF!,10,0)</f>
        <v>#REF!</v>
      </c>
      <c r="U324" s="1" t="e">
        <f>IF(tabLocalidades!$R324=" ",0,1)</f>
        <v>#REF!</v>
      </c>
      <c r="V324" s="1" t="e">
        <f>TEXT(tabLocalidades!$R324,"mmm/aa")</f>
        <v>#REF!</v>
      </c>
      <c r="W324" s="1"/>
      <c r="X324" s="1"/>
      <c r="Y324" s="1"/>
      <c r="Z324" s="1"/>
      <c r="AA324" s="1"/>
    </row>
    <row r="325" spans="1:27" ht="19.5" customHeight="1">
      <c r="A325" s="2" t="e">
        <f t="shared" si="1"/>
        <v>#REF!</v>
      </c>
      <c r="B325" s="2" t="str">
        <f>IF(tabLocalidades!$C325="A","Atual","Nova")</f>
        <v>Nova</v>
      </c>
      <c r="C325" s="2" t="s">
        <v>793</v>
      </c>
      <c r="D325" s="6" t="s">
        <v>2002</v>
      </c>
      <c r="E325" s="27" t="s">
        <v>2003</v>
      </c>
      <c r="F325" s="27" t="s">
        <v>29</v>
      </c>
      <c r="G325" s="22" t="s">
        <v>56</v>
      </c>
      <c r="H325" s="27" t="s">
        <v>614</v>
      </c>
      <c r="I325" s="27" t="s">
        <v>614</v>
      </c>
      <c r="J325" s="27" t="s">
        <v>2004</v>
      </c>
      <c r="K325" s="27" t="s">
        <v>2005</v>
      </c>
      <c r="L325" s="262" t="s">
        <v>2006</v>
      </c>
      <c r="M325" s="27"/>
      <c r="N325" s="38" t="s">
        <v>2007</v>
      </c>
      <c r="O325" s="27" t="s">
        <v>35</v>
      </c>
      <c r="P325" s="27" t="s">
        <v>802</v>
      </c>
      <c r="Q325" s="45">
        <v>100</v>
      </c>
      <c r="R325" s="25" t="e">
        <f>VLOOKUP(tabLocalidades!$D325,#REF!,10,0)</f>
        <v>#REF!</v>
      </c>
      <c r="S325" s="26" t="e">
        <f>VLOOKUP(tabLocalidades!$D325,#REF!,10,0)</f>
        <v>#REF!</v>
      </c>
      <c r="T325" s="26" t="e">
        <f>VLOOKUP(tabLocalidades!$D325,#REF!,10,0)</f>
        <v>#REF!</v>
      </c>
      <c r="U325" s="1" t="e">
        <f>IF(tabLocalidades!$R325=" ",0,1)</f>
        <v>#REF!</v>
      </c>
      <c r="V325" s="1" t="e">
        <f>TEXT(tabLocalidades!$R325,"mmm/aa")</f>
        <v>#REF!</v>
      </c>
      <c r="W325" s="1"/>
      <c r="X325" s="1"/>
      <c r="Y325" s="1"/>
      <c r="Z325" s="1"/>
      <c r="AA325" s="1"/>
    </row>
    <row r="326" spans="1:27" ht="19.5" customHeight="1">
      <c r="A326" s="2" t="e">
        <f t="shared" si="1"/>
        <v>#REF!</v>
      </c>
      <c r="B326" s="2" t="str">
        <f>IF(tabLocalidades!$C326="A","Atual","Nova")</f>
        <v>Nova</v>
      </c>
      <c r="C326" s="2" t="s">
        <v>793</v>
      </c>
      <c r="D326" s="6" t="s">
        <v>2008</v>
      </c>
      <c r="E326" s="27" t="s">
        <v>2009</v>
      </c>
      <c r="F326" s="27" t="s">
        <v>29</v>
      </c>
      <c r="G326" s="22" t="s">
        <v>56</v>
      </c>
      <c r="H326" s="27" t="s">
        <v>580</v>
      </c>
      <c r="I326" s="27" t="s">
        <v>588</v>
      </c>
      <c r="J326" s="27" t="s">
        <v>589</v>
      </c>
      <c r="K326" s="27" t="s">
        <v>2010</v>
      </c>
      <c r="L326" s="262" t="s">
        <v>2011</v>
      </c>
      <c r="M326" s="27"/>
      <c r="N326" s="38" t="s">
        <v>2012</v>
      </c>
      <c r="O326" s="27" t="s">
        <v>35</v>
      </c>
      <c r="P326" s="27" t="s">
        <v>802</v>
      </c>
      <c r="Q326" s="45">
        <v>100</v>
      </c>
      <c r="R326" s="25" t="e">
        <f>VLOOKUP(tabLocalidades!$D326,#REF!,10,0)</f>
        <v>#REF!</v>
      </c>
      <c r="S326" s="26" t="e">
        <f>VLOOKUP(tabLocalidades!$D326,#REF!,10,0)</f>
        <v>#REF!</v>
      </c>
      <c r="T326" s="26" t="e">
        <f>VLOOKUP(tabLocalidades!$D326,#REF!,10,0)</f>
        <v>#REF!</v>
      </c>
      <c r="U326" s="1" t="e">
        <f>IF(tabLocalidades!$R326=" ",0,1)</f>
        <v>#REF!</v>
      </c>
      <c r="V326" s="1" t="e">
        <f>TEXT(tabLocalidades!$R326,"mmm/aa")</f>
        <v>#REF!</v>
      </c>
      <c r="W326" s="1"/>
      <c r="X326" s="1"/>
      <c r="Y326" s="1"/>
      <c r="Z326" s="1"/>
      <c r="AA326" s="1"/>
    </row>
    <row r="327" spans="1:27" ht="19.5" customHeight="1">
      <c r="A327" s="2" t="e">
        <f t="shared" si="1"/>
        <v>#REF!</v>
      </c>
      <c r="B327" s="2" t="str">
        <f>IF(tabLocalidades!$C327="A","Atual","Nova")</f>
        <v>Nova</v>
      </c>
      <c r="C327" s="2" t="s">
        <v>193</v>
      </c>
      <c r="D327" s="6" t="s">
        <v>2013</v>
      </c>
      <c r="E327" s="27" t="s">
        <v>2014</v>
      </c>
      <c r="F327" s="27" t="s">
        <v>29</v>
      </c>
      <c r="G327" s="22" t="s">
        <v>56</v>
      </c>
      <c r="H327" s="27" t="s">
        <v>143</v>
      </c>
      <c r="I327" s="27" t="s">
        <v>143</v>
      </c>
      <c r="J327" s="27" t="s">
        <v>2015</v>
      </c>
      <c r="K327" s="27" t="s">
        <v>2016</v>
      </c>
      <c r="L327" s="261" t="s">
        <v>2017</v>
      </c>
      <c r="M327" s="27"/>
      <c r="N327" s="38" t="s">
        <v>2018</v>
      </c>
      <c r="O327" s="27" t="s">
        <v>35</v>
      </c>
      <c r="P327" s="27" t="s">
        <v>802</v>
      </c>
      <c r="Q327" s="45">
        <v>200</v>
      </c>
      <c r="R327" s="25" t="e">
        <f>VLOOKUP(tabLocalidades!$D327,#REF!,10,0)</f>
        <v>#REF!</v>
      </c>
      <c r="S327" s="26" t="e">
        <f>VLOOKUP(tabLocalidades!$D327,#REF!,10,0)</f>
        <v>#REF!</v>
      </c>
      <c r="T327" s="26" t="e">
        <f>VLOOKUP(tabLocalidades!$D327,#REF!,10,0)</f>
        <v>#REF!</v>
      </c>
      <c r="U327" s="1" t="e">
        <f>IF(tabLocalidades!$R327=" ",0,1)</f>
        <v>#REF!</v>
      </c>
      <c r="V327" s="1" t="e">
        <f>TEXT(tabLocalidades!$R327,"mmm/aa")</f>
        <v>#REF!</v>
      </c>
      <c r="W327" s="1"/>
      <c r="X327" s="1"/>
      <c r="Y327" s="1"/>
      <c r="Z327" s="1"/>
      <c r="AA327" s="1"/>
    </row>
    <row r="328" spans="1:27" ht="19.5" customHeight="1">
      <c r="A328" s="2" t="e">
        <f t="shared" si="1"/>
        <v>#REF!</v>
      </c>
      <c r="B328" s="2" t="str">
        <f>IF(tabLocalidades!$C328="A","Atual","Nova")</f>
        <v>Nova</v>
      </c>
      <c r="C328" s="2" t="s">
        <v>793</v>
      </c>
      <c r="D328" s="6" t="s">
        <v>2019</v>
      </c>
      <c r="E328" s="27" t="s">
        <v>2020</v>
      </c>
      <c r="F328" s="27" t="s">
        <v>165</v>
      </c>
      <c r="G328" s="22" t="s">
        <v>56</v>
      </c>
      <c r="H328" s="27" t="s">
        <v>143</v>
      </c>
      <c r="I328" s="27" t="s">
        <v>2021</v>
      </c>
      <c r="J328" s="27" t="s">
        <v>2022</v>
      </c>
      <c r="K328" s="27" t="s">
        <v>2023</v>
      </c>
      <c r="L328" s="262" t="s">
        <v>2024</v>
      </c>
      <c r="M328" s="27" t="s">
        <v>813</v>
      </c>
      <c r="N328" s="39" t="s">
        <v>2025</v>
      </c>
      <c r="O328" s="27" t="s">
        <v>173</v>
      </c>
      <c r="P328" s="27" t="s">
        <v>802</v>
      </c>
      <c r="Q328" s="45">
        <v>250</v>
      </c>
      <c r="R328" s="25" t="e">
        <f>VLOOKUP(tabLocalidades!$D328,#REF!,10,0)</f>
        <v>#REF!</v>
      </c>
      <c r="S328" s="26" t="e">
        <f>VLOOKUP(tabLocalidades!$D328,#REF!,10,0)</f>
        <v>#REF!</v>
      </c>
      <c r="T328" s="26" t="e">
        <f>VLOOKUP(tabLocalidades!$D328,#REF!,10,0)</f>
        <v>#REF!</v>
      </c>
      <c r="U328" s="1" t="e">
        <f>IF(tabLocalidades!$R328=" ",0,1)</f>
        <v>#REF!</v>
      </c>
      <c r="V328" s="1" t="e">
        <f>TEXT(tabLocalidades!$R328,"mmm/aa")</f>
        <v>#REF!</v>
      </c>
      <c r="W328" s="1"/>
      <c r="X328" s="1"/>
      <c r="Y328" s="1"/>
      <c r="Z328" s="1"/>
      <c r="AA328" s="1"/>
    </row>
    <row r="329" spans="1:27" ht="19.5" customHeight="1">
      <c r="A329" s="2" t="e">
        <f t="shared" si="1"/>
        <v>#REF!</v>
      </c>
      <c r="B329" s="2" t="str">
        <f>IF(tabLocalidades!$C329="A","Atual","Nova")</f>
        <v>Nova</v>
      </c>
      <c r="C329" s="2" t="s">
        <v>793</v>
      </c>
      <c r="D329" s="6" t="s">
        <v>2026</v>
      </c>
      <c r="E329" s="27" t="s">
        <v>2027</v>
      </c>
      <c r="F329" s="27" t="s">
        <v>29</v>
      </c>
      <c r="G329" s="22" t="s">
        <v>67</v>
      </c>
      <c r="H329" s="27" t="s">
        <v>276</v>
      </c>
      <c r="I329" s="27" t="s">
        <v>277</v>
      </c>
      <c r="J329" s="27" t="s">
        <v>277</v>
      </c>
      <c r="K329" s="27" t="s">
        <v>2028</v>
      </c>
      <c r="L329" s="262" t="s">
        <v>2029</v>
      </c>
      <c r="M329" s="27"/>
      <c r="N329" s="38" t="s">
        <v>2030</v>
      </c>
      <c r="O329" s="27" t="s">
        <v>35</v>
      </c>
      <c r="P329" s="27" t="s">
        <v>802</v>
      </c>
      <c r="Q329" s="45">
        <v>75</v>
      </c>
      <c r="R329" s="25" t="e">
        <f>VLOOKUP(tabLocalidades!$D329,#REF!,10,0)</f>
        <v>#REF!</v>
      </c>
      <c r="S329" s="26" t="e">
        <f>VLOOKUP(tabLocalidades!$D329,#REF!,10,0)</f>
        <v>#REF!</v>
      </c>
      <c r="T329" s="26" t="e">
        <f>VLOOKUP(tabLocalidades!$D329,#REF!,10,0)</f>
        <v>#REF!</v>
      </c>
      <c r="U329" s="1" t="e">
        <f>IF(tabLocalidades!$R329=" ",0,1)</f>
        <v>#REF!</v>
      </c>
      <c r="V329" s="1" t="e">
        <f>TEXT(tabLocalidades!$R329,"mmm/aa")</f>
        <v>#REF!</v>
      </c>
      <c r="W329" s="1"/>
      <c r="X329" s="1"/>
      <c r="Y329" s="1"/>
      <c r="Z329" s="1"/>
      <c r="AA329" s="1"/>
    </row>
    <row r="330" spans="1:27" ht="19.5" customHeight="1">
      <c r="A330" s="2" t="e">
        <f t="shared" si="1"/>
        <v>#REF!</v>
      </c>
      <c r="B330" s="2" t="str">
        <f>IF(tabLocalidades!$C330="A","Atual","Nova")</f>
        <v>Nova</v>
      </c>
      <c r="C330" s="2" t="s">
        <v>193</v>
      </c>
      <c r="D330" s="6" t="s">
        <v>2031</v>
      </c>
      <c r="E330" s="27" t="s">
        <v>2032</v>
      </c>
      <c r="F330" s="27" t="s">
        <v>29</v>
      </c>
      <c r="G330" s="22" t="s">
        <v>67</v>
      </c>
      <c r="H330" s="27" t="s">
        <v>276</v>
      </c>
      <c r="I330" s="27" t="s">
        <v>276</v>
      </c>
      <c r="J330" s="27" t="s">
        <v>1147</v>
      </c>
      <c r="K330" s="27" t="s">
        <v>2033</v>
      </c>
      <c r="L330" s="261" t="s">
        <v>2034</v>
      </c>
      <c r="M330" s="27"/>
      <c r="N330" s="38" t="s">
        <v>2035</v>
      </c>
      <c r="O330" s="27" t="s">
        <v>35</v>
      </c>
      <c r="P330" s="27" t="s">
        <v>802</v>
      </c>
      <c r="Q330" s="45">
        <v>50</v>
      </c>
      <c r="R330" s="25" t="e">
        <f>VLOOKUP(tabLocalidades!$D330,#REF!,10,0)</f>
        <v>#REF!</v>
      </c>
      <c r="S330" s="26" t="e">
        <f>VLOOKUP(tabLocalidades!$D330,#REF!,10,0)</f>
        <v>#REF!</v>
      </c>
      <c r="T330" s="26" t="e">
        <f>VLOOKUP(tabLocalidades!$D330,#REF!,10,0)</f>
        <v>#REF!</v>
      </c>
      <c r="U330" s="1" t="e">
        <f>IF(tabLocalidades!$R330=" ",0,1)</f>
        <v>#REF!</v>
      </c>
      <c r="V330" s="1" t="e">
        <f>TEXT(tabLocalidades!$R330,"mmm/aa")</f>
        <v>#REF!</v>
      </c>
      <c r="W330" s="1"/>
      <c r="X330" s="1"/>
      <c r="Y330" s="1"/>
      <c r="Z330" s="1"/>
      <c r="AA330" s="1"/>
    </row>
    <row r="331" spans="1:27" ht="19.5" customHeight="1">
      <c r="A331" s="2" t="e">
        <f t="shared" si="1"/>
        <v>#REF!</v>
      </c>
      <c r="B331" s="2" t="str">
        <f>IF(tabLocalidades!$C331="A","Atual","Nova")</f>
        <v>Nova</v>
      </c>
      <c r="C331" s="2" t="s">
        <v>793</v>
      </c>
      <c r="D331" s="6" t="s">
        <v>2036</v>
      </c>
      <c r="E331" s="27" t="s">
        <v>2037</v>
      </c>
      <c r="F331" s="27" t="s">
        <v>165</v>
      </c>
      <c r="G331" s="22" t="s">
        <v>56</v>
      </c>
      <c r="H331" s="27" t="s">
        <v>102</v>
      </c>
      <c r="I331" s="27" t="s">
        <v>102</v>
      </c>
      <c r="J331" s="27" t="s">
        <v>2038</v>
      </c>
      <c r="K331" s="27" t="s">
        <v>2039</v>
      </c>
      <c r="L331" s="262" t="s">
        <v>2040</v>
      </c>
      <c r="M331" s="27" t="s">
        <v>813</v>
      </c>
      <c r="N331" s="39" t="s">
        <v>2041</v>
      </c>
      <c r="O331" s="27" t="s">
        <v>173</v>
      </c>
      <c r="P331" s="27" t="s">
        <v>802</v>
      </c>
      <c r="Q331" s="45">
        <v>250</v>
      </c>
      <c r="R331" s="25" t="e">
        <f>VLOOKUP(tabLocalidades!$D331,#REF!,10,0)</f>
        <v>#REF!</v>
      </c>
      <c r="S331" s="26" t="e">
        <f>VLOOKUP(tabLocalidades!$D331,#REF!,10,0)</f>
        <v>#REF!</v>
      </c>
      <c r="T331" s="26" t="e">
        <f>VLOOKUP(tabLocalidades!$D331,#REF!,10,0)</f>
        <v>#REF!</v>
      </c>
      <c r="U331" s="1" t="e">
        <f>IF(tabLocalidades!$R331=" ",0,1)</f>
        <v>#REF!</v>
      </c>
      <c r="V331" s="1" t="e">
        <f>TEXT(tabLocalidades!$R331,"mmm/aa")</f>
        <v>#REF!</v>
      </c>
      <c r="W331" s="1"/>
      <c r="X331" s="1"/>
      <c r="Y331" s="1"/>
      <c r="Z331" s="1"/>
      <c r="AA331" s="1"/>
    </row>
    <row r="332" spans="1:27" ht="19.5" customHeight="1">
      <c r="A332" s="2" t="e">
        <f t="shared" si="1"/>
        <v>#REF!</v>
      </c>
      <c r="B332" s="2" t="str">
        <f>IF(tabLocalidades!$C332="A","Atual","Nova")</f>
        <v>Nova</v>
      </c>
      <c r="C332" s="2" t="s">
        <v>793</v>
      </c>
      <c r="D332" s="6" t="s">
        <v>2042</v>
      </c>
      <c r="E332" s="27" t="s">
        <v>2043</v>
      </c>
      <c r="F332" s="27" t="s">
        <v>29</v>
      </c>
      <c r="G332" s="22" t="s">
        <v>220</v>
      </c>
      <c r="H332" s="27" t="s">
        <v>390</v>
      </c>
      <c r="I332" s="27" t="s">
        <v>391</v>
      </c>
      <c r="J332" s="27" t="s">
        <v>2044</v>
      </c>
      <c r="K332" s="27" t="s">
        <v>2045</v>
      </c>
      <c r="L332" s="262" t="s">
        <v>2046</v>
      </c>
      <c r="M332" s="27"/>
      <c r="N332" s="38" t="s">
        <v>2047</v>
      </c>
      <c r="O332" s="27" t="s">
        <v>35</v>
      </c>
      <c r="P332" s="27" t="s">
        <v>802</v>
      </c>
      <c r="Q332" s="45">
        <v>50</v>
      </c>
      <c r="R332" s="25" t="e">
        <f>VLOOKUP(tabLocalidades!$D332,#REF!,10,0)</f>
        <v>#REF!</v>
      </c>
      <c r="S332" s="26" t="e">
        <f>VLOOKUP(tabLocalidades!$D332,#REF!,10,0)</f>
        <v>#REF!</v>
      </c>
      <c r="T332" s="26" t="e">
        <f>VLOOKUP(tabLocalidades!$D332,#REF!,10,0)</f>
        <v>#REF!</v>
      </c>
      <c r="U332" s="1" t="e">
        <f>IF(tabLocalidades!$R332=" ",0,1)</f>
        <v>#REF!</v>
      </c>
      <c r="V332" s="1" t="e">
        <f>TEXT(tabLocalidades!$R332,"mmm/aa")</f>
        <v>#REF!</v>
      </c>
      <c r="W332" s="1"/>
      <c r="X332" s="1"/>
      <c r="Y332" s="1"/>
      <c r="Z332" s="1"/>
      <c r="AA332" s="1"/>
    </row>
    <row r="333" spans="1:27" ht="19.5" customHeight="1">
      <c r="A333" s="2" t="e">
        <f t="shared" si="1"/>
        <v>#REF!</v>
      </c>
      <c r="B333" s="2" t="str">
        <f>IF(tabLocalidades!$C333="A","Atual","Nova")</f>
        <v>Nova</v>
      </c>
      <c r="C333" s="2" t="s">
        <v>193</v>
      </c>
      <c r="D333" s="6" t="s">
        <v>2048</v>
      </c>
      <c r="E333" s="27" t="s">
        <v>2049</v>
      </c>
      <c r="F333" s="27" t="s">
        <v>29</v>
      </c>
      <c r="G333" s="22" t="s">
        <v>30</v>
      </c>
      <c r="H333" s="27" t="s">
        <v>197</v>
      </c>
      <c r="I333" s="27" t="s">
        <v>197</v>
      </c>
      <c r="J333" s="27" t="s">
        <v>197</v>
      </c>
      <c r="K333" s="27" t="s">
        <v>2050</v>
      </c>
      <c r="L333" s="261" t="s">
        <v>2051</v>
      </c>
      <c r="M333" s="27"/>
      <c r="N333" s="38" t="s">
        <v>2052</v>
      </c>
      <c r="O333" s="27" t="s">
        <v>35</v>
      </c>
      <c r="P333" s="27" t="s">
        <v>802</v>
      </c>
      <c r="Q333" s="45">
        <v>150</v>
      </c>
      <c r="R333" s="25" t="e">
        <f>VLOOKUP(tabLocalidades!$D333,#REF!,10,0)</f>
        <v>#REF!</v>
      </c>
      <c r="S333" s="26" t="e">
        <f>VLOOKUP(tabLocalidades!$D333,#REF!,10,0)</f>
        <v>#REF!</v>
      </c>
      <c r="T333" s="26" t="e">
        <f>VLOOKUP(tabLocalidades!$D333,#REF!,10,0)</f>
        <v>#REF!</v>
      </c>
      <c r="U333" s="1" t="e">
        <f>IF(tabLocalidades!$R333=" ",0,1)</f>
        <v>#REF!</v>
      </c>
      <c r="V333" s="1" t="e">
        <f>TEXT(tabLocalidades!$R333,"mmm/aa")</f>
        <v>#REF!</v>
      </c>
      <c r="W333" s="1"/>
      <c r="X333" s="1"/>
      <c r="Y333" s="1"/>
      <c r="Z333" s="1"/>
      <c r="AA333" s="1"/>
    </row>
    <row r="334" spans="1:27" ht="19.5" customHeight="1">
      <c r="A334" s="2" t="e">
        <f t="shared" si="1"/>
        <v>#REF!</v>
      </c>
      <c r="B334" s="2" t="str">
        <f>IF(tabLocalidades!$C334="A","Atual","Nova")</f>
        <v>Nova</v>
      </c>
      <c r="C334" s="2" t="s">
        <v>193</v>
      </c>
      <c r="D334" s="6" t="s">
        <v>2053</v>
      </c>
      <c r="E334" s="27" t="s">
        <v>2054</v>
      </c>
      <c r="F334" s="27" t="s">
        <v>29</v>
      </c>
      <c r="G334" s="22" t="s">
        <v>220</v>
      </c>
      <c r="H334" s="27" t="s">
        <v>571</v>
      </c>
      <c r="I334" s="27" t="s">
        <v>684</v>
      </c>
      <c r="J334" s="27" t="s">
        <v>1686</v>
      </c>
      <c r="K334" s="27" t="s">
        <v>2055</v>
      </c>
      <c r="L334" s="261" t="s">
        <v>2056</v>
      </c>
      <c r="M334" s="27"/>
      <c r="N334" s="38" t="s">
        <v>2057</v>
      </c>
      <c r="O334" s="27" t="s">
        <v>35</v>
      </c>
      <c r="P334" s="27" t="s">
        <v>802</v>
      </c>
      <c r="Q334" s="45">
        <v>75</v>
      </c>
      <c r="R334" s="25" t="e">
        <f>VLOOKUP(tabLocalidades!$D334,#REF!,10,0)</f>
        <v>#REF!</v>
      </c>
      <c r="S334" s="26" t="e">
        <f>VLOOKUP(tabLocalidades!$D334,#REF!,10,0)</f>
        <v>#REF!</v>
      </c>
      <c r="T334" s="26" t="e">
        <f>VLOOKUP(tabLocalidades!$D334,#REF!,10,0)</f>
        <v>#REF!</v>
      </c>
      <c r="U334" s="1" t="e">
        <f>IF(tabLocalidades!$R334=" ",0,1)</f>
        <v>#REF!</v>
      </c>
      <c r="V334" s="1" t="e">
        <f>TEXT(tabLocalidades!$R334,"mmm/aa")</f>
        <v>#REF!</v>
      </c>
      <c r="W334" s="1"/>
      <c r="X334" s="1"/>
      <c r="Y334" s="1"/>
      <c r="Z334" s="1"/>
      <c r="AA334" s="1"/>
    </row>
    <row r="335" spans="1:27" ht="19.5" customHeight="1">
      <c r="A335" s="2" t="e">
        <f t="shared" si="1"/>
        <v>#REF!</v>
      </c>
      <c r="B335" s="2" t="str">
        <f>IF(tabLocalidades!$C335="A","Atual","Nova")</f>
        <v>Nova</v>
      </c>
      <c r="C335" s="2" t="s">
        <v>193</v>
      </c>
      <c r="D335" s="6" t="s">
        <v>2058</v>
      </c>
      <c r="E335" s="27" t="s">
        <v>2059</v>
      </c>
      <c r="F335" s="27" t="s">
        <v>29</v>
      </c>
      <c r="G335" s="22" t="s">
        <v>220</v>
      </c>
      <c r="H335" s="27" t="s">
        <v>451</v>
      </c>
      <c r="I335" s="27" t="s">
        <v>452</v>
      </c>
      <c r="J335" s="27" t="s">
        <v>1914</v>
      </c>
      <c r="K335" s="27" t="s">
        <v>2060</v>
      </c>
      <c r="L335" s="261" t="s">
        <v>2061</v>
      </c>
      <c r="M335" s="27"/>
      <c r="N335" s="39" t="s">
        <v>2062</v>
      </c>
      <c r="O335" s="27" t="s">
        <v>53</v>
      </c>
      <c r="P335" s="27" t="s">
        <v>802</v>
      </c>
      <c r="Q335" s="45">
        <v>50</v>
      </c>
      <c r="R335" s="25" t="e">
        <f>VLOOKUP(tabLocalidades!$D335,#REF!,10,0)</f>
        <v>#REF!</v>
      </c>
      <c r="S335" s="26" t="e">
        <f>VLOOKUP(tabLocalidades!$D335,#REF!,10,0)</f>
        <v>#REF!</v>
      </c>
      <c r="T335" s="26" t="e">
        <f>VLOOKUP(tabLocalidades!$D335,#REF!,10,0)</f>
        <v>#REF!</v>
      </c>
      <c r="U335" s="1" t="e">
        <f>IF(tabLocalidades!$R335=" ",0,1)</f>
        <v>#REF!</v>
      </c>
      <c r="V335" s="1" t="e">
        <f>TEXT(tabLocalidades!$R335,"mmm/aa")</f>
        <v>#REF!</v>
      </c>
      <c r="W335" s="1"/>
      <c r="X335" s="1"/>
      <c r="Y335" s="1"/>
      <c r="Z335" s="1"/>
      <c r="AA335" s="1"/>
    </row>
    <row r="336" spans="1:27" ht="19.5" customHeight="1">
      <c r="A336" s="2" t="e">
        <f t="shared" si="1"/>
        <v>#REF!</v>
      </c>
      <c r="B336" s="2" t="str">
        <f>IF(tabLocalidades!$C336="A","Atual","Nova")</f>
        <v>Nova</v>
      </c>
      <c r="C336" s="2" t="s">
        <v>193</v>
      </c>
      <c r="D336" s="6" t="s">
        <v>2063</v>
      </c>
      <c r="E336" s="27" t="s">
        <v>2064</v>
      </c>
      <c r="F336" s="27" t="s">
        <v>29</v>
      </c>
      <c r="G336" s="22" t="s">
        <v>67</v>
      </c>
      <c r="H336" s="27" t="s">
        <v>318</v>
      </c>
      <c r="I336" s="27" t="s">
        <v>1531</v>
      </c>
      <c r="J336" s="27" t="s">
        <v>2065</v>
      </c>
      <c r="K336" s="41" t="s">
        <v>2066</v>
      </c>
      <c r="L336" s="261" t="s">
        <v>2067</v>
      </c>
      <c r="M336" s="27"/>
      <c r="N336" s="38" t="s">
        <v>2068</v>
      </c>
      <c r="O336" s="27" t="s">
        <v>35</v>
      </c>
      <c r="P336" s="27" t="s">
        <v>802</v>
      </c>
      <c r="Q336" s="45">
        <v>50</v>
      </c>
      <c r="R336" s="25" t="e">
        <f>VLOOKUP(tabLocalidades!$D336,#REF!,10,0)</f>
        <v>#REF!</v>
      </c>
      <c r="S336" s="26" t="e">
        <f>VLOOKUP(tabLocalidades!$D336,#REF!,10,0)</f>
        <v>#REF!</v>
      </c>
      <c r="T336" s="26" t="e">
        <f>VLOOKUP(tabLocalidades!$D336,#REF!,10,0)</f>
        <v>#REF!</v>
      </c>
      <c r="U336" s="1" t="e">
        <f>IF(tabLocalidades!$R336=" ",0,1)</f>
        <v>#REF!</v>
      </c>
      <c r="V336" s="1" t="e">
        <f>TEXT(tabLocalidades!$R336,"mmm/aa")</f>
        <v>#REF!</v>
      </c>
      <c r="W336" s="1"/>
      <c r="X336" s="1"/>
      <c r="Y336" s="1"/>
      <c r="Z336" s="1"/>
      <c r="AA336" s="1"/>
    </row>
    <row r="337" spans="1:27" ht="19.5" customHeight="1">
      <c r="A337" s="2" t="e">
        <f t="shared" si="1"/>
        <v>#REF!</v>
      </c>
      <c r="B337" s="2" t="str">
        <f>IF(tabLocalidades!$C337="A","Atual","Nova")</f>
        <v>Nova</v>
      </c>
      <c r="C337" s="2" t="s">
        <v>193</v>
      </c>
      <c r="D337" s="6" t="s">
        <v>2069</v>
      </c>
      <c r="E337" s="27" t="s">
        <v>2070</v>
      </c>
      <c r="F337" s="27" t="s">
        <v>29</v>
      </c>
      <c r="G337" s="22" t="s">
        <v>30</v>
      </c>
      <c r="H337" s="27" t="s">
        <v>31</v>
      </c>
      <c r="I337" s="27" t="s">
        <v>31</v>
      </c>
      <c r="J337" s="27" t="s">
        <v>1428</v>
      </c>
      <c r="K337" s="27" t="s">
        <v>2071</v>
      </c>
      <c r="L337" s="261" t="s">
        <v>2072</v>
      </c>
      <c r="M337" s="27"/>
      <c r="N337" s="39" t="s">
        <v>2073</v>
      </c>
      <c r="O337" s="27" t="s">
        <v>35</v>
      </c>
      <c r="P337" s="27" t="s">
        <v>802</v>
      </c>
      <c r="Q337" s="45">
        <v>50</v>
      </c>
      <c r="R337" s="25" t="e">
        <f>VLOOKUP(tabLocalidades!$D337,#REF!,10,0)</f>
        <v>#REF!</v>
      </c>
      <c r="S337" s="26" t="e">
        <f>VLOOKUP(tabLocalidades!$D337,#REF!,10,0)</f>
        <v>#REF!</v>
      </c>
      <c r="T337" s="26" t="e">
        <f>VLOOKUP(tabLocalidades!$D337,#REF!,10,0)</f>
        <v>#REF!</v>
      </c>
      <c r="U337" s="1" t="e">
        <f>IF(tabLocalidades!$R337=" ",0,1)</f>
        <v>#REF!</v>
      </c>
      <c r="V337" s="1" t="e">
        <f>TEXT(tabLocalidades!$R337,"mmm/aa")</f>
        <v>#REF!</v>
      </c>
      <c r="W337" s="1"/>
      <c r="X337" s="1"/>
      <c r="Y337" s="1"/>
      <c r="Z337" s="1"/>
      <c r="AA337" s="1"/>
    </row>
    <row r="338" spans="1:27" ht="19.5" customHeight="1">
      <c r="A338" s="2" t="e">
        <f t="shared" si="1"/>
        <v>#REF!</v>
      </c>
      <c r="B338" s="2" t="str">
        <f>IF(tabLocalidades!$C338="A","Atual","Nova")</f>
        <v>Nova</v>
      </c>
      <c r="C338" s="2" t="s">
        <v>793</v>
      </c>
      <c r="D338" s="6" t="s">
        <v>2074</v>
      </c>
      <c r="E338" s="27" t="s">
        <v>2075</v>
      </c>
      <c r="F338" s="27" t="s">
        <v>165</v>
      </c>
      <c r="G338" s="22" t="s">
        <v>56</v>
      </c>
      <c r="H338" s="27" t="s">
        <v>143</v>
      </c>
      <c r="I338" s="27" t="s">
        <v>144</v>
      </c>
      <c r="J338" s="27" t="s">
        <v>2076</v>
      </c>
      <c r="K338" s="27" t="s">
        <v>2077</v>
      </c>
      <c r="L338" s="262" t="s">
        <v>2078</v>
      </c>
      <c r="M338" s="27" t="s">
        <v>1394</v>
      </c>
      <c r="N338" s="38" t="s">
        <v>2079</v>
      </c>
      <c r="O338" s="27" t="s">
        <v>173</v>
      </c>
      <c r="P338" s="27" t="s">
        <v>802</v>
      </c>
      <c r="Q338" s="45">
        <v>250</v>
      </c>
      <c r="R338" s="25" t="e">
        <f>VLOOKUP(tabLocalidades!$D338,#REF!,10,0)</f>
        <v>#REF!</v>
      </c>
      <c r="S338" s="26" t="e">
        <f>VLOOKUP(tabLocalidades!$D338,#REF!,10,0)</f>
        <v>#REF!</v>
      </c>
      <c r="T338" s="26" t="e">
        <f>VLOOKUP(tabLocalidades!$D338,#REF!,10,0)</f>
        <v>#REF!</v>
      </c>
      <c r="U338" s="1" t="e">
        <f>IF(tabLocalidades!$R338=" ",0,1)</f>
        <v>#REF!</v>
      </c>
      <c r="V338" s="1" t="e">
        <f>TEXT(tabLocalidades!$R338,"mmm/aa")</f>
        <v>#REF!</v>
      </c>
      <c r="W338" s="1"/>
      <c r="X338" s="1"/>
      <c r="Y338" s="1"/>
      <c r="Z338" s="1"/>
      <c r="AA338" s="1"/>
    </row>
    <row r="339" spans="1:27" ht="19.5" customHeight="1">
      <c r="A339" s="2" t="e">
        <f t="shared" si="1"/>
        <v>#REF!</v>
      </c>
      <c r="B339" s="2" t="str">
        <f>IF(tabLocalidades!$C339="A","Atual","Nova")</f>
        <v>Nova</v>
      </c>
      <c r="C339" s="2" t="s">
        <v>793</v>
      </c>
      <c r="D339" s="6" t="s">
        <v>2080</v>
      </c>
      <c r="E339" s="27" t="s">
        <v>2081</v>
      </c>
      <c r="F339" s="27" t="s">
        <v>796</v>
      </c>
      <c r="G339" s="22" t="s">
        <v>67</v>
      </c>
      <c r="H339" s="27" t="s">
        <v>68</v>
      </c>
      <c r="I339" s="27" t="s">
        <v>68</v>
      </c>
      <c r="J339" s="27" t="s">
        <v>68</v>
      </c>
      <c r="K339" s="27" t="s">
        <v>2082</v>
      </c>
      <c r="L339" s="262" t="s">
        <v>2083</v>
      </c>
      <c r="M339" s="27"/>
      <c r="N339" s="38" t="s">
        <v>2084</v>
      </c>
      <c r="O339" s="27" t="s">
        <v>801</v>
      </c>
      <c r="P339" s="27" t="s">
        <v>802</v>
      </c>
      <c r="Q339" s="45">
        <v>50</v>
      </c>
      <c r="R339" s="25" t="e">
        <f>VLOOKUP(tabLocalidades!$D339,#REF!,10,0)</f>
        <v>#REF!</v>
      </c>
      <c r="S339" s="26" t="e">
        <f>VLOOKUP(tabLocalidades!$D339,#REF!,10,0)</f>
        <v>#REF!</v>
      </c>
      <c r="T339" s="26" t="e">
        <f>VLOOKUP(tabLocalidades!$D339,#REF!,10,0)</f>
        <v>#REF!</v>
      </c>
      <c r="U339" s="1" t="e">
        <f>IF(tabLocalidades!$R339=" ",0,1)</f>
        <v>#REF!</v>
      </c>
      <c r="V339" s="1" t="e">
        <f>TEXT(tabLocalidades!$R339,"mmm/aa")</f>
        <v>#REF!</v>
      </c>
      <c r="W339" s="1"/>
      <c r="X339" s="28" t="s">
        <v>2085</v>
      </c>
      <c r="Y339" s="28" t="s">
        <v>2086</v>
      </c>
      <c r="Z339" s="28">
        <v>20264</v>
      </c>
      <c r="AA339" s="28" t="s">
        <v>2087</v>
      </c>
    </row>
    <row r="340" spans="1:27" ht="19.5" customHeight="1">
      <c r="A340" s="2" t="e">
        <f t="shared" si="1"/>
        <v>#REF!</v>
      </c>
      <c r="B340" s="2" t="str">
        <f>IF(tabLocalidades!$C340="A","Atual","Nova")</f>
        <v>Nova</v>
      </c>
      <c r="C340" s="2" t="s">
        <v>193</v>
      </c>
      <c r="D340" s="6" t="s">
        <v>2088</v>
      </c>
      <c r="E340" s="27" t="s">
        <v>2089</v>
      </c>
      <c r="F340" s="27" t="s">
        <v>196</v>
      </c>
      <c r="G340" s="22" t="s">
        <v>56</v>
      </c>
      <c r="H340" s="27" t="s">
        <v>102</v>
      </c>
      <c r="I340" s="27" t="s">
        <v>122</v>
      </c>
      <c r="J340" s="27" t="s">
        <v>122</v>
      </c>
      <c r="K340" s="27" t="s">
        <v>2090</v>
      </c>
      <c r="L340" s="261" t="s">
        <v>2091</v>
      </c>
      <c r="M340" s="27"/>
      <c r="N340" s="39" t="s">
        <v>2092</v>
      </c>
      <c r="O340" s="27" t="s">
        <v>202</v>
      </c>
      <c r="P340" s="27" t="s">
        <v>802</v>
      </c>
      <c r="Q340" s="45">
        <v>50</v>
      </c>
      <c r="R340" s="25" t="e">
        <f>VLOOKUP(tabLocalidades!$D340,#REF!,10,0)</f>
        <v>#REF!</v>
      </c>
      <c r="S340" s="26" t="e">
        <f>VLOOKUP(tabLocalidades!$D340,#REF!,10,0)</f>
        <v>#REF!</v>
      </c>
      <c r="T340" s="26" t="e">
        <f>VLOOKUP(tabLocalidades!$D340,#REF!,10,0)</f>
        <v>#REF!</v>
      </c>
      <c r="U340" s="1" t="e">
        <f>IF(tabLocalidades!$R340=" ",0,1)</f>
        <v>#REF!</v>
      </c>
      <c r="V340" s="1" t="e">
        <f>TEXT(tabLocalidades!$R340,"mmm/aa")</f>
        <v>#REF!</v>
      </c>
      <c r="W340" s="1"/>
      <c r="X340" s="1"/>
      <c r="Y340" s="1"/>
      <c r="Z340" s="1"/>
      <c r="AA340" s="1"/>
    </row>
    <row r="341" spans="1:27" ht="19.5" customHeight="1">
      <c r="A341" s="2" t="e">
        <f t="shared" si="1"/>
        <v>#REF!</v>
      </c>
      <c r="B341" s="2" t="str">
        <f>IF(tabLocalidades!$C341="A","Atual","Nova")</f>
        <v>Nova</v>
      </c>
      <c r="C341" s="2" t="s">
        <v>193</v>
      </c>
      <c r="D341" s="6" t="s">
        <v>2093</v>
      </c>
      <c r="E341" s="27" t="s">
        <v>2094</v>
      </c>
      <c r="F341" s="27" t="s">
        <v>29</v>
      </c>
      <c r="G341" s="22" t="s">
        <v>220</v>
      </c>
      <c r="H341" s="27" t="s">
        <v>221</v>
      </c>
      <c r="I341" s="27" t="s">
        <v>417</v>
      </c>
      <c r="J341" s="27" t="s">
        <v>2095</v>
      </c>
      <c r="K341" s="27" t="s">
        <v>2096</v>
      </c>
      <c r="L341" s="261" t="s">
        <v>2097</v>
      </c>
      <c r="M341" s="27"/>
      <c r="N341" s="39" t="s">
        <v>2098</v>
      </c>
      <c r="O341" s="27" t="s">
        <v>53</v>
      </c>
      <c r="P341" s="27" t="s">
        <v>802</v>
      </c>
      <c r="Q341" s="45">
        <v>100</v>
      </c>
      <c r="R341" s="25" t="e">
        <f>VLOOKUP(tabLocalidades!$D341,#REF!,10,0)</f>
        <v>#REF!</v>
      </c>
      <c r="S341" s="26" t="e">
        <f>VLOOKUP(tabLocalidades!$D341,#REF!,10,0)</f>
        <v>#REF!</v>
      </c>
      <c r="T341" s="26" t="e">
        <f>VLOOKUP(tabLocalidades!$D341,#REF!,10,0)</f>
        <v>#REF!</v>
      </c>
      <c r="U341" s="1" t="e">
        <f>IF(tabLocalidades!$R341=" ",0,1)</f>
        <v>#REF!</v>
      </c>
      <c r="V341" s="1" t="e">
        <f>TEXT(tabLocalidades!$R341,"mmm/aa")</f>
        <v>#REF!</v>
      </c>
      <c r="W341" s="1"/>
      <c r="X341" s="1"/>
      <c r="Y341" s="1"/>
      <c r="Z341" s="1"/>
      <c r="AA341" s="1"/>
    </row>
    <row r="342" spans="1:27" ht="19.5" customHeight="1">
      <c r="A342" s="2" t="e">
        <f t="shared" si="1"/>
        <v>#REF!</v>
      </c>
      <c r="B342" s="2" t="str">
        <f>IF(tabLocalidades!$C342="A","Atual","Nova")</f>
        <v>Nova</v>
      </c>
      <c r="C342" s="2" t="s">
        <v>193</v>
      </c>
      <c r="D342" s="6" t="s">
        <v>2099</v>
      </c>
      <c r="E342" s="27" t="s">
        <v>2100</v>
      </c>
      <c r="F342" s="27" t="s">
        <v>29</v>
      </c>
      <c r="G342" s="22" t="s">
        <v>56</v>
      </c>
      <c r="H342" s="27" t="s">
        <v>143</v>
      </c>
      <c r="I342" s="27" t="s">
        <v>144</v>
      </c>
      <c r="J342" s="27" t="s">
        <v>2101</v>
      </c>
      <c r="K342" s="27" t="s">
        <v>2102</v>
      </c>
      <c r="L342" s="261" t="s">
        <v>2103</v>
      </c>
      <c r="M342" s="27"/>
      <c r="N342" s="39" t="s">
        <v>2104</v>
      </c>
      <c r="O342" s="27" t="s">
        <v>35</v>
      </c>
      <c r="P342" s="27" t="s">
        <v>802</v>
      </c>
      <c r="Q342" s="45">
        <v>50</v>
      </c>
      <c r="R342" s="25" t="e">
        <f>VLOOKUP(tabLocalidades!$D342,#REF!,10,0)</f>
        <v>#REF!</v>
      </c>
      <c r="S342" s="26" t="e">
        <f>VLOOKUP(tabLocalidades!$D342,#REF!,10,0)</f>
        <v>#REF!</v>
      </c>
      <c r="T342" s="26" t="e">
        <f>VLOOKUP(tabLocalidades!$D342,#REF!,10,0)</f>
        <v>#REF!</v>
      </c>
      <c r="U342" s="1" t="e">
        <f>IF(tabLocalidades!$R342=" ",0,1)</f>
        <v>#REF!</v>
      </c>
      <c r="V342" s="1" t="e">
        <f>TEXT(tabLocalidades!$R342,"mmm/aa")</f>
        <v>#REF!</v>
      </c>
      <c r="W342" s="1"/>
      <c r="X342" s="1"/>
      <c r="Y342" s="1"/>
      <c r="Z342" s="1"/>
      <c r="AA342" s="1"/>
    </row>
    <row r="343" spans="1:27" ht="19.5" customHeight="1">
      <c r="A343" s="2" t="e">
        <f t="shared" si="1"/>
        <v>#REF!</v>
      </c>
      <c r="B343" s="2" t="str">
        <f>IF(tabLocalidades!$C343="A","Atual","Nova")</f>
        <v>Nova</v>
      </c>
      <c r="C343" s="2" t="s">
        <v>193</v>
      </c>
      <c r="D343" s="6" t="s">
        <v>2105</v>
      </c>
      <c r="E343" s="27" t="s">
        <v>2106</v>
      </c>
      <c r="F343" s="27" t="s">
        <v>29</v>
      </c>
      <c r="G343" s="22" t="s">
        <v>30</v>
      </c>
      <c r="H343" s="27" t="s">
        <v>166</v>
      </c>
      <c r="I343" s="27" t="s">
        <v>511</v>
      </c>
      <c r="J343" s="27" t="s">
        <v>2107</v>
      </c>
      <c r="K343" s="27" t="s">
        <v>2108</v>
      </c>
      <c r="L343" s="261" t="s">
        <v>2109</v>
      </c>
      <c r="M343" s="27"/>
      <c r="N343" s="38" t="s">
        <v>2110</v>
      </c>
      <c r="O343" s="27" t="s">
        <v>35</v>
      </c>
      <c r="P343" s="27" t="s">
        <v>802</v>
      </c>
      <c r="Q343" s="45">
        <v>75</v>
      </c>
      <c r="R343" s="25" t="e">
        <f>VLOOKUP(tabLocalidades!$D343,#REF!,10,0)</f>
        <v>#REF!</v>
      </c>
      <c r="S343" s="26" t="e">
        <f>VLOOKUP(tabLocalidades!$D343,#REF!,10,0)</f>
        <v>#REF!</v>
      </c>
      <c r="T343" s="26" t="e">
        <f>VLOOKUP(tabLocalidades!$D343,#REF!,10,0)</f>
        <v>#REF!</v>
      </c>
      <c r="U343" s="1" t="e">
        <f>IF(tabLocalidades!$R343=" ",0,1)</f>
        <v>#REF!</v>
      </c>
      <c r="V343" s="1" t="e">
        <f>TEXT(tabLocalidades!$R343,"mmm/aa")</f>
        <v>#REF!</v>
      </c>
      <c r="W343" s="1"/>
      <c r="X343" s="1"/>
      <c r="Y343" s="1"/>
      <c r="Z343" s="1"/>
      <c r="AA343" s="1"/>
    </row>
    <row r="344" spans="1:27" ht="19.5" customHeight="1">
      <c r="A344" s="2" t="e">
        <f t="shared" si="1"/>
        <v>#REF!</v>
      </c>
      <c r="B344" s="2" t="str">
        <f>IF(tabLocalidades!$C344="A","Atual","Nova")</f>
        <v>Nova</v>
      </c>
      <c r="C344" s="2" t="s">
        <v>193</v>
      </c>
      <c r="D344" s="6" t="s">
        <v>2111</v>
      </c>
      <c r="E344" s="27" t="s">
        <v>2112</v>
      </c>
      <c r="F344" s="27" t="s">
        <v>29</v>
      </c>
      <c r="G344" s="22" t="s">
        <v>30</v>
      </c>
      <c r="H344" s="27" t="s">
        <v>197</v>
      </c>
      <c r="I344" s="27" t="s">
        <v>197</v>
      </c>
      <c r="J344" s="27" t="s">
        <v>197</v>
      </c>
      <c r="K344" s="27" t="s">
        <v>2113</v>
      </c>
      <c r="L344" s="261" t="s">
        <v>2114</v>
      </c>
      <c r="M344" s="27"/>
      <c r="N344" s="38" t="s">
        <v>2115</v>
      </c>
      <c r="O344" s="27" t="s">
        <v>35</v>
      </c>
      <c r="P344" s="27" t="s">
        <v>802</v>
      </c>
      <c r="Q344" s="45">
        <v>75</v>
      </c>
      <c r="R344" s="25" t="e">
        <f>VLOOKUP(tabLocalidades!$D344,#REF!,10,0)</f>
        <v>#REF!</v>
      </c>
      <c r="S344" s="26" t="e">
        <f>VLOOKUP(tabLocalidades!$D344,#REF!,10,0)</f>
        <v>#REF!</v>
      </c>
      <c r="T344" s="26" t="e">
        <f>VLOOKUP(tabLocalidades!$D344,#REF!,10,0)</f>
        <v>#REF!</v>
      </c>
      <c r="U344" s="1" t="e">
        <f>IF(tabLocalidades!$R344=" ",0,1)</f>
        <v>#REF!</v>
      </c>
      <c r="V344" s="1" t="e">
        <f>TEXT(tabLocalidades!$R344,"mmm/aa")</f>
        <v>#REF!</v>
      </c>
      <c r="W344" s="1"/>
      <c r="X344" s="1"/>
      <c r="Y344" s="1"/>
      <c r="Z344" s="1"/>
      <c r="AA344" s="1"/>
    </row>
    <row r="345" spans="1:27" ht="19.5" customHeight="1">
      <c r="A345" s="2" t="e">
        <f t="shared" si="1"/>
        <v>#REF!</v>
      </c>
      <c r="B345" s="2" t="str">
        <f>IF(tabLocalidades!$C345="A","Atual","Nova")</f>
        <v>Nova</v>
      </c>
      <c r="C345" s="2" t="s">
        <v>193</v>
      </c>
      <c r="D345" s="6" t="s">
        <v>2116</v>
      </c>
      <c r="E345" s="27" t="s">
        <v>2117</v>
      </c>
      <c r="F345" s="27" t="s">
        <v>29</v>
      </c>
      <c r="G345" s="22" t="s">
        <v>30</v>
      </c>
      <c r="H345" s="27" t="s">
        <v>345</v>
      </c>
      <c r="I345" s="27" t="s">
        <v>346</v>
      </c>
      <c r="J345" s="27" t="s">
        <v>346</v>
      </c>
      <c r="K345" s="27" t="s">
        <v>2118</v>
      </c>
      <c r="L345" s="261" t="s">
        <v>2119</v>
      </c>
      <c r="M345" s="27"/>
      <c r="N345" s="38" t="s">
        <v>2120</v>
      </c>
      <c r="O345" s="27" t="s">
        <v>53</v>
      </c>
      <c r="P345" s="27" t="s">
        <v>802</v>
      </c>
      <c r="Q345" s="45">
        <v>100</v>
      </c>
      <c r="R345" s="25" t="e">
        <f>VLOOKUP(tabLocalidades!$D345,#REF!,10,0)</f>
        <v>#REF!</v>
      </c>
      <c r="S345" s="26" t="e">
        <f>VLOOKUP(tabLocalidades!$D345,#REF!,10,0)</f>
        <v>#REF!</v>
      </c>
      <c r="T345" s="26" t="e">
        <f>VLOOKUP(tabLocalidades!$D345,#REF!,10,0)</f>
        <v>#REF!</v>
      </c>
      <c r="U345" s="1" t="e">
        <f>IF(tabLocalidades!$R345=" ",0,1)</f>
        <v>#REF!</v>
      </c>
      <c r="V345" s="1" t="e">
        <f>TEXT(tabLocalidades!$R345,"mmm/aa")</f>
        <v>#REF!</v>
      </c>
      <c r="W345" s="1"/>
      <c r="X345" s="1"/>
      <c r="Y345" s="1"/>
      <c r="Z345" s="1"/>
      <c r="AA345" s="1"/>
    </row>
    <row r="346" spans="1:27" ht="19.5" customHeight="1">
      <c r="A346" s="2" t="e">
        <f t="shared" si="1"/>
        <v>#REF!</v>
      </c>
      <c r="B346" s="2" t="str">
        <f>IF(tabLocalidades!$C346="A","Atual","Nova")</f>
        <v>Nova</v>
      </c>
      <c r="C346" s="2" t="s">
        <v>193</v>
      </c>
      <c r="D346" s="6" t="s">
        <v>2121</v>
      </c>
      <c r="E346" s="27" t="s">
        <v>2122</v>
      </c>
      <c r="F346" s="27" t="s">
        <v>196</v>
      </c>
      <c r="G346" s="22" t="s">
        <v>56</v>
      </c>
      <c r="H346" s="27" t="s">
        <v>57</v>
      </c>
      <c r="I346" s="27" t="s">
        <v>57</v>
      </c>
      <c r="J346" s="27" t="s">
        <v>614</v>
      </c>
      <c r="K346" s="27" t="s">
        <v>2123</v>
      </c>
      <c r="L346" s="261" t="s">
        <v>2124</v>
      </c>
      <c r="M346" s="27"/>
      <c r="N346" s="39" t="s">
        <v>2125</v>
      </c>
      <c r="O346" s="27" t="s">
        <v>202</v>
      </c>
      <c r="P346" s="27" t="s">
        <v>802</v>
      </c>
      <c r="Q346" s="45">
        <v>50</v>
      </c>
      <c r="R346" s="25" t="e">
        <f>VLOOKUP(tabLocalidades!$D346,#REF!,10,0)</f>
        <v>#REF!</v>
      </c>
      <c r="S346" s="26" t="e">
        <f>VLOOKUP(tabLocalidades!$D346,#REF!,10,0)</f>
        <v>#REF!</v>
      </c>
      <c r="T346" s="26" t="e">
        <f>VLOOKUP(tabLocalidades!$D346,#REF!,10,0)</f>
        <v>#REF!</v>
      </c>
      <c r="U346" s="1" t="e">
        <f>IF(tabLocalidades!$R346=" ",0,1)</f>
        <v>#REF!</v>
      </c>
      <c r="V346" s="1" t="e">
        <f>TEXT(tabLocalidades!$R346,"mmm/aa")</f>
        <v>#REF!</v>
      </c>
      <c r="W346" s="1"/>
      <c r="X346" s="1"/>
      <c r="Y346" s="1"/>
      <c r="Z346" s="1"/>
      <c r="AA346" s="1"/>
    </row>
    <row r="347" spans="1:27" ht="19.5" customHeight="1">
      <c r="A347" s="2" t="e">
        <f t="shared" si="1"/>
        <v>#REF!</v>
      </c>
      <c r="B347" s="2" t="str">
        <f>IF(tabLocalidades!$C347="A","Atual","Nova")</f>
        <v>Nova</v>
      </c>
      <c r="C347" s="2" t="s">
        <v>193</v>
      </c>
      <c r="D347" s="6" t="s">
        <v>2126</v>
      </c>
      <c r="E347" s="27" t="s">
        <v>2127</v>
      </c>
      <c r="F347" s="27" t="s">
        <v>29</v>
      </c>
      <c r="G347" s="22" t="s">
        <v>30</v>
      </c>
      <c r="H347" s="27" t="s">
        <v>262</v>
      </c>
      <c r="I347" s="27" t="s">
        <v>331</v>
      </c>
      <c r="J347" s="27" t="s">
        <v>2128</v>
      </c>
      <c r="K347" s="27" t="s">
        <v>2129</v>
      </c>
      <c r="L347" s="261" t="s">
        <v>2130</v>
      </c>
      <c r="M347" s="27"/>
      <c r="N347" s="38" t="s">
        <v>2131</v>
      </c>
      <c r="O347" s="27" t="s">
        <v>35</v>
      </c>
      <c r="P347" s="27" t="s">
        <v>802</v>
      </c>
      <c r="Q347" s="45">
        <v>50</v>
      </c>
      <c r="R347" s="25" t="e">
        <f>VLOOKUP(tabLocalidades!$D347,#REF!,10,0)</f>
        <v>#REF!</v>
      </c>
      <c r="S347" s="26" t="e">
        <f>VLOOKUP(tabLocalidades!$D347,#REF!,10,0)</f>
        <v>#REF!</v>
      </c>
      <c r="T347" s="26" t="e">
        <f>VLOOKUP(tabLocalidades!$D347,#REF!,10,0)</f>
        <v>#REF!</v>
      </c>
      <c r="U347" s="1" t="e">
        <f>IF(tabLocalidades!$R347=" ",0,1)</f>
        <v>#REF!</v>
      </c>
      <c r="V347" s="1" t="e">
        <f>TEXT(tabLocalidades!$R347,"mmm/aa")</f>
        <v>#REF!</v>
      </c>
      <c r="W347" s="1"/>
      <c r="X347" s="1"/>
      <c r="Y347" s="1"/>
      <c r="Z347" s="1"/>
      <c r="AA347" s="1"/>
    </row>
    <row r="348" spans="1:27" ht="19.5" customHeight="1">
      <c r="A348" s="2" t="e">
        <f t="shared" si="1"/>
        <v>#REF!</v>
      </c>
      <c r="B348" s="2" t="str">
        <f>IF(tabLocalidades!$C348="A","Atual","Nova")</f>
        <v>Nova</v>
      </c>
      <c r="C348" s="2" t="s">
        <v>793</v>
      </c>
      <c r="D348" s="6" t="s">
        <v>2132</v>
      </c>
      <c r="E348" s="27" t="s">
        <v>2133</v>
      </c>
      <c r="F348" s="27" t="s">
        <v>29</v>
      </c>
      <c r="G348" s="22" t="s">
        <v>67</v>
      </c>
      <c r="H348" s="27" t="s">
        <v>68</v>
      </c>
      <c r="I348" s="27" t="s">
        <v>69</v>
      </c>
      <c r="J348" s="27" t="s">
        <v>2134</v>
      </c>
      <c r="K348" s="27" t="s">
        <v>2135</v>
      </c>
      <c r="L348" s="262" t="s">
        <v>2136</v>
      </c>
      <c r="M348" s="27"/>
      <c r="N348" s="38" t="s">
        <v>2137</v>
      </c>
      <c r="O348" s="27" t="s">
        <v>35</v>
      </c>
      <c r="P348" s="27" t="s">
        <v>802</v>
      </c>
      <c r="Q348" s="45">
        <v>75</v>
      </c>
      <c r="R348" s="25" t="e">
        <f>VLOOKUP(tabLocalidades!$D348,#REF!,10,0)</f>
        <v>#REF!</v>
      </c>
      <c r="S348" s="26" t="e">
        <f>VLOOKUP(tabLocalidades!$D348,#REF!,10,0)</f>
        <v>#REF!</v>
      </c>
      <c r="T348" s="26" t="e">
        <f>VLOOKUP(tabLocalidades!$D348,#REF!,10,0)</f>
        <v>#REF!</v>
      </c>
      <c r="U348" s="1" t="e">
        <f>IF(tabLocalidades!$R348=" ",0,1)</f>
        <v>#REF!</v>
      </c>
      <c r="V348" s="1" t="e">
        <f>TEXT(tabLocalidades!$R348,"mmm/aa")</f>
        <v>#REF!</v>
      </c>
      <c r="W348" s="1"/>
      <c r="X348" s="1"/>
      <c r="Y348" s="1"/>
      <c r="Z348" s="1"/>
      <c r="AA348" s="1"/>
    </row>
    <row r="349" spans="1:27" ht="19.5" customHeight="1">
      <c r="A349" s="2" t="e">
        <f t="shared" si="1"/>
        <v>#REF!</v>
      </c>
      <c r="B349" s="2" t="str">
        <f>IF(tabLocalidades!$C349="A","Atual","Nova")</f>
        <v>Nova</v>
      </c>
      <c r="C349" s="2" t="s">
        <v>193</v>
      </c>
      <c r="D349" s="6" t="s">
        <v>2138</v>
      </c>
      <c r="E349" s="27" t="s">
        <v>2139</v>
      </c>
      <c r="F349" s="27" t="s">
        <v>29</v>
      </c>
      <c r="G349" s="22" t="s">
        <v>30</v>
      </c>
      <c r="H349" s="27" t="s">
        <v>166</v>
      </c>
      <c r="I349" s="27" t="s">
        <v>167</v>
      </c>
      <c r="J349" s="27" t="s">
        <v>2140</v>
      </c>
      <c r="K349" s="27" t="s">
        <v>2141</v>
      </c>
      <c r="L349" s="261" t="s">
        <v>2142</v>
      </c>
      <c r="M349" s="27"/>
      <c r="N349" s="38" t="s">
        <v>2143</v>
      </c>
      <c r="O349" s="27" t="s">
        <v>35</v>
      </c>
      <c r="P349" s="27" t="s">
        <v>802</v>
      </c>
      <c r="Q349" s="45">
        <v>50</v>
      </c>
      <c r="R349" s="25" t="e">
        <f>VLOOKUP(tabLocalidades!$D349,#REF!,10,0)</f>
        <v>#REF!</v>
      </c>
      <c r="S349" s="26" t="e">
        <f>VLOOKUP(tabLocalidades!$D349,#REF!,10,0)</f>
        <v>#REF!</v>
      </c>
      <c r="T349" s="26" t="e">
        <f>VLOOKUP(tabLocalidades!$D349,#REF!,10,0)</f>
        <v>#REF!</v>
      </c>
      <c r="U349" s="1" t="e">
        <f>IF(tabLocalidades!$R349=" ",0,1)</f>
        <v>#REF!</v>
      </c>
      <c r="V349" s="1" t="e">
        <f>TEXT(tabLocalidades!$R349,"mmm/aa")</f>
        <v>#REF!</v>
      </c>
      <c r="W349" s="1"/>
      <c r="X349" s="1"/>
      <c r="Y349" s="1"/>
      <c r="Z349" s="1"/>
      <c r="AA349" s="1"/>
    </row>
    <row r="350" spans="1:27" ht="19.5" customHeight="1">
      <c r="A350" s="2" t="e">
        <f t="shared" si="1"/>
        <v>#REF!</v>
      </c>
      <c r="B350" s="2" t="str">
        <f>IF(tabLocalidades!$C350="A","Atual","Nova")</f>
        <v>Nova</v>
      </c>
      <c r="C350" s="2" t="s">
        <v>793</v>
      </c>
      <c r="D350" s="6" t="s">
        <v>2144</v>
      </c>
      <c r="E350" s="27" t="s">
        <v>2145</v>
      </c>
      <c r="F350" s="27" t="s">
        <v>29</v>
      </c>
      <c r="G350" s="22" t="s">
        <v>220</v>
      </c>
      <c r="H350" s="27" t="s">
        <v>284</v>
      </c>
      <c r="I350" s="27" t="s">
        <v>284</v>
      </c>
      <c r="J350" s="27" t="s">
        <v>284</v>
      </c>
      <c r="K350" s="27" t="s">
        <v>2146</v>
      </c>
      <c r="L350" s="262" t="s">
        <v>2147</v>
      </c>
      <c r="M350" s="27"/>
      <c r="N350" s="38" t="s">
        <v>2148</v>
      </c>
      <c r="O350" s="27" t="s">
        <v>35</v>
      </c>
      <c r="P350" s="27" t="s">
        <v>802</v>
      </c>
      <c r="Q350" s="45">
        <v>125</v>
      </c>
      <c r="R350" s="25" t="e">
        <f>VLOOKUP(tabLocalidades!$D350,#REF!,10,0)</f>
        <v>#REF!</v>
      </c>
      <c r="S350" s="26" t="e">
        <f>VLOOKUP(tabLocalidades!$D350,#REF!,10,0)</f>
        <v>#REF!</v>
      </c>
      <c r="T350" s="26" t="e">
        <f>VLOOKUP(tabLocalidades!$D350,#REF!,10,0)</f>
        <v>#REF!</v>
      </c>
      <c r="U350" s="1" t="e">
        <f>IF(tabLocalidades!$R350=" ",0,1)</f>
        <v>#REF!</v>
      </c>
      <c r="V350" s="1" t="e">
        <f>TEXT(tabLocalidades!$R350,"mmm/aa")</f>
        <v>#REF!</v>
      </c>
      <c r="W350" s="1"/>
      <c r="X350" s="1"/>
      <c r="Y350" s="1"/>
      <c r="Z350" s="1"/>
      <c r="AA350" s="1"/>
    </row>
    <row r="351" spans="1:27" ht="19.5" customHeight="1">
      <c r="A351" s="2" t="e">
        <f t="shared" si="1"/>
        <v>#REF!</v>
      </c>
      <c r="B351" s="2" t="str">
        <f>IF(tabLocalidades!$C351="A","Atual","Nova")</f>
        <v>Nova</v>
      </c>
      <c r="C351" s="2" t="s">
        <v>193</v>
      </c>
      <c r="D351" s="6" t="s">
        <v>2149</v>
      </c>
      <c r="E351" s="27" t="s">
        <v>2150</v>
      </c>
      <c r="F351" s="27" t="s">
        <v>29</v>
      </c>
      <c r="G351" s="22" t="s">
        <v>56</v>
      </c>
      <c r="H351" s="27" t="s">
        <v>614</v>
      </c>
      <c r="I351" s="27" t="s">
        <v>614</v>
      </c>
      <c r="J351" s="27" t="s">
        <v>1460</v>
      </c>
      <c r="K351" s="27" t="s">
        <v>2151</v>
      </c>
      <c r="L351" s="261" t="s">
        <v>2152</v>
      </c>
      <c r="M351" s="27"/>
      <c r="N351" s="39" t="s">
        <v>2153</v>
      </c>
      <c r="O351" s="27" t="s">
        <v>53</v>
      </c>
      <c r="P351" s="27" t="s">
        <v>802</v>
      </c>
      <c r="Q351" s="45">
        <v>150</v>
      </c>
      <c r="R351" s="25" t="e">
        <f>VLOOKUP(tabLocalidades!$D351,#REF!,10,0)</f>
        <v>#REF!</v>
      </c>
      <c r="S351" s="26" t="e">
        <f>VLOOKUP(tabLocalidades!$D351,#REF!,10,0)</f>
        <v>#REF!</v>
      </c>
      <c r="T351" s="26" t="e">
        <f>VLOOKUP(tabLocalidades!$D351,#REF!,10,0)</f>
        <v>#REF!</v>
      </c>
      <c r="U351" s="1" t="e">
        <f>IF(tabLocalidades!$R351=" ",0,1)</f>
        <v>#REF!</v>
      </c>
      <c r="V351" s="1" t="e">
        <f>TEXT(tabLocalidades!$R351,"mmm/aa")</f>
        <v>#REF!</v>
      </c>
      <c r="W351" s="1"/>
      <c r="X351" s="1"/>
      <c r="Y351" s="1"/>
      <c r="Z351" s="1"/>
      <c r="AA351" s="1"/>
    </row>
    <row r="352" spans="1:27" ht="19.5" customHeight="1">
      <c r="A352" s="2" t="e">
        <f t="shared" si="1"/>
        <v>#REF!</v>
      </c>
      <c r="B352" s="2" t="str">
        <f>IF(tabLocalidades!$C352="A","Atual","Nova")</f>
        <v>Nova</v>
      </c>
      <c r="C352" s="2" t="s">
        <v>193</v>
      </c>
      <c r="D352" s="6" t="s">
        <v>2154</v>
      </c>
      <c r="E352" s="27" t="s">
        <v>2155</v>
      </c>
      <c r="F352" s="27" t="s">
        <v>29</v>
      </c>
      <c r="G352" s="22" t="s">
        <v>56</v>
      </c>
      <c r="H352" s="27" t="s">
        <v>57</v>
      </c>
      <c r="I352" s="27" t="s">
        <v>1460</v>
      </c>
      <c r="J352" s="27" t="s">
        <v>718</v>
      </c>
      <c r="K352" s="27" t="s">
        <v>2156</v>
      </c>
      <c r="L352" s="261" t="s">
        <v>2157</v>
      </c>
      <c r="M352" s="27"/>
      <c r="N352" s="38" t="s">
        <v>2158</v>
      </c>
      <c r="O352" s="27" t="s">
        <v>35</v>
      </c>
      <c r="P352" s="27" t="s">
        <v>802</v>
      </c>
      <c r="Q352" s="45">
        <v>50</v>
      </c>
      <c r="R352" s="25" t="e">
        <f>VLOOKUP(tabLocalidades!$D352,#REF!,10,0)</f>
        <v>#REF!</v>
      </c>
      <c r="S352" s="26" t="e">
        <f>VLOOKUP(tabLocalidades!$D352,#REF!,10,0)</f>
        <v>#REF!</v>
      </c>
      <c r="T352" s="26" t="e">
        <f>VLOOKUP(tabLocalidades!$D352,#REF!,10,0)</f>
        <v>#REF!</v>
      </c>
      <c r="U352" s="1" t="e">
        <f>IF(tabLocalidades!$R352=" ",0,1)</f>
        <v>#REF!</v>
      </c>
      <c r="V352" s="1" t="e">
        <f>TEXT(tabLocalidades!$R352,"mmm/aa")</f>
        <v>#REF!</v>
      </c>
      <c r="W352" s="1"/>
      <c r="X352" s="1"/>
      <c r="Y352" s="1"/>
      <c r="Z352" s="1"/>
      <c r="AA352" s="1"/>
    </row>
    <row r="353" spans="1:27" ht="19.5" customHeight="1">
      <c r="A353" s="2" t="e">
        <f t="shared" si="1"/>
        <v>#REF!</v>
      </c>
      <c r="B353" s="2" t="str">
        <f>IF(tabLocalidades!$C353="A","Atual","Nova")</f>
        <v>Nova</v>
      </c>
      <c r="C353" s="2" t="s">
        <v>193</v>
      </c>
      <c r="D353" s="6" t="s">
        <v>2159</v>
      </c>
      <c r="E353" s="27" t="s">
        <v>2160</v>
      </c>
      <c r="F353" s="27" t="s">
        <v>29</v>
      </c>
      <c r="G353" s="22" t="s">
        <v>67</v>
      </c>
      <c r="H353" s="27" t="s">
        <v>318</v>
      </c>
      <c r="I353" s="27" t="s">
        <v>318</v>
      </c>
      <c r="J353" s="27" t="s">
        <v>2161</v>
      </c>
      <c r="K353" s="27" t="s">
        <v>2162</v>
      </c>
      <c r="L353" s="261" t="s">
        <v>2163</v>
      </c>
      <c r="M353" s="27"/>
      <c r="N353" s="39" t="s">
        <v>2164</v>
      </c>
      <c r="O353" s="27" t="s">
        <v>35</v>
      </c>
      <c r="P353" s="27" t="s">
        <v>802</v>
      </c>
      <c r="Q353" s="45">
        <v>75</v>
      </c>
      <c r="R353" s="25" t="e">
        <f>VLOOKUP(tabLocalidades!$D353,#REF!,10,0)</f>
        <v>#REF!</v>
      </c>
      <c r="S353" s="26" t="e">
        <f>VLOOKUP(tabLocalidades!$D353,#REF!,10,0)</f>
        <v>#REF!</v>
      </c>
      <c r="T353" s="26" t="e">
        <f>VLOOKUP(tabLocalidades!$D353,#REF!,10,0)</f>
        <v>#REF!</v>
      </c>
      <c r="U353" s="1" t="e">
        <f>IF(tabLocalidades!$R353=" ",0,1)</f>
        <v>#REF!</v>
      </c>
      <c r="V353" s="1" t="e">
        <f>TEXT(tabLocalidades!$R353,"mmm/aa")</f>
        <v>#REF!</v>
      </c>
      <c r="W353" s="1"/>
      <c r="X353" s="1"/>
      <c r="Y353" s="1"/>
      <c r="Z353" s="1"/>
      <c r="AA353" s="1"/>
    </row>
    <row r="354" spans="1:27" ht="19.5" customHeight="1">
      <c r="A354" s="2" t="e">
        <f t="shared" si="1"/>
        <v>#REF!</v>
      </c>
      <c r="B354" s="2" t="str">
        <f>IF(tabLocalidades!$C354="A","Atual","Nova")</f>
        <v>Nova</v>
      </c>
      <c r="C354" s="2" t="s">
        <v>193</v>
      </c>
      <c r="D354" s="6" t="s">
        <v>2165</v>
      </c>
      <c r="E354" s="27" t="s">
        <v>2166</v>
      </c>
      <c r="F354" s="27" t="s">
        <v>29</v>
      </c>
      <c r="G354" s="22" t="s">
        <v>56</v>
      </c>
      <c r="H354" s="27" t="s">
        <v>229</v>
      </c>
      <c r="I354" s="27" t="s">
        <v>230</v>
      </c>
      <c r="J354" s="27" t="s">
        <v>2167</v>
      </c>
      <c r="K354" s="27" t="s">
        <v>2168</v>
      </c>
      <c r="L354" s="261" t="s">
        <v>2169</v>
      </c>
      <c r="M354" s="27"/>
      <c r="N354" s="38" t="s">
        <v>2170</v>
      </c>
      <c r="O354" s="27" t="s">
        <v>35</v>
      </c>
      <c r="P354" s="27" t="s">
        <v>802</v>
      </c>
      <c r="Q354" s="45">
        <v>50</v>
      </c>
      <c r="R354" s="25" t="e">
        <f>VLOOKUP(tabLocalidades!$D354,#REF!,10,0)</f>
        <v>#REF!</v>
      </c>
      <c r="S354" s="26" t="e">
        <f>VLOOKUP(tabLocalidades!$D354,#REF!,10,0)</f>
        <v>#REF!</v>
      </c>
      <c r="T354" s="26" t="e">
        <f>VLOOKUP(tabLocalidades!$D354,#REF!,10,0)</f>
        <v>#REF!</v>
      </c>
      <c r="U354" s="1" t="e">
        <f>IF(tabLocalidades!$R354=" ",0,1)</f>
        <v>#REF!</v>
      </c>
      <c r="V354" s="1" t="e">
        <f>TEXT(tabLocalidades!$R354,"mmm/aa")</f>
        <v>#REF!</v>
      </c>
      <c r="W354" s="1"/>
      <c r="X354" s="1"/>
      <c r="Y354" s="1"/>
      <c r="Z354" s="1"/>
      <c r="AA354" s="1"/>
    </row>
    <row r="355" spans="1:27" ht="19.5" customHeight="1">
      <c r="A355" s="2" t="e">
        <f t="shared" si="1"/>
        <v>#REF!</v>
      </c>
      <c r="B355" s="2" t="str">
        <f>IF(tabLocalidades!$C355="A","Atual","Nova")</f>
        <v>Nova</v>
      </c>
      <c r="C355" s="2" t="s">
        <v>793</v>
      </c>
      <c r="D355" s="6" t="s">
        <v>2171</v>
      </c>
      <c r="E355" s="27" t="s">
        <v>2172</v>
      </c>
      <c r="F355" s="27" t="s">
        <v>29</v>
      </c>
      <c r="G355" s="22" t="s">
        <v>220</v>
      </c>
      <c r="H355" s="27" t="s">
        <v>390</v>
      </c>
      <c r="I355" s="27" t="s">
        <v>499</v>
      </c>
      <c r="J355" s="27" t="s">
        <v>2173</v>
      </c>
      <c r="K355" s="27" t="s">
        <v>2174</v>
      </c>
      <c r="L355" s="262" t="s">
        <v>2175</v>
      </c>
      <c r="M355" s="27"/>
      <c r="N355" s="38" t="s">
        <v>2176</v>
      </c>
      <c r="O355" s="27" t="s">
        <v>35</v>
      </c>
      <c r="P355" s="27" t="s">
        <v>802</v>
      </c>
      <c r="Q355" s="45">
        <v>100</v>
      </c>
      <c r="R355" s="25" t="e">
        <f>VLOOKUP(tabLocalidades!$D355,#REF!,10,0)</f>
        <v>#REF!</v>
      </c>
      <c r="S355" s="26" t="e">
        <f>VLOOKUP(tabLocalidades!$D355,#REF!,10,0)</f>
        <v>#REF!</v>
      </c>
      <c r="T355" s="26" t="e">
        <f>VLOOKUP(tabLocalidades!$D355,#REF!,10,0)</f>
        <v>#REF!</v>
      </c>
      <c r="U355" s="1" t="e">
        <f>IF(tabLocalidades!$R355=" ",0,1)</f>
        <v>#REF!</v>
      </c>
      <c r="V355" s="1" t="e">
        <f>TEXT(tabLocalidades!$R355,"mmm/aa")</f>
        <v>#REF!</v>
      </c>
      <c r="W355" s="1"/>
      <c r="X355" s="1"/>
      <c r="Y355" s="1"/>
      <c r="Z355" s="1"/>
      <c r="AA355" s="1"/>
    </row>
    <row r="356" spans="1:27" ht="19.5" customHeight="1">
      <c r="A356" s="2" t="e">
        <f t="shared" si="1"/>
        <v>#REF!</v>
      </c>
      <c r="B356" s="2" t="str">
        <f>IF(tabLocalidades!$C356="A","Atual","Nova")</f>
        <v>Nova</v>
      </c>
      <c r="C356" s="2" t="s">
        <v>193</v>
      </c>
      <c r="D356" s="6" t="s">
        <v>2177</v>
      </c>
      <c r="E356" s="27" t="s">
        <v>2178</v>
      </c>
      <c r="F356" s="27" t="s">
        <v>29</v>
      </c>
      <c r="G356" s="22" t="s">
        <v>67</v>
      </c>
      <c r="H356" s="27" t="s">
        <v>276</v>
      </c>
      <c r="I356" s="27" t="s">
        <v>276</v>
      </c>
      <c r="J356" s="27" t="s">
        <v>278</v>
      </c>
      <c r="K356" s="27" t="s">
        <v>2179</v>
      </c>
      <c r="L356" s="261" t="s">
        <v>2180</v>
      </c>
      <c r="M356" s="27"/>
      <c r="N356" s="38" t="s">
        <v>2181</v>
      </c>
      <c r="O356" s="27" t="s">
        <v>35</v>
      </c>
      <c r="P356" s="27" t="s">
        <v>802</v>
      </c>
      <c r="Q356" s="45">
        <v>75</v>
      </c>
      <c r="R356" s="25" t="e">
        <f>VLOOKUP(tabLocalidades!$D356,#REF!,10,0)</f>
        <v>#REF!</v>
      </c>
      <c r="S356" s="26" t="e">
        <f>VLOOKUP(tabLocalidades!$D356,#REF!,10,0)</f>
        <v>#REF!</v>
      </c>
      <c r="T356" s="26" t="e">
        <f>VLOOKUP(tabLocalidades!$D356,#REF!,10,0)</f>
        <v>#REF!</v>
      </c>
      <c r="U356" s="1" t="e">
        <f>IF(tabLocalidades!$R356=" ",0,1)</f>
        <v>#REF!</v>
      </c>
      <c r="V356" s="1" t="e">
        <f>TEXT(tabLocalidades!$R356,"mmm/aa")</f>
        <v>#REF!</v>
      </c>
      <c r="W356" s="1"/>
      <c r="X356" s="1"/>
      <c r="Y356" s="1"/>
      <c r="Z356" s="1"/>
      <c r="AA356" s="1"/>
    </row>
    <row r="357" spans="1:27" ht="19.5" customHeight="1">
      <c r="A357" s="2" t="e">
        <f t="shared" si="1"/>
        <v>#REF!</v>
      </c>
      <c r="B357" s="2" t="str">
        <f>IF(tabLocalidades!$C357="A","Atual","Nova")</f>
        <v>Nova</v>
      </c>
      <c r="C357" s="2" t="s">
        <v>193</v>
      </c>
      <c r="D357" s="6" t="s">
        <v>2182</v>
      </c>
      <c r="E357" s="27" t="s">
        <v>2183</v>
      </c>
      <c r="F357" s="27" t="s">
        <v>29</v>
      </c>
      <c r="G357" s="22" t="s">
        <v>56</v>
      </c>
      <c r="H357" s="27" t="s">
        <v>229</v>
      </c>
      <c r="I357" s="27" t="s">
        <v>229</v>
      </c>
      <c r="J357" s="27" t="s">
        <v>229</v>
      </c>
      <c r="K357" s="27" t="s">
        <v>2184</v>
      </c>
      <c r="L357" s="261" t="s">
        <v>2185</v>
      </c>
      <c r="M357" s="27"/>
      <c r="N357" s="38" t="s">
        <v>2186</v>
      </c>
      <c r="O357" s="27" t="s">
        <v>35</v>
      </c>
      <c r="P357" s="27" t="s">
        <v>802</v>
      </c>
      <c r="Q357" s="45">
        <v>75</v>
      </c>
      <c r="R357" s="25" t="e">
        <f>VLOOKUP(tabLocalidades!$D357,#REF!,10,0)</f>
        <v>#REF!</v>
      </c>
      <c r="S357" s="26" t="e">
        <f>VLOOKUP(tabLocalidades!$D357,#REF!,10,0)</f>
        <v>#REF!</v>
      </c>
      <c r="T357" s="26" t="e">
        <f>VLOOKUP(tabLocalidades!$D357,#REF!,10,0)</f>
        <v>#REF!</v>
      </c>
      <c r="U357" s="1" t="e">
        <f>IF(tabLocalidades!$R357=" ",0,1)</f>
        <v>#REF!</v>
      </c>
      <c r="V357" s="1" t="e">
        <f>TEXT(tabLocalidades!$R357,"mmm/aa")</f>
        <v>#REF!</v>
      </c>
      <c r="W357" s="1"/>
      <c r="X357" s="1"/>
      <c r="Y357" s="1"/>
      <c r="Z357" s="1"/>
      <c r="AA357" s="1"/>
    </row>
    <row r="358" spans="1:27" ht="19.5" customHeight="1">
      <c r="A358" s="2" t="e">
        <f t="shared" si="1"/>
        <v>#REF!</v>
      </c>
      <c r="B358" s="2" t="str">
        <f>IF(tabLocalidades!$C358="A","Atual","Nova")</f>
        <v>Nova</v>
      </c>
      <c r="C358" s="2" t="s">
        <v>193</v>
      </c>
      <c r="D358" s="6" t="s">
        <v>2187</v>
      </c>
      <c r="E358" s="27" t="s">
        <v>2188</v>
      </c>
      <c r="F358" s="27" t="s">
        <v>29</v>
      </c>
      <c r="G358" s="22" t="s">
        <v>56</v>
      </c>
      <c r="H358" s="27" t="s">
        <v>229</v>
      </c>
      <c r="I358" s="27" t="s">
        <v>229</v>
      </c>
      <c r="J358" s="27" t="s">
        <v>229</v>
      </c>
      <c r="K358" s="27" t="s">
        <v>2189</v>
      </c>
      <c r="L358" s="261" t="s">
        <v>2190</v>
      </c>
      <c r="M358" s="27"/>
      <c r="N358" s="38" t="s">
        <v>2191</v>
      </c>
      <c r="O358" s="27" t="s">
        <v>35</v>
      </c>
      <c r="P358" s="27" t="s">
        <v>802</v>
      </c>
      <c r="Q358" s="45">
        <v>50</v>
      </c>
      <c r="R358" s="25" t="e">
        <f>VLOOKUP(tabLocalidades!$D358,#REF!,10,0)</f>
        <v>#REF!</v>
      </c>
      <c r="S358" s="26" t="e">
        <f>VLOOKUP(tabLocalidades!$D358,#REF!,10,0)</f>
        <v>#REF!</v>
      </c>
      <c r="T358" s="26" t="e">
        <f>VLOOKUP(tabLocalidades!$D358,#REF!,10,0)</f>
        <v>#REF!</v>
      </c>
      <c r="U358" s="1" t="e">
        <f>IF(tabLocalidades!$R358=" ",0,1)</f>
        <v>#REF!</v>
      </c>
      <c r="V358" s="1" t="e">
        <f>TEXT(tabLocalidades!$R358,"mmm/aa")</f>
        <v>#REF!</v>
      </c>
      <c r="W358" s="1"/>
      <c r="X358" s="47" t="s">
        <v>2085</v>
      </c>
      <c r="Y358" s="28" t="s">
        <v>2192</v>
      </c>
      <c r="Z358" s="28">
        <v>22547</v>
      </c>
      <c r="AA358" s="28" t="s">
        <v>2193</v>
      </c>
    </row>
    <row r="359" spans="1:27" ht="19.5" customHeight="1">
      <c r="A359" s="2" t="e">
        <f t="shared" si="1"/>
        <v>#REF!</v>
      </c>
      <c r="B359" s="2" t="str">
        <f>IF(tabLocalidades!$C359="A","Atual","Nova")</f>
        <v>Nova</v>
      </c>
      <c r="C359" s="2" t="s">
        <v>193</v>
      </c>
      <c r="D359" s="6" t="s">
        <v>2194</v>
      </c>
      <c r="E359" s="27" t="s">
        <v>2195</v>
      </c>
      <c r="F359" s="27" t="s">
        <v>29</v>
      </c>
      <c r="G359" s="22" t="s">
        <v>30</v>
      </c>
      <c r="H359" s="27" t="s">
        <v>166</v>
      </c>
      <c r="I359" s="27" t="s">
        <v>511</v>
      </c>
      <c r="J359" s="27" t="s">
        <v>2196</v>
      </c>
      <c r="K359" s="27" t="s">
        <v>2197</v>
      </c>
      <c r="L359" s="261" t="s">
        <v>2198</v>
      </c>
      <c r="M359" s="27"/>
      <c r="N359" s="38" t="s">
        <v>2199</v>
      </c>
      <c r="O359" s="27" t="s">
        <v>35</v>
      </c>
      <c r="P359" s="27" t="s">
        <v>802</v>
      </c>
      <c r="Q359" s="45">
        <v>100</v>
      </c>
      <c r="R359" s="25" t="e">
        <f>VLOOKUP(tabLocalidades!$D359,#REF!,10,0)</f>
        <v>#REF!</v>
      </c>
      <c r="S359" s="26" t="e">
        <f>VLOOKUP(tabLocalidades!$D359,#REF!,10,0)</f>
        <v>#REF!</v>
      </c>
      <c r="T359" s="26" t="e">
        <f>VLOOKUP(tabLocalidades!$D359,#REF!,10,0)</f>
        <v>#REF!</v>
      </c>
      <c r="U359" s="1" t="e">
        <f>IF(tabLocalidades!$R359=" ",0,1)</f>
        <v>#REF!</v>
      </c>
      <c r="V359" s="1" t="e">
        <f>TEXT(tabLocalidades!$R359,"mmm/aa")</f>
        <v>#REF!</v>
      </c>
      <c r="W359" s="1"/>
      <c r="X359" s="1"/>
      <c r="Y359" s="1"/>
      <c r="Z359" s="1"/>
      <c r="AA359" s="1"/>
    </row>
    <row r="360" spans="1:27" ht="19.5" customHeight="1">
      <c r="A360" s="2" t="e">
        <f t="shared" si="1"/>
        <v>#REF!</v>
      </c>
      <c r="B360" s="2" t="str">
        <f>IF(tabLocalidades!$C360="A","Atual","Nova")</f>
        <v>Nova</v>
      </c>
      <c r="C360" s="2" t="s">
        <v>793</v>
      </c>
      <c r="D360" s="6" t="s">
        <v>2200</v>
      </c>
      <c r="E360" s="27" t="s">
        <v>2201</v>
      </c>
      <c r="F360" s="27" t="s">
        <v>29</v>
      </c>
      <c r="G360" s="22" t="s">
        <v>67</v>
      </c>
      <c r="H360" s="27" t="s">
        <v>318</v>
      </c>
      <c r="I360" s="27" t="s">
        <v>1531</v>
      </c>
      <c r="J360" s="27" t="s">
        <v>2202</v>
      </c>
      <c r="K360" s="27" t="s">
        <v>2203</v>
      </c>
      <c r="L360" s="262" t="s">
        <v>2204</v>
      </c>
      <c r="M360" s="27"/>
      <c r="N360" s="38" t="s">
        <v>2205</v>
      </c>
      <c r="O360" s="27" t="s">
        <v>35</v>
      </c>
      <c r="P360" s="27" t="s">
        <v>802</v>
      </c>
      <c r="Q360" s="45">
        <v>50</v>
      </c>
      <c r="R360" s="25" t="e">
        <f>VLOOKUP(tabLocalidades!$D360,#REF!,10,0)</f>
        <v>#REF!</v>
      </c>
      <c r="S360" s="26" t="e">
        <f>VLOOKUP(tabLocalidades!$D360,#REF!,10,0)</f>
        <v>#REF!</v>
      </c>
      <c r="T360" s="26" t="e">
        <f>VLOOKUP(tabLocalidades!$D360,#REF!,10,0)</f>
        <v>#REF!</v>
      </c>
      <c r="U360" s="1" t="e">
        <f>IF(tabLocalidades!$R360=" ",0,1)</f>
        <v>#REF!</v>
      </c>
      <c r="V360" s="1" t="e">
        <f>TEXT(tabLocalidades!$R360,"mmm/aa")</f>
        <v>#REF!</v>
      </c>
      <c r="W360" s="1"/>
      <c r="X360" s="1"/>
      <c r="Y360" s="1"/>
      <c r="Z360" s="1"/>
      <c r="AA360" s="1"/>
    </row>
    <row r="361" spans="1:27" ht="19.5" customHeight="1">
      <c r="A361" s="2" t="e">
        <f t="shared" si="1"/>
        <v>#REF!</v>
      </c>
      <c r="B361" s="2" t="str">
        <f>IF(tabLocalidades!$C361="A","Atual","Nova")</f>
        <v>Nova</v>
      </c>
      <c r="C361" s="2" t="s">
        <v>193</v>
      </c>
      <c r="D361" s="6" t="s">
        <v>2206</v>
      </c>
      <c r="E361" s="27" t="s">
        <v>2207</v>
      </c>
      <c r="F361" s="27" t="s">
        <v>29</v>
      </c>
      <c r="G361" s="22" t="s">
        <v>56</v>
      </c>
      <c r="H361" s="27" t="s">
        <v>229</v>
      </c>
      <c r="I361" s="27" t="s">
        <v>230</v>
      </c>
      <c r="J361" s="27" t="s">
        <v>1264</v>
      </c>
      <c r="K361" s="27" t="s">
        <v>2208</v>
      </c>
      <c r="L361" s="261" t="s">
        <v>2209</v>
      </c>
      <c r="M361" s="27"/>
      <c r="N361" s="39" t="s">
        <v>2210</v>
      </c>
      <c r="O361" s="27" t="s">
        <v>53</v>
      </c>
      <c r="P361" s="27" t="s">
        <v>802</v>
      </c>
      <c r="Q361" s="45">
        <v>50</v>
      </c>
      <c r="R361" s="25" t="e">
        <f>VLOOKUP(tabLocalidades!$D361,#REF!,10,0)</f>
        <v>#REF!</v>
      </c>
      <c r="S361" s="26" t="e">
        <f>VLOOKUP(tabLocalidades!$D361,#REF!,10,0)</f>
        <v>#REF!</v>
      </c>
      <c r="T361" s="26" t="e">
        <f>VLOOKUP(tabLocalidades!$D361,#REF!,10,0)</f>
        <v>#REF!</v>
      </c>
      <c r="U361" s="1" t="e">
        <f>IF(tabLocalidades!$R361=" ",0,1)</f>
        <v>#REF!</v>
      </c>
      <c r="V361" s="1" t="e">
        <f>TEXT(tabLocalidades!$R361,"mmm/aa")</f>
        <v>#REF!</v>
      </c>
      <c r="W361" s="1"/>
      <c r="X361" s="28" t="s">
        <v>2085</v>
      </c>
      <c r="Y361" s="28" t="s">
        <v>2086</v>
      </c>
      <c r="Z361" s="28">
        <v>20264</v>
      </c>
      <c r="AA361" s="28" t="s">
        <v>2087</v>
      </c>
    </row>
    <row r="362" spans="1:27" ht="19.5" customHeight="1">
      <c r="A362" s="2" t="e">
        <f t="shared" si="1"/>
        <v>#REF!</v>
      </c>
      <c r="B362" s="2" t="str">
        <f>IF(tabLocalidades!$C362="A","Atual","Nova")</f>
        <v>Nova</v>
      </c>
      <c r="C362" s="2" t="s">
        <v>193</v>
      </c>
      <c r="D362" s="6" t="s">
        <v>2211</v>
      </c>
      <c r="E362" s="27" t="s">
        <v>2212</v>
      </c>
      <c r="F362" s="27" t="s">
        <v>29</v>
      </c>
      <c r="G362" s="22" t="s">
        <v>30</v>
      </c>
      <c r="H362" s="27" t="s">
        <v>431</v>
      </c>
      <c r="I362" s="27" t="s">
        <v>431</v>
      </c>
      <c r="J362" s="27" t="s">
        <v>2213</v>
      </c>
      <c r="K362" s="27" t="s">
        <v>2214</v>
      </c>
      <c r="L362" s="261" t="s">
        <v>2215</v>
      </c>
      <c r="M362" s="27"/>
      <c r="N362" s="38" t="s">
        <v>2216</v>
      </c>
      <c r="O362" s="27" t="s">
        <v>35</v>
      </c>
      <c r="P362" s="27" t="s">
        <v>802</v>
      </c>
      <c r="Q362" s="45">
        <v>75</v>
      </c>
      <c r="R362" s="25" t="e">
        <f>VLOOKUP(tabLocalidades!$D362,#REF!,10,0)</f>
        <v>#REF!</v>
      </c>
      <c r="S362" s="26" t="e">
        <f>VLOOKUP(tabLocalidades!$D362,#REF!,10,0)</f>
        <v>#REF!</v>
      </c>
      <c r="T362" s="26" t="e">
        <f>VLOOKUP(tabLocalidades!$D362,#REF!,10,0)</f>
        <v>#REF!</v>
      </c>
      <c r="U362" s="1" t="e">
        <f>IF(tabLocalidades!$R362=" ",0,1)</f>
        <v>#REF!</v>
      </c>
      <c r="V362" s="1" t="e">
        <f>TEXT(tabLocalidades!$R362,"mmm/aa")</f>
        <v>#REF!</v>
      </c>
      <c r="W362" s="1"/>
      <c r="X362" s="1"/>
      <c r="Y362" s="1"/>
      <c r="Z362" s="1"/>
      <c r="AA362" s="1"/>
    </row>
    <row r="363" spans="1:27" ht="19.5" customHeight="1">
      <c r="A363" s="2" t="e">
        <f t="shared" si="1"/>
        <v>#REF!</v>
      </c>
      <c r="B363" s="2" t="str">
        <f>IF(tabLocalidades!$C363="A","Atual","Nova")</f>
        <v>Nova</v>
      </c>
      <c r="C363" s="2" t="s">
        <v>193</v>
      </c>
      <c r="D363" s="6" t="s">
        <v>2217</v>
      </c>
      <c r="E363" s="27" t="s">
        <v>2218</v>
      </c>
      <c r="F363" s="27" t="s">
        <v>29</v>
      </c>
      <c r="G363" s="22" t="s">
        <v>220</v>
      </c>
      <c r="H363" s="27" t="s">
        <v>221</v>
      </c>
      <c r="I363" s="27" t="s">
        <v>1118</v>
      </c>
      <c r="J363" s="27" t="s">
        <v>2219</v>
      </c>
      <c r="K363" s="27" t="s">
        <v>2220</v>
      </c>
      <c r="L363" s="261" t="s">
        <v>2221</v>
      </c>
      <c r="M363" s="27"/>
      <c r="N363" s="38" t="s">
        <v>2222</v>
      </c>
      <c r="O363" s="27" t="s">
        <v>35</v>
      </c>
      <c r="P363" s="27" t="s">
        <v>802</v>
      </c>
      <c r="Q363" s="45">
        <v>100</v>
      </c>
      <c r="R363" s="25" t="e">
        <f>VLOOKUP(tabLocalidades!$D363,#REF!,10,0)</f>
        <v>#REF!</v>
      </c>
      <c r="S363" s="26" t="e">
        <f>VLOOKUP(tabLocalidades!$D363,#REF!,10,0)</f>
        <v>#REF!</v>
      </c>
      <c r="T363" s="26" t="e">
        <f>VLOOKUP(tabLocalidades!$D363,#REF!,10,0)</f>
        <v>#REF!</v>
      </c>
      <c r="U363" s="1" t="e">
        <f>IF(tabLocalidades!$R363=" ",0,1)</f>
        <v>#REF!</v>
      </c>
      <c r="V363" s="1" t="e">
        <f>TEXT(tabLocalidades!$R363,"mmm/aa")</f>
        <v>#REF!</v>
      </c>
      <c r="W363" s="1"/>
      <c r="X363" s="1"/>
      <c r="Y363" s="1"/>
      <c r="Z363" s="1"/>
      <c r="AA363" s="1"/>
    </row>
    <row r="364" spans="1:27" ht="19.5" customHeight="1">
      <c r="A364" s="2" t="e">
        <f t="shared" si="1"/>
        <v>#REF!</v>
      </c>
      <c r="B364" s="2" t="str">
        <f>IF(tabLocalidades!$C364="A","Atual","Nova")</f>
        <v>Nova</v>
      </c>
      <c r="C364" s="2" t="s">
        <v>193</v>
      </c>
      <c r="D364" s="6" t="s">
        <v>2223</v>
      </c>
      <c r="E364" s="27" t="s">
        <v>2224</v>
      </c>
      <c r="F364" s="27" t="s">
        <v>29</v>
      </c>
      <c r="G364" s="22" t="s">
        <v>56</v>
      </c>
      <c r="H364" s="27" t="s">
        <v>270</v>
      </c>
      <c r="I364" s="27" t="s">
        <v>644</v>
      </c>
      <c r="J364" s="27" t="s">
        <v>644</v>
      </c>
      <c r="K364" s="27" t="s">
        <v>2225</v>
      </c>
      <c r="L364" s="261" t="s">
        <v>2226</v>
      </c>
      <c r="M364" s="27"/>
      <c r="N364" s="38" t="s">
        <v>2227</v>
      </c>
      <c r="O364" s="27" t="s">
        <v>35</v>
      </c>
      <c r="P364" s="27" t="s">
        <v>802</v>
      </c>
      <c r="Q364" s="45">
        <v>50</v>
      </c>
      <c r="R364" s="25" t="e">
        <f>VLOOKUP(tabLocalidades!$D364,#REF!,10,0)</f>
        <v>#REF!</v>
      </c>
      <c r="S364" s="26" t="e">
        <f>VLOOKUP(tabLocalidades!$D364,#REF!,10,0)</f>
        <v>#REF!</v>
      </c>
      <c r="T364" s="26" t="e">
        <f>VLOOKUP(tabLocalidades!$D364,#REF!,10,0)</f>
        <v>#REF!</v>
      </c>
      <c r="U364" s="1" t="e">
        <f>IF(tabLocalidades!$R364=" ",0,1)</f>
        <v>#REF!</v>
      </c>
      <c r="V364" s="1" t="e">
        <f>TEXT(tabLocalidades!$R364,"mmm/aa")</f>
        <v>#REF!</v>
      </c>
      <c r="W364" s="1"/>
      <c r="X364" s="1"/>
      <c r="Y364" s="1"/>
      <c r="Z364" s="1"/>
      <c r="AA364" s="1"/>
    </row>
    <row r="365" spans="1:27" ht="19.5" customHeight="1">
      <c r="A365" s="2" t="e">
        <f t="shared" si="1"/>
        <v>#REF!</v>
      </c>
      <c r="B365" s="2" t="str">
        <f>IF(tabLocalidades!$C365="A","Atual","Nova")</f>
        <v>Nova</v>
      </c>
      <c r="C365" s="2" t="s">
        <v>193</v>
      </c>
      <c r="D365" s="6" t="s">
        <v>2228</v>
      </c>
      <c r="E365" s="27" t="s">
        <v>2229</v>
      </c>
      <c r="F365" s="27" t="s">
        <v>29</v>
      </c>
      <c r="G365" s="22" t="s">
        <v>56</v>
      </c>
      <c r="H365" s="27" t="s">
        <v>57</v>
      </c>
      <c r="I365" s="27" t="s">
        <v>1460</v>
      </c>
      <c r="J365" s="27" t="s">
        <v>2230</v>
      </c>
      <c r="K365" s="27" t="s">
        <v>2231</v>
      </c>
      <c r="L365" s="261" t="s">
        <v>2232</v>
      </c>
      <c r="M365" s="27"/>
      <c r="N365" s="38" t="s">
        <v>2233</v>
      </c>
      <c r="O365" s="27" t="s">
        <v>35</v>
      </c>
      <c r="P365" s="27" t="s">
        <v>802</v>
      </c>
      <c r="Q365" s="45">
        <v>50</v>
      </c>
      <c r="R365" s="25" t="e">
        <f>VLOOKUP(tabLocalidades!$D365,#REF!,10,0)</f>
        <v>#REF!</v>
      </c>
      <c r="S365" s="26" t="e">
        <f>VLOOKUP(tabLocalidades!$D365,#REF!,10,0)</f>
        <v>#REF!</v>
      </c>
      <c r="T365" s="26" t="e">
        <f>VLOOKUP(tabLocalidades!$D365,#REF!,10,0)</f>
        <v>#REF!</v>
      </c>
      <c r="U365" s="1" t="e">
        <f>IF(tabLocalidades!$R365=" ",0,1)</f>
        <v>#REF!</v>
      </c>
      <c r="V365" s="1" t="e">
        <f>TEXT(tabLocalidades!$R365,"mmm/aa")</f>
        <v>#REF!</v>
      </c>
      <c r="W365" s="1"/>
      <c r="X365" s="1"/>
      <c r="Y365" s="1"/>
      <c r="Z365" s="1"/>
      <c r="AA365" s="1"/>
    </row>
    <row r="366" spans="1:27" ht="19.5" customHeight="1">
      <c r="A366" s="2" t="e">
        <f t="shared" si="1"/>
        <v>#REF!</v>
      </c>
      <c r="B366" s="2" t="str">
        <f>IF(tabLocalidades!$C366="A","Atual","Nova")</f>
        <v>Nova</v>
      </c>
      <c r="C366" s="2" t="s">
        <v>193</v>
      </c>
      <c r="D366" s="44" t="s">
        <v>2234</v>
      </c>
      <c r="E366" s="27" t="s">
        <v>2235</v>
      </c>
      <c r="F366" s="27" t="s">
        <v>29</v>
      </c>
      <c r="G366" s="22" t="s">
        <v>67</v>
      </c>
      <c r="H366" s="27" t="s">
        <v>68</v>
      </c>
      <c r="I366" s="27" t="s">
        <v>69</v>
      </c>
      <c r="J366" s="27" t="s">
        <v>2044</v>
      </c>
      <c r="K366" s="27" t="s">
        <v>2236</v>
      </c>
      <c r="L366" s="261" t="s">
        <v>2237</v>
      </c>
      <c r="M366" s="27"/>
      <c r="N366" s="39" t="s">
        <v>2238</v>
      </c>
      <c r="O366" s="27" t="s">
        <v>53</v>
      </c>
      <c r="P366" s="27" t="s">
        <v>802</v>
      </c>
      <c r="Q366" s="45">
        <v>100</v>
      </c>
      <c r="R366" s="25" t="e">
        <f>VLOOKUP(tabLocalidades!$D366,#REF!,10,0)</f>
        <v>#REF!</v>
      </c>
      <c r="S366" s="26" t="e">
        <f>VLOOKUP(tabLocalidades!$D366,#REF!,10,0)</f>
        <v>#REF!</v>
      </c>
      <c r="T366" s="26" t="e">
        <f>VLOOKUP(tabLocalidades!$D366,#REF!,10,0)</f>
        <v>#REF!</v>
      </c>
      <c r="U366" s="1" t="e">
        <f>IF(tabLocalidades!$R366=" ",0,1)</f>
        <v>#REF!</v>
      </c>
      <c r="V366" s="1" t="e">
        <f>TEXT(tabLocalidades!$R366,"mmm/aa")</f>
        <v>#REF!</v>
      </c>
      <c r="W366" s="1"/>
      <c r="X366" s="1"/>
      <c r="Y366" s="1"/>
      <c r="Z366" s="1"/>
      <c r="AA366" s="1"/>
    </row>
    <row r="367" spans="1:27" ht="19.5" customHeight="1">
      <c r="A367" s="2" t="e">
        <f t="shared" si="1"/>
        <v>#REF!</v>
      </c>
      <c r="B367" s="2" t="str">
        <f>IF(tabLocalidades!$C367="A","Atual","Nova")</f>
        <v>Nova</v>
      </c>
      <c r="C367" s="2" t="s">
        <v>193</v>
      </c>
      <c r="D367" s="6" t="s">
        <v>2239</v>
      </c>
      <c r="E367" s="27" t="s">
        <v>2240</v>
      </c>
      <c r="F367" s="27" t="s">
        <v>196</v>
      </c>
      <c r="G367" s="22" t="s">
        <v>56</v>
      </c>
      <c r="H367" s="27" t="s">
        <v>102</v>
      </c>
      <c r="I367" s="27" t="s">
        <v>102</v>
      </c>
      <c r="J367" s="27" t="s">
        <v>2241</v>
      </c>
      <c r="K367" s="27" t="s">
        <v>2242</v>
      </c>
      <c r="L367" s="261" t="s">
        <v>2243</v>
      </c>
      <c r="M367" s="27"/>
      <c r="N367" s="39" t="s">
        <v>2244</v>
      </c>
      <c r="O367" s="27" t="s">
        <v>202</v>
      </c>
      <c r="P367" s="27" t="s">
        <v>802</v>
      </c>
      <c r="Q367" s="45">
        <v>50</v>
      </c>
      <c r="R367" s="25" t="e">
        <f>VLOOKUP(tabLocalidades!$D367,#REF!,10,0)</f>
        <v>#REF!</v>
      </c>
      <c r="S367" s="26" t="e">
        <f>VLOOKUP(tabLocalidades!$D367,#REF!,10,0)</f>
        <v>#REF!</v>
      </c>
      <c r="T367" s="26" t="e">
        <f>VLOOKUP(tabLocalidades!$D367,#REF!,10,0)</f>
        <v>#REF!</v>
      </c>
      <c r="U367" s="1" t="e">
        <f>IF(tabLocalidades!$R367=" ",0,1)</f>
        <v>#REF!</v>
      </c>
      <c r="V367" s="1" t="e">
        <f>TEXT(tabLocalidades!$R367,"mmm/aa")</f>
        <v>#REF!</v>
      </c>
      <c r="W367" s="1"/>
      <c r="X367" s="1"/>
      <c r="Y367" s="1"/>
      <c r="Z367" s="1"/>
      <c r="AA367" s="1"/>
    </row>
    <row r="368" spans="1:27" ht="19.5" customHeight="1">
      <c r="A368" s="2" t="e">
        <f t="shared" si="1"/>
        <v>#REF!</v>
      </c>
      <c r="B368" s="2" t="str">
        <f>IF(tabLocalidades!$C368="A","Atual","Nova")</f>
        <v>Nova</v>
      </c>
      <c r="C368" s="2" t="s">
        <v>793</v>
      </c>
      <c r="D368" s="6" t="s">
        <v>2245</v>
      </c>
      <c r="E368" s="27" t="s">
        <v>2246</v>
      </c>
      <c r="F368" s="27" t="s">
        <v>29</v>
      </c>
      <c r="G368" s="22" t="s">
        <v>39</v>
      </c>
      <c r="H368" s="27" t="s">
        <v>40</v>
      </c>
      <c r="I368" s="27" t="s">
        <v>518</v>
      </c>
      <c r="J368" s="27" t="s">
        <v>2247</v>
      </c>
      <c r="K368" s="27" t="s">
        <v>2248</v>
      </c>
      <c r="L368" s="262" t="s">
        <v>2249</v>
      </c>
      <c r="M368" s="27"/>
      <c r="N368" s="38" t="s">
        <v>2250</v>
      </c>
      <c r="O368" s="27" t="s">
        <v>35</v>
      </c>
      <c r="P368" s="27" t="s">
        <v>802</v>
      </c>
      <c r="Q368" s="45">
        <v>100</v>
      </c>
      <c r="R368" s="25" t="e">
        <f>VLOOKUP(tabLocalidades!$D368,#REF!,10,0)</f>
        <v>#REF!</v>
      </c>
      <c r="S368" s="26" t="e">
        <f>VLOOKUP(tabLocalidades!$D368,#REF!,10,0)</f>
        <v>#REF!</v>
      </c>
      <c r="T368" s="26" t="e">
        <f>VLOOKUP(tabLocalidades!$D368,#REF!,10,0)</f>
        <v>#REF!</v>
      </c>
      <c r="U368" s="1" t="e">
        <f>IF(tabLocalidades!$R368=" ",0,1)</f>
        <v>#REF!</v>
      </c>
      <c r="V368" s="1" t="e">
        <f>TEXT(tabLocalidades!$R368,"mmm/aa")</f>
        <v>#REF!</v>
      </c>
      <c r="W368" s="1"/>
      <c r="X368" s="1"/>
      <c r="Y368" s="1"/>
      <c r="Z368" s="1"/>
      <c r="AA368" s="1"/>
    </row>
    <row r="369" spans="1:27" ht="19.5" customHeight="1">
      <c r="A369" s="2" t="e">
        <f t="shared" si="1"/>
        <v>#REF!</v>
      </c>
      <c r="B369" s="2" t="str">
        <f>IF(tabLocalidades!$C369="A","Atual","Nova")</f>
        <v>Nova</v>
      </c>
      <c r="C369" s="2" t="s">
        <v>793</v>
      </c>
      <c r="D369" s="6" t="s">
        <v>2251</v>
      </c>
      <c r="E369" s="27" t="s">
        <v>2252</v>
      </c>
      <c r="F369" s="27" t="s">
        <v>29</v>
      </c>
      <c r="G369" s="22" t="s">
        <v>39</v>
      </c>
      <c r="H369" s="27" t="s">
        <v>40</v>
      </c>
      <c r="I369" s="27" t="s">
        <v>705</v>
      </c>
      <c r="J369" s="27" t="s">
        <v>706</v>
      </c>
      <c r="K369" s="27" t="s">
        <v>2253</v>
      </c>
      <c r="L369" s="262" t="s">
        <v>2254</v>
      </c>
      <c r="M369" s="27"/>
      <c r="N369" s="38" t="s">
        <v>2255</v>
      </c>
      <c r="O369" s="27" t="s">
        <v>35</v>
      </c>
      <c r="P369" s="27" t="s">
        <v>802</v>
      </c>
      <c r="Q369" s="45">
        <v>75</v>
      </c>
      <c r="R369" s="25" t="e">
        <f>VLOOKUP(tabLocalidades!$D369,#REF!,10,0)</f>
        <v>#REF!</v>
      </c>
      <c r="S369" s="26" t="e">
        <f>VLOOKUP(tabLocalidades!$D369,#REF!,10,0)</f>
        <v>#REF!</v>
      </c>
      <c r="T369" s="26" t="e">
        <f>VLOOKUP(tabLocalidades!$D369,#REF!,10,0)</f>
        <v>#REF!</v>
      </c>
      <c r="U369" s="1" t="e">
        <f>IF(tabLocalidades!$R369=" ",0,1)</f>
        <v>#REF!</v>
      </c>
      <c r="V369" s="1" t="e">
        <f>TEXT(tabLocalidades!$R369,"mmm/aa")</f>
        <v>#REF!</v>
      </c>
      <c r="W369" s="8"/>
      <c r="X369" s="8"/>
      <c r="Y369" s="8"/>
      <c r="Z369" s="8"/>
      <c r="AA369" s="8"/>
    </row>
    <row r="370" spans="1:27" ht="19.5" customHeight="1">
      <c r="A370" s="2" t="e">
        <f t="shared" si="1"/>
        <v>#REF!</v>
      </c>
      <c r="B370" s="2" t="str">
        <f>IF(tabLocalidades!$C370="A","Atual","Nova")</f>
        <v>Nova</v>
      </c>
      <c r="C370" s="2" t="s">
        <v>193</v>
      </c>
      <c r="D370" s="6" t="s">
        <v>2256</v>
      </c>
      <c r="E370" s="27" t="s">
        <v>2257</v>
      </c>
      <c r="F370" s="27" t="s">
        <v>29</v>
      </c>
      <c r="G370" s="22" t="s">
        <v>56</v>
      </c>
      <c r="H370" s="27" t="s">
        <v>102</v>
      </c>
      <c r="I370" s="27" t="s">
        <v>122</v>
      </c>
      <c r="J370" s="27" t="s">
        <v>2258</v>
      </c>
      <c r="K370" s="27" t="s">
        <v>2259</v>
      </c>
      <c r="L370" s="261" t="s">
        <v>2260</v>
      </c>
      <c r="M370" s="27"/>
      <c r="N370" s="38" t="s">
        <v>2261</v>
      </c>
      <c r="O370" s="27" t="s">
        <v>35</v>
      </c>
      <c r="P370" s="27" t="s">
        <v>802</v>
      </c>
      <c r="Q370" s="45">
        <v>100</v>
      </c>
      <c r="R370" s="25" t="e">
        <f>VLOOKUP(tabLocalidades!$D370,#REF!,10,0)</f>
        <v>#REF!</v>
      </c>
      <c r="S370" s="26" t="e">
        <f>VLOOKUP(tabLocalidades!$D370,#REF!,10,0)</f>
        <v>#REF!</v>
      </c>
      <c r="T370" s="26" t="e">
        <f>VLOOKUP(tabLocalidades!$D370,#REF!,10,0)</f>
        <v>#REF!</v>
      </c>
      <c r="U370" s="1" t="e">
        <f>IF(tabLocalidades!$R370=" ",0,1)</f>
        <v>#REF!</v>
      </c>
      <c r="V370" s="1" t="e">
        <f>TEXT(tabLocalidades!$R370,"mmm/aa")</f>
        <v>#REF!</v>
      </c>
      <c r="W370" s="1"/>
      <c r="X370" s="1"/>
      <c r="Y370" s="1"/>
      <c r="Z370" s="1"/>
      <c r="AA370" s="1"/>
    </row>
    <row r="371" spans="1:27" ht="19.5" customHeight="1">
      <c r="A371" s="2" t="e">
        <f t="shared" si="1"/>
        <v>#REF!</v>
      </c>
      <c r="B371" s="2" t="str">
        <f>IF(tabLocalidades!$C371="A","Atual","Nova")</f>
        <v>Nova</v>
      </c>
      <c r="C371" s="2" t="s">
        <v>193</v>
      </c>
      <c r="D371" s="6" t="s">
        <v>2262</v>
      </c>
      <c r="E371" s="27" t="s">
        <v>2263</v>
      </c>
      <c r="F371" s="2" t="s">
        <v>29</v>
      </c>
      <c r="G371" s="22" t="s">
        <v>56</v>
      </c>
      <c r="H371" s="27" t="s">
        <v>102</v>
      </c>
      <c r="I371" s="27" t="s">
        <v>1997</v>
      </c>
      <c r="J371" s="27" t="s">
        <v>2264</v>
      </c>
      <c r="K371" s="27" t="s">
        <v>2265</v>
      </c>
      <c r="L371" s="261" t="s">
        <v>2266</v>
      </c>
      <c r="M371" s="27"/>
      <c r="N371" s="38" t="s">
        <v>2267</v>
      </c>
      <c r="O371" s="27" t="s">
        <v>35</v>
      </c>
      <c r="P371" s="27" t="s">
        <v>802</v>
      </c>
      <c r="Q371" s="45">
        <v>75</v>
      </c>
      <c r="R371" s="25" t="e">
        <f>VLOOKUP(tabLocalidades!$D371,#REF!,10,0)</f>
        <v>#REF!</v>
      </c>
      <c r="S371" s="26" t="e">
        <f>VLOOKUP(tabLocalidades!$D371,#REF!,10,0)</f>
        <v>#REF!</v>
      </c>
      <c r="T371" s="26" t="e">
        <f>VLOOKUP(tabLocalidades!$D371,#REF!,10,0)</f>
        <v>#REF!</v>
      </c>
      <c r="U371" s="1" t="e">
        <f>IF(tabLocalidades!$R371=" ",0,1)</f>
        <v>#REF!</v>
      </c>
      <c r="V371" s="1" t="e">
        <f>TEXT(tabLocalidades!$R371,"mmm/aa")</f>
        <v>#REF!</v>
      </c>
      <c r="W371" s="1"/>
      <c r="X371" s="1"/>
      <c r="Y371" s="1"/>
      <c r="Z371" s="1"/>
      <c r="AA371" s="1"/>
    </row>
    <row r="372" spans="1:27" ht="19.5" customHeight="1">
      <c r="A372" s="2" t="e">
        <f t="shared" si="1"/>
        <v>#REF!</v>
      </c>
      <c r="B372" s="2" t="str">
        <f>IF(tabLocalidades!$C372="A","Atual","Nova")</f>
        <v>Nova</v>
      </c>
      <c r="C372" s="2" t="s">
        <v>193</v>
      </c>
      <c r="D372" s="6" t="s">
        <v>2268</v>
      </c>
      <c r="E372" s="27" t="s">
        <v>2269</v>
      </c>
      <c r="F372" s="2" t="s">
        <v>29</v>
      </c>
      <c r="G372" s="22" t="s">
        <v>220</v>
      </c>
      <c r="H372" s="27" t="s">
        <v>390</v>
      </c>
      <c r="I372" s="27" t="s">
        <v>499</v>
      </c>
      <c r="J372" s="27" t="s">
        <v>2270</v>
      </c>
      <c r="K372" s="27" t="s">
        <v>2271</v>
      </c>
      <c r="L372" s="261" t="s">
        <v>2272</v>
      </c>
      <c r="M372" s="27"/>
      <c r="N372" s="38" t="s">
        <v>2273</v>
      </c>
      <c r="O372" s="27" t="s">
        <v>35</v>
      </c>
      <c r="P372" s="27" t="s">
        <v>802</v>
      </c>
      <c r="Q372" s="45">
        <v>75</v>
      </c>
      <c r="R372" s="25" t="e">
        <f>VLOOKUP(tabLocalidades!$D372,#REF!,10,0)</f>
        <v>#REF!</v>
      </c>
      <c r="S372" s="26" t="e">
        <f>VLOOKUP(tabLocalidades!$D372,#REF!,10,0)</f>
        <v>#REF!</v>
      </c>
      <c r="T372" s="26" t="e">
        <f>VLOOKUP(tabLocalidades!$D372,#REF!,10,0)</f>
        <v>#REF!</v>
      </c>
      <c r="U372" s="1" t="e">
        <f>IF(tabLocalidades!$R372=" ",0,1)</f>
        <v>#REF!</v>
      </c>
      <c r="V372" s="1" t="e">
        <f>TEXT(tabLocalidades!$R372,"mmm/aa")</f>
        <v>#REF!</v>
      </c>
      <c r="W372" s="1"/>
      <c r="X372" s="1"/>
      <c r="Y372" s="1"/>
      <c r="Z372" s="1"/>
      <c r="AA372" s="1"/>
    </row>
    <row r="373" spans="1:27" ht="19.5" customHeight="1">
      <c r="A373" s="2" t="e">
        <f t="shared" si="1"/>
        <v>#REF!</v>
      </c>
      <c r="B373" s="2" t="str">
        <f>IF(tabLocalidades!$C373="A","Atual","Nova")</f>
        <v>Nova</v>
      </c>
      <c r="C373" s="2" t="s">
        <v>193</v>
      </c>
      <c r="D373" s="6" t="s">
        <v>2274</v>
      </c>
      <c r="E373" s="27" t="s">
        <v>2275</v>
      </c>
      <c r="F373" s="2" t="s">
        <v>29</v>
      </c>
      <c r="G373" s="22" t="s">
        <v>220</v>
      </c>
      <c r="H373" s="27" t="s">
        <v>390</v>
      </c>
      <c r="I373" s="27" t="s">
        <v>391</v>
      </c>
      <c r="J373" s="27" t="s">
        <v>2276</v>
      </c>
      <c r="K373" s="27" t="s">
        <v>2277</v>
      </c>
      <c r="L373" s="261" t="s">
        <v>2278</v>
      </c>
      <c r="M373" s="27"/>
      <c r="N373" s="38" t="s">
        <v>2279</v>
      </c>
      <c r="O373" s="27" t="s">
        <v>35</v>
      </c>
      <c r="P373" s="27" t="s">
        <v>802</v>
      </c>
      <c r="Q373" s="45">
        <v>50</v>
      </c>
      <c r="R373" s="25" t="e">
        <f>VLOOKUP(tabLocalidades!$D373,#REF!,10,0)</f>
        <v>#REF!</v>
      </c>
      <c r="S373" s="26" t="e">
        <f>VLOOKUP(tabLocalidades!$D373,#REF!,10,0)</f>
        <v>#REF!</v>
      </c>
      <c r="T373" s="26" t="e">
        <f>VLOOKUP(tabLocalidades!$D373,#REF!,10,0)</f>
        <v>#REF!</v>
      </c>
      <c r="U373" s="1" t="e">
        <f>IF(tabLocalidades!$R373=" ",0,1)</f>
        <v>#REF!</v>
      </c>
      <c r="V373" s="1" t="e">
        <f>TEXT(tabLocalidades!$R373,"mmm/aa")</f>
        <v>#REF!</v>
      </c>
      <c r="W373" s="1"/>
      <c r="X373" s="1"/>
      <c r="Y373" s="1"/>
      <c r="Z373" s="1"/>
      <c r="AA373" s="1"/>
    </row>
    <row r="374" spans="1:27" ht="19.5" customHeight="1">
      <c r="A374" s="2" t="e">
        <f t="shared" si="1"/>
        <v>#REF!</v>
      </c>
      <c r="B374" s="2" t="str">
        <f>IF(tabLocalidades!$C374="A","Atual","Nova")</f>
        <v>Nova</v>
      </c>
      <c r="C374" s="2" t="s">
        <v>193</v>
      </c>
      <c r="D374" s="6" t="s">
        <v>2280</v>
      </c>
      <c r="E374" s="27" t="s">
        <v>2281</v>
      </c>
      <c r="F374" s="2" t="s">
        <v>29</v>
      </c>
      <c r="G374" s="22" t="s">
        <v>56</v>
      </c>
      <c r="H374" s="27" t="s">
        <v>143</v>
      </c>
      <c r="I374" s="27" t="s">
        <v>188</v>
      </c>
      <c r="J374" s="27" t="s">
        <v>2282</v>
      </c>
      <c r="K374" s="27" t="s">
        <v>2283</v>
      </c>
      <c r="L374" s="261" t="s">
        <v>2284</v>
      </c>
      <c r="M374" s="27"/>
      <c r="N374" s="38" t="s">
        <v>2285</v>
      </c>
      <c r="O374" s="27" t="s">
        <v>35</v>
      </c>
      <c r="P374" s="27" t="s">
        <v>802</v>
      </c>
      <c r="Q374" s="45">
        <v>100</v>
      </c>
      <c r="R374" s="25" t="e">
        <f>VLOOKUP(tabLocalidades!$D374,#REF!,10,0)</f>
        <v>#REF!</v>
      </c>
      <c r="S374" s="26" t="e">
        <f>VLOOKUP(tabLocalidades!$D374,#REF!,10,0)</f>
        <v>#REF!</v>
      </c>
      <c r="T374" s="26" t="e">
        <f>VLOOKUP(tabLocalidades!$D374,#REF!,10,0)</f>
        <v>#REF!</v>
      </c>
      <c r="U374" s="1" t="e">
        <f>IF(tabLocalidades!$R374=" ",0,1)</f>
        <v>#REF!</v>
      </c>
      <c r="V374" s="1" t="e">
        <f>TEXT(tabLocalidades!$R374,"mmm/aa")</f>
        <v>#REF!</v>
      </c>
      <c r="W374" s="1"/>
      <c r="X374" s="1"/>
      <c r="Y374" s="1"/>
      <c r="Z374" s="1"/>
      <c r="AA374" s="1"/>
    </row>
    <row r="375" spans="1:27" ht="19.5" customHeight="1">
      <c r="A375" s="2" t="e">
        <f t="shared" si="1"/>
        <v>#REF!</v>
      </c>
      <c r="B375" s="2" t="str">
        <f>IF(tabLocalidades!$C375="A","Atual","Nova")</f>
        <v>Nova</v>
      </c>
      <c r="C375" s="2" t="s">
        <v>793</v>
      </c>
      <c r="D375" s="6" t="s">
        <v>2286</v>
      </c>
      <c r="E375" s="27" t="s">
        <v>2287</v>
      </c>
      <c r="F375" s="2" t="s">
        <v>29</v>
      </c>
      <c r="G375" s="22" t="s">
        <v>30</v>
      </c>
      <c r="H375" s="27" t="s">
        <v>345</v>
      </c>
      <c r="I375" s="27" t="s">
        <v>346</v>
      </c>
      <c r="J375" s="27" t="s">
        <v>2288</v>
      </c>
      <c r="K375" s="27" t="s">
        <v>2289</v>
      </c>
      <c r="L375" s="262" t="s">
        <v>2290</v>
      </c>
      <c r="M375" s="27"/>
      <c r="N375" s="38" t="s">
        <v>2291</v>
      </c>
      <c r="O375" s="27" t="s">
        <v>35</v>
      </c>
      <c r="P375" s="27" t="s">
        <v>802</v>
      </c>
      <c r="Q375" s="45">
        <v>50</v>
      </c>
      <c r="R375" s="25" t="e">
        <f>VLOOKUP(tabLocalidades!$D375,#REF!,10,0)</f>
        <v>#REF!</v>
      </c>
      <c r="S375" s="26" t="e">
        <f>VLOOKUP(tabLocalidades!$D375,#REF!,10,0)</f>
        <v>#REF!</v>
      </c>
      <c r="T375" s="26" t="e">
        <f>VLOOKUP(tabLocalidades!$D375,#REF!,10,0)</f>
        <v>#REF!</v>
      </c>
      <c r="U375" s="1" t="e">
        <f>IF(tabLocalidades!$R375=" ",0,1)</f>
        <v>#REF!</v>
      </c>
      <c r="V375" s="1" t="e">
        <f>TEXT(tabLocalidades!$R375,"mmm/aa")</f>
        <v>#REF!</v>
      </c>
      <c r="W375" s="1"/>
      <c r="X375" s="1"/>
      <c r="Y375" s="1"/>
      <c r="Z375" s="1"/>
      <c r="AA375" s="1"/>
    </row>
    <row r="376" spans="1:27" ht="19.5" customHeight="1">
      <c r="A376" s="2" t="e">
        <f t="shared" si="1"/>
        <v>#REF!</v>
      </c>
      <c r="B376" s="2" t="str">
        <f>IF(tabLocalidades!$C376="A","Atual","Nova")</f>
        <v>Nova</v>
      </c>
      <c r="C376" s="2" t="s">
        <v>193</v>
      </c>
      <c r="D376" s="6" t="s">
        <v>2292</v>
      </c>
      <c r="E376" s="27" t="s">
        <v>2293</v>
      </c>
      <c r="F376" s="2" t="s">
        <v>29</v>
      </c>
      <c r="G376" s="22" t="s">
        <v>220</v>
      </c>
      <c r="H376" s="27" t="s">
        <v>311</v>
      </c>
      <c r="I376" s="27" t="s">
        <v>312</v>
      </c>
      <c r="J376" s="27" t="s">
        <v>2294</v>
      </c>
      <c r="K376" s="27" t="s">
        <v>2295</v>
      </c>
      <c r="L376" s="261" t="s">
        <v>2296</v>
      </c>
      <c r="M376" s="27"/>
      <c r="N376" s="38" t="s">
        <v>2297</v>
      </c>
      <c r="O376" s="27" t="s">
        <v>35</v>
      </c>
      <c r="P376" s="27" t="s">
        <v>802</v>
      </c>
      <c r="Q376" s="45">
        <v>100</v>
      </c>
      <c r="R376" s="25" t="e">
        <f>VLOOKUP(tabLocalidades!$D376,#REF!,10,0)</f>
        <v>#REF!</v>
      </c>
      <c r="S376" s="26" t="e">
        <f>VLOOKUP(tabLocalidades!$D376,#REF!,10,0)</f>
        <v>#REF!</v>
      </c>
      <c r="T376" s="26" t="e">
        <f>VLOOKUP(tabLocalidades!$D376,#REF!,10,0)</f>
        <v>#REF!</v>
      </c>
      <c r="U376" s="1" t="e">
        <f>IF(tabLocalidades!$R376=" ",0,1)</f>
        <v>#REF!</v>
      </c>
      <c r="V376" s="1" t="e">
        <f>TEXT(tabLocalidades!$R376,"mmm/aa")</f>
        <v>#REF!</v>
      </c>
      <c r="W376" s="1"/>
      <c r="X376" s="1"/>
      <c r="Y376" s="1"/>
      <c r="Z376" s="1"/>
      <c r="AA376" s="1"/>
    </row>
    <row r="377" spans="1:27" ht="19.5" customHeight="1">
      <c r="A377" s="2" t="e">
        <f t="shared" si="1"/>
        <v>#REF!</v>
      </c>
      <c r="B377" s="2" t="str">
        <f>IF(tabLocalidades!$C377="A","Atual","Nova")</f>
        <v>Nova</v>
      </c>
      <c r="C377" s="2" t="s">
        <v>193</v>
      </c>
      <c r="D377" s="6" t="s">
        <v>2298</v>
      </c>
      <c r="E377" s="27" t="s">
        <v>2299</v>
      </c>
      <c r="F377" s="2" t="s">
        <v>29</v>
      </c>
      <c r="G377" s="22" t="s">
        <v>220</v>
      </c>
      <c r="H377" s="27" t="s">
        <v>491</v>
      </c>
      <c r="I377" s="27" t="s">
        <v>491</v>
      </c>
      <c r="J377" s="27" t="s">
        <v>2300</v>
      </c>
      <c r="K377" s="27" t="s">
        <v>2301</v>
      </c>
      <c r="L377" s="261" t="s">
        <v>2302</v>
      </c>
      <c r="M377" s="27"/>
      <c r="N377" s="38" t="s">
        <v>2303</v>
      </c>
      <c r="O377" s="27" t="s">
        <v>35</v>
      </c>
      <c r="P377" s="27" t="s">
        <v>802</v>
      </c>
      <c r="Q377" s="45">
        <v>150</v>
      </c>
      <c r="R377" s="25" t="e">
        <f>VLOOKUP(tabLocalidades!$D377,#REF!,10,0)</f>
        <v>#REF!</v>
      </c>
      <c r="S377" s="26" t="e">
        <f>VLOOKUP(tabLocalidades!$D377,#REF!,10,0)</f>
        <v>#REF!</v>
      </c>
      <c r="T377" s="26" t="e">
        <f>VLOOKUP(tabLocalidades!$D377,#REF!,10,0)</f>
        <v>#REF!</v>
      </c>
      <c r="U377" s="1" t="e">
        <f>IF(tabLocalidades!$R377=" ",0,1)</f>
        <v>#REF!</v>
      </c>
      <c r="V377" s="1" t="e">
        <f>TEXT(tabLocalidades!$R377,"mmm/aa")</f>
        <v>#REF!</v>
      </c>
      <c r="W377" s="1"/>
      <c r="X377" s="1"/>
      <c r="Y377" s="1"/>
      <c r="Z377" s="1"/>
      <c r="AA377" s="1"/>
    </row>
    <row r="378" spans="1:27" ht="19.5" customHeight="1">
      <c r="A378" s="2" t="e">
        <f t="shared" si="1"/>
        <v>#REF!</v>
      </c>
      <c r="B378" s="2" t="str">
        <f>IF(tabLocalidades!$C378="A","Atual","Nova")</f>
        <v>Nova</v>
      </c>
      <c r="C378" s="2" t="s">
        <v>193</v>
      </c>
      <c r="D378" s="6" t="s">
        <v>2304</v>
      </c>
      <c r="E378" s="27" t="s">
        <v>2305</v>
      </c>
      <c r="F378" s="2" t="s">
        <v>29</v>
      </c>
      <c r="G378" s="22" t="s">
        <v>220</v>
      </c>
      <c r="H378" s="27" t="s">
        <v>491</v>
      </c>
      <c r="I378" s="27" t="s">
        <v>545</v>
      </c>
      <c r="J378" s="27" t="s">
        <v>2306</v>
      </c>
      <c r="K378" s="27" t="s">
        <v>2307</v>
      </c>
      <c r="L378" s="261" t="s">
        <v>2308</v>
      </c>
      <c r="M378" s="27"/>
      <c r="N378" s="38" t="s">
        <v>2309</v>
      </c>
      <c r="O378" s="27" t="s">
        <v>35</v>
      </c>
      <c r="P378" s="27" t="s">
        <v>802</v>
      </c>
      <c r="Q378" s="45">
        <v>50</v>
      </c>
      <c r="R378" s="25" t="e">
        <f>VLOOKUP(tabLocalidades!$D378,#REF!,10,0)</f>
        <v>#REF!</v>
      </c>
      <c r="S378" s="26" t="e">
        <f>VLOOKUP(tabLocalidades!$D378,#REF!,10,0)</f>
        <v>#REF!</v>
      </c>
      <c r="T378" s="26" t="e">
        <f>VLOOKUP(tabLocalidades!$D378,#REF!,10,0)</f>
        <v>#REF!</v>
      </c>
      <c r="U378" s="1" t="e">
        <f>IF(tabLocalidades!$R378=" ",0,1)</f>
        <v>#REF!</v>
      </c>
      <c r="V378" s="1" t="e">
        <f>TEXT(tabLocalidades!$R378,"mmm/aa")</f>
        <v>#REF!</v>
      </c>
      <c r="W378" s="1"/>
      <c r="X378" s="28" t="s">
        <v>0</v>
      </c>
      <c r="Y378" s="28" t="s">
        <v>2310</v>
      </c>
      <c r="Z378" s="28">
        <v>20058</v>
      </c>
      <c r="AA378" s="28"/>
    </row>
    <row r="379" spans="1:27" ht="19.5" customHeight="1">
      <c r="A379" s="2" t="e">
        <f t="shared" si="1"/>
        <v>#REF!</v>
      </c>
      <c r="B379" s="2" t="str">
        <f>IF(tabLocalidades!$C379="A","Atual","Nova")</f>
        <v>Nova</v>
      </c>
      <c r="C379" s="2" t="s">
        <v>193</v>
      </c>
      <c r="D379" s="6" t="s">
        <v>2311</v>
      </c>
      <c r="E379" s="27" t="s">
        <v>2312</v>
      </c>
      <c r="F379" s="2" t="s">
        <v>29</v>
      </c>
      <c r="G379" s="22" t="s">
        <v>56</v>
      </c>
      <c r="H379" s="27" t="s">
        <v>614</v>
      </c>
      <c r="I379" s="27" t="s">
        <v>614</v>
      </c>
      <c r="J379" s="27" t="s">
        <v>614</v>
      </c>
      <c r="K379" s="27" t="s">
        <v>2313</v>
      </c>
      <c r="L379" s="261" t="s">
        <v>2314</v>
      </c>
      <c r="M379" s="27"/>
      <c r="N379" s="39" t="s">
        <v>2315</v>
      </c>
      <c r="O379" s="27" t="s">
        <v>35</v>
      </c>
      <c r="P379" s="27" t="s">
        <v>802</v>
      </c>
      <c r="Q379" s="45">
        <v>150</v>
      </c>
      <c r="R379" s="25" t="e">
        <f>VLOOKUP(tabLocalidades!$D379,#REF!,10,0)</f>
        <v>#REF!</v>
      </c>
      <c r="S379" s="26" t="e">
        <f>VLOOKUP(tabLocalidades!$D379,#REF!,10,0)</f>
        <v>#REF!</v>
      </c>
      <c r="T379" s="26" t="e">
        <f>VLOOKUP(tabLocalidades!$D379,#REF!,10,0)</f>
        <v>#REF!</v>
      </c>
      <c r="U379" s="1" t="e">
        <f>IF(tabLocalidades!$R379=" ",0,1)</f>
        <v>#REF!</v>
      </c>
      <c r="V379" s="1" t="e">
        <f>TEXT(tabLocalidades!$R379,"mmm/aa")</f>
        <v>#REF!</v>
      </c>
      <c r="W379" s="1"/>
      <c r="X379" s="1"/>
      <c r="Y379" s="1"/>
      <c r="Z379" s="1"/>
      <c r="AA379" s="1"/>
    </row>
    <row r="380" spans="1:27" ht="19.5" customHeight="1">
      <c r="A380" s="2" t="e">
        <f t="shared" si="1"/>
        <v>#REF!</v>
      </c>
      <c r="B380" s="2" t="str">
        <f>IF(tabLocalidades!$C380="A","Atual","Nova")</f>
        <v>Nova</v>
      </c>
      <c r="C380" s="2" t="s">
        <v>193</v>
      </c>
      <c r="D380" s="6" t="s">
        <v>2316</v>
      </c>
      <c r="E380" s="27" t="s">
        <v>2317</v>
      </c>
      <c r="F380" s="2" t="s">
        <v>29</v>
      </c>
      <c r="G380" s="22" t="s">
        <v>56</v>
      </c>
      <c r="H380" s="27" t="s">
        <v>398</v>
      </c>
      <c r="I380" s="27" t="s">
        <v>398</v>
      </c>
      <c r="J380" s="27" t="s">
        <v>398</v>
      </c>
      <c r="K380" s="27" t="s">
        <v>2318</v>
      </c>
      <c r="L380" s="261" t="s">
        <v>2319</v>
      </c>
      <c r="M380" s="27"/>
      <c r="N380" s="38" t="s">
        <v>2320</v>
      </c>
      <c r="O380" s="27" t="s">
        <v>35</v>
      </c>
      <c r="P380" s="27" t="s">
        <v>802</v>
      </c>
      <c r="Q380" s="45">
        <v>75</v>
      </c>
      <c r="R380" s="25" t="e">
        <f>VLOOKUP(tabLocalidades!$D380,#REF!,10,0)</f>
        <v>#REF!</v>
      </c>
      <c r="S380" s="26" t="e">
        <f>VLOOKUP(tabLocalidades!$D380,#REF!,10,0)</f>
        <v>#REF!</v>
      </c>
      <c r="T380" s="26" t="e">
        <f>VLOOKUP(tabLocalidades!$D380,#REF!,10,0)</f>
        <v>#REF!</v>
      </c>
      <c r="U380" s="1" t="e">
        <f>IF(tabLocalidades!$R380=" ",0,1)</f>
        <v>#REF!</v>
      </c>
      <c r="V380" s="1" t="e">
        <f>TEXT(tabLocalidades!$R380,"mmm/aa")</f>
        <v>#REF!</v>
      </c>
      <c r="W380" s="1"/>
      <c r="X380" s="1"/>
      <c r="Y380" s="1"/>
      <c r="Z380" s="1"/>
      <c r="AA380" s="1"/>
    </row>
    <row r="381" spans="1:27" ht="19.5" customHeight="1">
      <c r="A381" s="2" t="e">
        <f t="shared" si="1"/>
        <v>#REF!</v>
      </c>
      <c r="B381" s="2" t="str">
        <f>IF(tabLocalidades!$C381="A","Atual","Nova")</f>
        <v>Nova</v>
      </c>
      <c r="C381" s="2" t="s">
        <v>193</v>
      </c>
      <c r="D381" s="6" t="s">
        <v>2321</v>
      </c>
      <c r="E381" s="27" t="s">
        <v>2322</v>
      </c>
      <c r="F381" s="2" t="s">
        <v>29</v>
      </c>
      <c r="G381" s="22" t="s">
        <v>56</v>
      </c>
      <c r="H381" s="27" t="s">
        <v>57</v>
      </c>
      <c r="I381" s="27" t="s">
        <v>58</v>
      </c>
      <c r="J381" s="27" t="s">
        <v>1460</v>
      </c>
      <c r="K381" s="27" t="s">
        <v>2323</v>
      </c>
      <c r="L381" s="261" t="s">
        <v>2324</v>
      </c>
      <c r="M381" s="27"/>
      <c r="N381" s="39" t="s">
        <v>2325</v>
      </c>
      <c r="O381" s="27" t="s">
        <v>53</v>
      </c>
      <c r="P381" s="27" t="s">
        <v>802</v>
      </c>
      <c r="Q381" s="45">
        <v>50</v>
      </c>
      <c r="R381" s="25" t="e">
        <f>VLOOKUP(tabLocalidades!$D381,#REF!,10,0)</f>
        <v>#REF!</v>
      </c>
      <c r="S381" s="26" t="e">
        <f>VLOOKUP(tabLocalidades!$D381,#REF!,10,0)</f>
        <v>#REF!</v>
      </c>
      <c r="T381" s="26" t="e">
        <f>VLOOKUP(tabLocalidades!$D381,#REF!,10,0)</f>
        <v>#REF!</v>
      </c>
      <c r="U381" s="1" t="e">
        <f>IF(tabLocalidades!$R381=" ",0,1)</f>
        <v>#REF!</v>
      </c>
      <c r="V381" s="1" t="e">
        <f>TEXT(tabLocalidades!$R381,"mmm/aa")</f>
        <v>#REF!</v>
      </c>
      <c r="W381" s="1"/>
      <c r="X381" s="1"/>
      <c r="Y381" s="1"/>
      <c r="Z381" s="1"/>
      <c r="AA381" s="1"/>
    </row>
    <row r="382" spans="1:27" ht="19.5" customHeight="1">
      <c r="A382" s="2" t="e">
        <f t="shared" si="1"/>
        <v>#REF!</v>
      </c>
      <c r="B382" s="2" t="str">
        <f>IF(tabLocalidades!$C382="A","Atual","Nova")</f>
        <v>Nova</v>
      </c>
      <c r="C382" s="2" t="s">
        <v>193</v>
      </c>
      <c r="D382" s="6" t="s">
        <v>2326</v>
      </c>
      <c r="E382" s="27" t="s">
        <v>2327</v>
      </c>
      <c r="F382" s="2" t="s">
        <v>29</v>
      </c>
      <c r="G382" s="22" t="s">
        <v>67</v>
      </c>
      <c r="H382" s="2" t="s">
        <v>318</v>
      </c>
      <c r="I382" s="27" t="s">
        <v>1531</v>
      </c>
      <c r="J382" s="27" t="s">
        <v>2328</v>
      </c>
      <c r="K382" s="27" t="s">
        <v>2329</v>
      </c>
      <c r="L382" s="261" t="s">
        <v>2330</v>
      </c>
      <c r="M382" s="27"/>
      <c r="N382" s="38" t="s">
        <v>2331</v>
      </c>
      <c r="O382" s="27" t="s">
        <v>35</v>
      </c>
      <c r="P382" s="27" t="s">
        <v>802</v>
      </c>
      <c r="Q382" s="45">
        <v>75</v>
      </c>
      <c r="R382" s="25" t="e">
        <f>VLOOKUP(tabLocalidades!$D382,#REF!,10,0)</f>
        <v>#REF!</v>
      </c>
      <c r="S382" s="26" t="e">
        <f>VLOOKUP(tabLocalidades!$D382,#REF!,10,0)</f>
        <v>#REF!</v>
      </c>
      <c r="T382" s="26" t="e">
        <f>VLOOKUP(tabLocalidades!$D382,#REF!,10,0)</f>
        <v>#REF!</v>
      </c>
      <c r="U382" s="1" t="e">
        <f>IF(tabLocalidades!$R382=" ",0,1)</f>
        <v>#REF!</v>
      </c>
      <c r="V382" s="1" t="e">
        <f>TEXT(tabLocalidades!$R382,"mmm/aa")</f>
        <v>#REF!</v>
      </c>
      <c r="W382" s="1"/>
      <c r="X382" s="1"/>
      <c r="Y382" s="1"/>
      <c r="Z382" s="1"/>
      <c r="AA382" s="1"/>
    </row>
    <row r="383" spans="1:27" ht="19.5" customHeight="1">
      <c r="A383" s="2" t="e">
        <f t="shared" si="1"/>
        <v>#REF!</v>
      </c>
      <c r="B383" s="2" t="str">
        <f>IF(tabLocalidades!$C383="A","Atual","Nova")</f>
        <v>Nova</v>
      </c>
      <c r="C383" s="2" t="s">
        <v>793</v>
      </c>
      <c r="D383" s="6" t="s">
        <v>2332</v>
      </c>
      <c r="E383" s="27" t="s">
        <v>2333</v>
      </c>
      <c r="F383" s="2" t="s">
        <v>29</v>
      </c>
      <c r="G383" s="22" t="s">
        <v>220</v>
      </c>
      <c r="H383" s="2" t="s">
        <v>491</v>
      </c>
      <c r="I383" s="27" t="s">
        <v>492</v>
      </c>
      <c r="J383" s="27" t="s">
        <v>292</v>
      </c>
      <c r="K383" s="27" t="s">
        <v>2334</v>
      </c>
      <c r="L383" s="262" t="s">
        <v>2335</v>
      </c>
      <c r="M383" s="27"/>
      <c r="N383" s="38" t="s">
        <v>2336</v>
      </c>
      <c r="O383" s="27" t="s">
        <v>35</v>
      </c>
      <c r="P383" s="27" t="s">
        <v>802</v>
      </c>
      <c r="Q383" s="45">
        <v>100</v>
      </c>
      <c r="R383" s="25" t="e">
        <f>VLOOKUP(tabLocalidades!$D383,#REF!,10,0)</f>
        <v>#REF!</v>
      </c>
      <c r="S383" s="26" t="e">
        <f>VLOOKUP(tabLocalidades!$D383,#REF!,10,0)</f>
        <v>#REF!</v>
      </c>
      <c r="T383" s="26" t="e">
        <f>VLOOKUP(tabLocalidades!$D383,#REF!,10,0)</f>
        <v>#REF!</v>
      </c>
      <c r="U383" s="1" t="e">
        <f>IF(tabLocalidades!$R383=" ",0,1)</f>
        <v>#REF!</v>
      </c>
      <c r="V383" s="1" t="e">
        <f>TEXT(tabLocalidades!$R383,"mmm/aa")</f>
        <v>#REF!</v>
      </c>
      <c r="W383" s="1"/>
      <c r="X383" s="1"/>
      <c r="Y383" s="1"/>
      <c r="Z383" s="1"/>
      <c r="AA383" s="1"/>
    </row>
    <row r="384" spans="1:27" ht="19.5" customHeight="1">
      <c r="A384" s="2" t="e">
        <f t="shared" si="1"/>
        <v>#REF!</v>
      </c>
      <c r="B384" s="2" t="str">
        <f>IF(tabLocalidades!$C384="A","Atual","Nova")</f>
        <v>Nova</v>
      </c>
      <c r="C384" s="2" t="s">
        <v>793</v>
      </c>
      <c r="D384" s="6" t="s">
        <v>2337</v>
      </c>
      <c r="E384" s="27" t="s">
        <v>2338</v>
      </c>
      <c r="F384" s="2" t="s">
        <v>29</v>
      </c>
      <c r="G384" s="22" t="s">
        <v>39</v>
      </c>
      <c r="H384" s="27" t="s">
        <v>40</v>
      </c>
      <c r="I384" s="27" t="s">
        <v>518</v>
      </c>
      <c r="J384" s="27" t="s">
        <v>277</v>
      </c>
      <c r="K384" s="27" t="s">
        <v>2339</v>
      </c>
      <c r="L384" s="262" t="s">
        <v>2340</v>
      </c>
      <c r="M384" s="27"/>
      <c r="N384" s="38" t="s">
        <v>2341</v>
      </c>
      <c r="O384" s="27" t="s">
        <v>35</v>
      </c>
      <c r="P384" s="27" t="s">
        <v>802</v>
      </c>
      <c r="Q384" s="45">
        <v>75</v>
      </c>
      <c r="R384" s="25" t="e">
        <f>VLOOKUP(tabLocalidades!$D384,#REF!,10,0)</f>
        <v>#REF!</v>
      </c>
      <c r="S384" s="26" t="e">
        <f>VLOOKUP(tabLocalidades!$D384,#REF!,10,0)</f>
        <v>#REF!</v>
      </c>
      <c r="T384" s="26" t="e">
        <f>VLOOKUP(tabLocalidades!$D384,#REF!,10,0)</f>
        <v>#REF!</v>
      </c>
      <c r="U384" s="1" t="e">
        <f>IF(tabLocalidades!$R384=" ",0,1)</f>
        <v>#REF!</v>
      </c>
      <c r="V384" s="1" t="e">
        <f>TEXT(tabLocalidades!$R384,"mmm/aa")</f>
        <v>#REF!</v>
      </c>
      <c r="W384" s="1"/>
      <c r="X384" s="1"/>
      <c r="Y384" s="1"/>
      <c r="Z384" s="1"/>
      <c r="AA384" s="1"/>
    </row>
    <row r="385" spans="1:27" ht="19.5" customHeight="1">
      <c r="A385" s="2" t="e">
        <f t="shared" si="1"/>
        <v>#REF!</v>
      </c>
      <c r="B385" s="2" t="str">
        <f>IF(tabLocalidades!$C385="A","Atual","Nova")</f>
        <v>Nova</v>
      </c>
      <c r="C385" s="2" t="s">
        <v>193</v>
      </c>
      <c r="D385" s="6" t="s">
        <v>2342</v>
      </c>
      <c r="E385" s="27" t="s">
        <v>2343</v>
      </c>
      <c r="F385" s="2" t="s">
        <v>29</v>
      </c>
      <c r="G385" s="22" t="s">
        <v>56</v>
      </c>
      <c r="H385" s="27" t="s">
        <v>143</v>
      </c>
      <c r="I385" s="27" t="s">
        <v>144</v>
      </c>
      <c r="J385" s="27" t="s">
        <v>2344</v>
      </c>
      <c r="K385" s="27" t="s">
        <v>2345</v>
      </c>
      <c r="L385" s="261" t="s">
        <v>2346</v>
      </c>
      <c r="M385" s="27"/>
      <c r="N385" s="39" t="s">
        <v>2347</v>
      </c>
      <c r="O385" s="27" t="s">
        <v>53</v>
      </c>
      <c r="P385" s="27" t="s">
        <v>802</v>
      </c>
      <c r="Q385" s="45">
        <v>100</v>
      </c>
      <c r="R385" s="25" t="e">
        <f>VLOOKUP(tabLocalidades!$D385,#REF!,10,0)</f>
        <v>#REF!</v>
      </c>
      <c r="S385" s="26" t="e">
        <f>VLOOKUP(tabLocalidades!$D385,#REF!,10,0)</f>
        <v>#REF!</v>
      </c>
      <c r="T385" s="26" t="e">
        <f>VLOOKUP(tabLocalidades!$D385,#REF!,10,0)</f>
        <v>#REF!</v>
      </c>
      <c r="U385" s="1" t="e">
        <f>IF(tabLocalidades!$R385=" ",0,1)</f>
        <v>#REF!</v>
      </c>
      <c r="V385" s="1" t="e">
        <f>TEXT(tabLocalidades!$R385,"mmm/aa")</f>
        <v>#REF!</v>
      </c>
      <c r="W385" s="1"/>
      <c r="X385" s="28" t="s">
        <v>63</v>
      </c>
      <c r="Y385" s="28" t="s">
        <v>2348</v>
      </c>
      <c r="Z385" s="28">
        <v>23118</v>
      </c>
      <c r="AA385" s="28"/>
    </row>
    <row r="386" spans="1:27" ht="19.5" customHeight="1">
      <c r="A386" s="2" t="e">
        <f t="shared" si="1"/>
        <v>#REF!</v>
      </c>
      <c r="B386" s="2" t="str">
        <f>IF(tabLocalidades!$C386="A","Atual","Nova")</f>
        <v>Nova</v>
      </c>
      <c r="C386" s="2" t="s">
        <v>793</v>
      </c>
      <c r="D386" s="6" t="s">
        <v>2349</v>
      </c>
      <c r="E386" s="27" t="s">
        <v>2350</v>
      </c>
      <c r="F386" s="2" t="s">
        <v>29</v>
      </c>
      <c r="G386" s="22" t="s">
        <v>220</v>
      </c>
      <c r="H386" s="27" t="s">
        <v>221</v>
      </c>
      <c r="I386" s="27" t="s">
        <v>417</v>
      </c>
      <c r="J386" s="27" t="s">
        <v>2351</v>
      </c>
      <c r="K386" s="27" t="s">
        <v>2352</v>
      </c>
      <c r="L386" s="262" t="s">
        <v>2353</v>
      </c>
      <c r="M386" s="27"/>
      <c r="N386" s="38" t="s">
        <v>2354</v>
      </c>
      <c r="O386" s="27" t="s">
        <v>35</v>
      </c>
      <c r="P386" s="27" t="s">
        <v>802</v>
      </c>
      <c r="Q386" s="45">
        <v>50</v>
      </c>
      <c r="R386" s="25" t="e">
        <f>VLOOKUP(tabLocalidades!$D386,#REF!,10,0)</f>
        <v>#REF!</v>
      </c>
      <c r="S386" s="26" t="e">
        <f>VLOOKUP(tabLocalidades!$D386,#REF!,10,0)</f>
        <v>#REF!</v>
      </c>
      <c r="T386" s="26" t="e">
        <f>VLOOKUP(tabLocalidades!$D386,#REF!,10,0)</f>
        <v>#REF!</v>
      </c>
      <c r="U386" s="1" t="e">
        <f>IF(tabLocalidades!$R386=" ",0,1)</f>
        <v>#REF!</v>
      </c>
      <c r="V386" s="1" t="e">
        <f>TEXT(tabLocalidades!$R386,"mmm/aa")</f>
        <v>#REF!</v>
      </c>
      <c r="W386" s="1"/>
      <c r="X386" s="1"/>
      <c r="Y386" s="1"/>
      <c r="Z386" s="1"/>
      <c r="AA386" s="1"/>
    </row>
    <row r="387" spans="1:27" ht="19.5" customHeight="1">
      <c r="A387" s="2" t="e">
        <f t="shared" si="1"/>
        <v>#REF!</v>
      </c>
      <c r="B387" s="2" t="str">
        <f>IF(tabLocalidades!$C387="A","Atual","Nova")</f>
        <v>Nova</v>
      </c>
      <c r="C387" s="2" t="s">
        <v>193</v>
      </c>
      <c r="D387" s="6" t="s">
        <v>2355</v>
      </c>
      <c r="E387" s="27" t="s">
        <v>2356</v>
      </c>
      <c r="F387" s="2" t="s">
        <v>29</v>
      </c>
      <c r="G387" s="22" t="s">
        <v>30</v>
      </c>
      <c r="H387" s="27" t="s">
        <v>205</v>
      </c>
      <c r="I387" s="27" t="s">
        <v>651</v>
      </c>
      <c r="J387" s="27" t="s">
        <v>651</v>
      </c>
      <c r="K387" s="27" t="s">
        <v>2357</v>
      </c>
      <c r="L387" s="261" t="s">
        <v>2358</v>
      </c>
      <c r="M387" s="27"/>
      <c r="N387" s="39" t="s">
        <v>2359</v>
      </c>
      <c r="O387" s="27" t="s">
        <v>35</v>
      </c>
      <c r="P387" s="27" t="s">
        <v>802</v>
      </c>
      <c r="Q387" s="45">
        <v>50</v>
      </c>
      <c r="R387" s="25" t="e">
        <f>VLOOKUP(tabLocalidades!$D387,#REF!,10,0)</f>
        <v>#REF!</v>
      </c>
      <c r="S387" s="26" t="e">
        <f>VLOOKUP(tabLocalidades!$D387,#REF!,10,0)</f>
        <v>#REF!</v>
      </c>
      <c r="T387" s="26" t="e">
        <f>VLOOKUP(tabLocalidades!$D387,#REF!,10,0)</f>
        <v>#REF!</v>
      </c>
      <c r="U387" s="1" t="e">
        <f>IF(tabLocalidades!$R387=" ",0,1)</f>
        <v>#REF!</v>
      </c>
      <c r="V387" s="1" t="e">
        <f>TEXT(tabLocalidades!$R387,"mmm/aa")</f>
        <v>#REF!</v>
      </c>
      <c r="W387" s="1"/>
      <c r="X387" s="1"/>
      <c r="Y387" s="1"/>
      <c r="Z387" s="1"/>
      <c r="AA387" s="1"/>
    </row>
    <row r="388" spans="1:27" ht="19.5" customHeight="1">
      <c r="A388" s="2" t="e">
        <f t="shared" si="1"/>
        <v>#REF!</v>
      </c>
      <c r="B388" s="2" t="str">
        <f>IF(tabLocalidades!$C388="A","Atual","Nova")</f>
        <v>Nova</v>
      </c>
      <c r="C388" s="2" t="s">
        <v>793</v>
      </c>
      <c r="D388" s="6" t="s">
        <v>2360</v>
      </c>
      <c r="E388" s="27" t="s">
        <v>2361</v>
      </c>
      <c r="F388" s="2" t="s">
        <v>29</v>
      </c>
      <c r="G388" s="22" t="s">
        <v>67</v>
      </c>
      <c r="H388" s="27" t="s">
        <v>68</v>
      </c>
      <c r="I388" s="27" t="s">
        <v>68</v>
      </c>
      <c r="J388" s="27" t="s">
        <v>2362</v>
      </c>
      <c r="K388" s="27" t="s">
        <v>2363</v>
      </c>
      <c r="L388" s="262" t="s">
        <v>2364</v>
      </c>
      <c r="M388" s="27"/>
      <c r="N388" s="39" t="s">
        <v>2365</v>
      </c>
      <c r="O388" s="27" t="s">
        <v>53</v>
      </c>
      <c r="P388" s="27" t="s">
        <v>802</v>
      </c>
      <c r="Q388" s="45">
        <v>50</v>
      </c>
      <c r="R388" s="25" t="e">
        <f>VLOOKUP(tabLocalidades!$D388,#REF!,10,0)</f>
        <v>#REF!</v>
      </c>
      <c r="S388" s="26" t="e">
        <f>VLOOKUP(tabLocalidades!$D388,#REF!,10,0)</f>
        <v>#REF!</v>
      </c>
      <c r="T388" s="26" t="e">
        <f>VLOOKUP(tabLocalidades!$D388,#REF!,10,0)</f>
        <v>#REF!</v>
      </c>
      <c r="U388" s="1" t="e">
        <f>IF(tabLocalidades!$R388=" ",0,1)</f>
        <v>#REF!</v>
      </c>
      <c r="V388" s="1" t="e">
        <f>TEXT(tabLocalidades!$R388,"mmm/aa")</f>
        <v>#REF!</v>
      </c>
      <c r="W388" s="1"/>
      <c r="X388" s="1"/>
      <c r="Y388" s="1"/>
      <c r="Z388" s="1"/>
      <c r="AA388" s="1"/>
    </row>
    <row r="389" spans="1:27" ht="19.5" customHeight="1">
      <c r="A389" s="2" t="e">
        <f t="shared" si="1"/>
        <v>#REF!</v>
      </c>
      <c r="B389" s="2" t="str">
        <f>IF(tabLocalidades!$C389="A","Atual","Nova")</f>
        <v>Nova</v>
      </c>
      <c r="C389" s="2" t="s">
        <v>793</v>
      </c>
      <c r="D389" s="6" t="s">
        <v>2366</v>
      </c>
      <c r="E389" s="27" t="s">
        <v>2367</v>
      </c>
      <c r="F389" s="2" t="s">
        <v>29</v>
      </c>
      <c r="G389" s="22" t="s">
        <v>220</v>
      </c>
      <c r="H389" s="27" t="s">
        <v>491</v>
      </c>
      <c r="I389" s="27" t="s">
        <v>491</v>
      </c>
      <c r="J389" s="27" t="s">
        <v>2368</v>
      </c>
      <c r="K389" s="27" t="s">
        <v>2369</v>
      </c>
      <c r="L389" s="262" t="s">
        <v>2370</v>
      </c>
      <c r="M389" s="27"/>
      <c r="N389" s="38" t="s">
        <v>2371</v>
      </c>
      <c r="O389" s="27" t="s">
        <v>35</v>
      </c>
      <c r="P389" s="27" t="s">
        <v>802</v>
      </c>
      <c r="Q389" s="45">
        <v>50</v>
      </c>
      <c r="R389" s="25" t="e">
        <f>VLOOKUP(tabLocalidades!$D389,#REF!,10,0)</f>
        <v>#REF!</v>
      </c>
      <c r="S389" s="26" t="e">
        <f>VLOOKUP(tabLocalidades!$D389,#REF!,10,0)</f>
        <v>#REF!</v>
      </c>
      <c r="T389" s="26" t="e">
        <f>VLOOKUP(tabLocalidades!$D389,#REF!,10,0)</f>
        <v>#REF!</v>
      </c>
      <c r="U389" s="1" t="e">
        <f>IF(tabLocalidades!$R389=" ",0,1)</f>
        <v>#REF!</v>
      </c>
      <c r="V389" s="1" t="e">
        <f>TEXT(tabLocalidades!$R389,"mmm/aa")</f>
        <v>#REF!</v>
      </c>
      <c r="W389" s="1"/>
      <c r="X389" s="1"/>
      <c r="Y389" s="1"/>
      <c r="Z389" s="1"/>
      <c r="AA389" s="1"/>
    </row>
    <row r="390" spans="1:27" ht="19.5" customHeight="1">
      <c r="A390" s="2" t="e">
        <f t="shared" si="1"/>
        <v>#REF!</v>
      </c>
      <c r="B390" s="2" t="str">
        <f>IF(tabLocalidades!$C390="A","Atual","Nova")</f>
        <v>Nova</v>
      </c>
      <c r="C390" s="2" t="s">
        <v>193</v>
      </c>
      <c r="D390" s="6" t="s">
        <v>2372</v>
      </c>
      <c r="E390" s="27" t="s">
        <v>2373</v>
      </c>
      <c r="F390" s="2" t="s">
        <v>29</v>
      </c>
      <c r="G390" s="22" t="s">
        <v>30</v>
      </c>
      <c r="H390" s="27" t="s">
        <v>205</v>
      </c>
      <c r="I390" s="27" t="s">
        <v>2374</v>
      </c>
      <c r="J390" s="27" t="s">
        <v>206</v>
      </c>
      <c r="K390" s="27" t="s">
        <v>2375</v>
      </c>
      <c r="L390" s="261" t="s">
        <v>2376</v>
      </c>
      <c r="M390" s="27"/>
      <c r="N390" s="38" t="s">
        <v>2377</v>
      </c>
      <c r="O390" s="27" t="s">
        <v>35</v>
      </c>
      <c r="P390" s="27" t="s">
        <v>802</v>
      </c>
      <c r="Q390" s="45">
        <v>250</v>
      </c>
      <c r="R390" s="25" t="e">
        <f>VLOOKUP(tabLocalidades!$D390,#REF!,10,0)</f>
        <v>#REF!</v>
      </c>
      <c r="S390" s="26" t="e">
        <f>VLOOKUP(tabLocalidades!$D390,#REF!,10,0)</f>
        <v>#REF!</v>
      </c>
      <c r="T390" s="26" t="e">
        <f>VLOOKUP(tabLocalidades!$D390,#REF!,10,0)</f>
        <v>#REF!</v>
      </c>
      <c r="U390" s="1" t="e">
        <f>IF(tabLocalidades!$R390=" ",0,1)</f>
        <v>#REF!</v>
      </c>
      <c r="V390" s="1" t="e">
        <f>TEXT(tabLocalidades!$R390,"mmm/aa")</f>
        <v>#REF!</v>
      </c>
      <c r="W390" s="1"/>
      <c r="X390" s="1"/>
      <c r="Y390" s="1"/>
      <c r="Z390" s="1"/>
      <c r="AA390" s="1"/>
    </row>
    <row r="391" spans="1:27" ht="19.5" customHeight="1">
      <c r="A391" s="2" t="e">
        <f t="shared" si="1"/>
        <v>#REF!</v>
      </c>
      <c r="B391" s="2" t="str">
        <f>IF(tabLocalidades!$C391="A","Atual","Nova")</f>
        <v>Nova</v>
      </c>
      <c r="C391" s="2" t="s">
        <v>193</v>
      </c>
      <c r="D391" s="6" t="s">
        <v>2378</v>
      </c>
      <c r="E391" s="27" t="s">
        <v>2379</v>
      </c>
      <c r="F391" s="2" t="s">
        <v>29</v>
      </c>
      <c r="G391" s="22" t="s">
        <v>220</v>
      </c>
      <c r="H391" s="27" t="s">
        <v>451</v>
      </c>
      <c r="I391" s="27" t="s">
        <v>564</v>
      </c>
      <c r="J391" s="27" t="s">
        <v>2380</v>
      </c>
      <c r="K391" s="27" t="s">
        <v>2381</v>
      </c>
      <c r="L391" s="261" t="s">
        <v>2382</v>
      </c>
      <c r="M391" s="27"/>
      <c r="N391" s="38" t="s">
        <v>2383</v>
      </c>
      <c r="O391" s="27" t="s">
        <v>35</v>
      </c>
      <c r="P391" s="27" t="s">
        <v>802</v>
      </c>
      <c r="Q391" s="45">
        <v>100</v>
      </c>
      <c r="R391" s="25" t="e">
        <f>VLOOKUP(tabLocalidades!$D391,#REF!,10,0)</f>
        <v>#REF!</v>
      </c>
      <c r="S391" s="26" t="e">
        <f>VLOOKUP(tabLocalidades!$D391,#REF!,10,0)</f>
        <v>#REF!</v>
      </c>
      <c r="T391" s="26" t="e">
        <f>VLOOKUP(tabLocalidades!$D391,#REF!,10,0)</f>
        <v>#REF!</v>
      </c>
      <c r="U391" s="1" t="e">
        <f>IF(tabLocalidades!$R391=" ",0,1)</f>
        <v>#REF!</v>
      </c>
      <c r="V391" s="1" t="e">
        <f>TEXT(tabLocalidades!$R391,"mmm/aa")</f>
        <v>#REF!</v>
      </c>
      <c r="W391" s="1"/>
      <c r="X391" s="1"/>
      <c r="Y391" s="1"/>
      <c r="Z391" s="1"/>
      <c r="AA391" s="1"/>
    </row>
    <row r="392" spans="1:27" ht="19.5" customHeight="1">
      <c r="A392" s="2" t="e">
        <f t="shared" si="1"/>
        <v>#REF!</v>
      </c>
      <c r="B392" s="2" t="str">
        <f>IF(tabLocalidades!$C392="A","Atual","Nova")</f>
        <v>Nova</v>
      </c>
      <c r="C392" s="2" t="s">
        <v>193</v>
      </c>
      <c r="D392" s="6" t="s">
        <v>2384</v>
      </c>
      <c r="E392" s="27" t="s">
        <v>2385</v>
      </c>
      <c r="F392" s="2" t="s">
        <v>29</v>
      </c>
      <c r="G392" s="22" t="s">
        <v>56</v>
      </c>
      <c r="H392" s="27" t="s">
        <v>143</v>
      </c>
      <c r="I392" s="27" t="s">
        <v>144</v>
      </c>
      <c r="J392" s="27" t="s">
        <v>2386</v>
      </c>
      <c r="K392" s="27" t="s">
        <v>2387</v>
      </c>
      <c r="L392" s="261" t="s">
        <v>2388</v>
      </c>
      <c r="M392" s="27"/>
      <c r="N392" s="39" t="s">
        <v>2389</v>
      </c>
      <c r="O392" s="27" t="s">
        <v>35</v>
      </c>
      <c r="P392" s="27" t="s">
        <v>802</v>
      </c>
      <c r="Q392" s="45">
        <v>50</v>
      </c>
      <c r="R392" s="25" t="e">
        <f>VLOOKUP(tabLocalidades!$D392,#REF!,10,0)</f>
        <v>#REF!</v>
      </c>
      <c r="S392" s="26" t="e">
        <f>VLOOKUP(tabLocalidades!$D392,#REF!,10,0)</f>
        <v>#REF!</v>
      </c>
      <c r="T392" s="26" t="e">
        <f>VLOOKUP(tabLocalidades!$D392,#REF!,10,0)</f>
        <v>#REF!</v>
      </c>
      <c r="U392" s="1" t="e">
        <f>IF(tabLocalidades!$R392=" ",0,1)</f>
        <v>#REF!</v>
      </c>
      <c r="V392" s="1" t="e">
        <f>TEXT(tabLocalidades!$R392,"mmm/aa")</f>
        <v>#REF!</v>
      </c>
      <c r="W392" s="1"/>
      <c r="X392" s="1"/>
      <c r="Y392" s="1"/>
      <c r="Z392" s="1"/>
      <c r="AA392" s="1"/>
    </row>
    <row r="393" spans="1:27" ht="19.5" customHeight="1">
      <c r="A393" s="2" t="e">
        <f t="shared" si="1"/>
        <v>#REF!</v>
      </c>
      <c r="B393" s="2" t="str">
        <f>IF(tabLocalidades!$C393="A","Atual","Nova")</f>
        <v>Nova</v>
      </c>
      <c r="C393" s="2" t="s">
        <v>193</v>
      </c>
      <c r="D393" s="6" t="s">
        <v>2390</v>
      </c>
      <c r="E393" s="27" t="s">
        <v>2391</v>
      </c>
      <c r="F393" s="2" t="s">
        <v>29</v>
      </c>
      <c r="G393" s="22" t="s">
        <v>67</v>
      </c>
      <c r="H393" s="27" t="s">
        <v>276</v>
      </c>
      <c r="I393" s="27" t="s">
        <v>276</v>
      </c>
      <c r="J393" s="27" t="s">
        <v>2392</v>
      </c>
      <c r="K393" s="27" t="s">
        <v>2393</v>
      </c>
      <c r="L393" s="261" t="s">
        <v>2394</v>
      </c>
      <c r="M393" s="27"/>
      <c r="N393" s="38" t="s">
        <v>2395</v>
      </c>
      <c r="O393" s="27" t="s">
        <v>35</v>
      </c>
      <c r="P393" s="27" t="s">
        <v>802</v>
      </c>
      <c r="Q393" s="45">
        <v>50</v>
      </c>
      <c r="R393" s="25" t="e">
        <f>VLOOKUP(tabLocalidades!$D393,#REF!,10,0)</f>
        <v>#REF!</v>
      </c>
      <c r="S393" s="26" t="e">
        <f>VLOOKUP(tabLocalidades!$D393,#REF!,10,0)</f>
        <v>#REF!</v>
      </c>
      <c r="T393" s="26" t="e">
        <f>VLOOKUP(tabLocalidades!$D393,#REF!,10,0)</f>
        <v>#REF!</v>
      </c>
      <c r="U393" s="1" t="e">
        <f>IF(tabLocalidades!$R393=" ",0,1)</f>
        <v>#REF!</v>
      </c>
      <c r="V393" s="1" t="e">
        <f>TEXT(tabLocalidades!$R393,"mmm/aa")</f>
        <v>#REF!</v>
      </c>
      <c r="W393" s="1"/>
      <c r="X393" s="1"/>
      <c r="Y393" s="1"/>
      <c r="Z393" s="1"/>
      <c r="AA393" s="1"/>
    </row>
    <row r="394" spans="1:27" ht="19.5" customHeight="1">
      <c r="A394" s="2" t="e">
        <f t="shared" si="1"/>
        <v>#REF!</v>
      </c>
      <c r="B394" s="2" t="str">
        <f>IF(tabLocalidades!$C394="A","Atual","Nova")</f>
        <v>Nova</v>
      </c>
      <c r="C394" s="2" t="s">
        <v>793</v>
      </c>
      <c r="D394" s="6" t="s">
        <v>2396</v>
      </c>
      <c r="E394" s="27" t="s">
        <v>2397</v>
      </c>
      <c r="F394" s="2" t="s">
        <v>796</v>
      </c>
      <c r="G394" s="22" t="s">
        <v>56</v>
      </c>
      <c r="H394" s="27" t="s">
        <v>91</v>
      </c>
      <c r="I394" s="27" t="s">
        <v>2398</v>
      </c>
      <c r="J394" s="27" t="s">
        <v>2399</v>
      </c>
      <c r="K394" s="27" t="s">
        <v>2400</v>
      </c>
      <c r="L394" s="262" t="s">
        <v>2401</v>
      </c>
      <c r="M394" s="27"/>
      <c r="N394" s="38" t="s">
        <v>2402</v>
      </c>
      <c r="O394" s="27" t="s">
        <v>801</v>
      </c>
      <c r="P394" s="27" t="s">
        <v>802</v>
      </c>
      <c r="Q394" s="45">
        <v>50</v>
      </c>
      <c r="R394" s="25" t="e">
        <f>VLOOKUP(tabLocalidades!$D394,#REF!,10,0)</f>
        <v>#REF!</v>
      </c>
      <c r="S394" s="26" t="e">
        <f>VLOOKUP(tabLocalidades!$D394,#REF!,10,0)</f>
        <v>#REF!</v>
      </c>
      <c r="T394" s="26" t="e">
        <f>VLOOKUP(tabLocalidades!$D394,#REF!,10,0)</f>
        <v>#REF!</v>
      </c>
      <c r="U394" s="1" t="e">
        <f>IF(tabLocalidades!$R394=" ",0,1)</f>
        <v>#REF!</v>
      </c>
      <c r="V394" s="1" t="e">
        <f>TEXT(tabLocalidades!$R394,"mmm/aa")</f>
        <v>#REF!</v>
      </c>
      <c r="W394" s="1"/>
      <c r="X394" s="1"/>
      <c r="Y394" s="1"/>
      <c r="Z394" s="1"/>
      <c r="AA394" s="1"/>
    </row>
    <row r="395" spans="1:27" ht="19.5" customHeight="1">
      <c r="A395" s="2" t="e">
        <f t="shared" si="1"/>
        <v>#REF!</v>
      </c>
      <c r="B395" s="2" t="str">
        <f>IF(tabLocalidades!$C395="A","Atual","Nova")</f>
        <v>Nova</v>
      </c>
      <c r="C395" s="2" t="s">
        <v>793</v>
      </c>
      <c r="D395" s="6" t="s">
        <v>2403</v>
      </c>
      <c r="E395" s="27" t="s">
        <v>2404</v>
      </c>
      <c r="F395" s="2" t="s">
        <v>29</v>
      </c>
      <c r="G395" s="22" t="s">
        <v>30</v>
      </c>
      <c r="H395" s="27" t="s">
        <v>345</v>
      </c>
      <c r="I395" s="27" t="s">
        <v>346</v>
      </c>
      <c r="J395" s="27" t="s">
        <v>2405</v>
      </c>
      <c r="K395" s="27" t="s">
        <v>2406</v>
      </c>
      <c r="L395" s="262" t="s">
        <v>2407</v>
      </c>
      <c r="M395" s="27"/>
      <c r="N395" s="38" t="s">
        <v>2408</v>
      </c>
      <c r="O395" s="27" t="s">
        <v>35</v>
      </c>
      <c r="P395" s="27" t="s">
        <v>802</v>
      </c>
      <c r="Q395" s="45">
        <v>50</v>
      </c>
      <c r="R395" s="25" t="e">
        <f>VLOOKUP(tabLocalidades!$D395,#REF!,10,0)</f>
        <v>#REF!</v>
      </c>
      <c r="S395" s="26" t="e">
        <f>VLOOKUP(tabLocalidades!$D395,#REF!,10,0)</f>
        <v>#REF!</v>
      </c>
      <c r="T395" s="26" t="e">
        <f>VLOOKUP(tabLocalidades!$D395,#REF!,10,0)</f>
        <v>#REF!</v>
      </c>
      <c r="U395" s="1" t="e">
        <f>IF(tabLocalidades!$R395=" ",0,1)</f>
        <v>#REF!</v>
      </c>
      <c r="V395" s="1" t="e">
        <f>TEXT(tabLocalidades!$R395,"mmm/aa")</f>
        <v>#REF!</v>
      </c>
      <c r="W395" s="1"/>
      <c r="X395" s="1"/>
      <c r="Y395" s="1"/>
      <c r="Z395" s="1"/>
      <c r="AA395" s="1"/>
    </row>
    <row r="396" spans="1:27" ht="19.5" customHeight="1">
      <c r="A396" s="2" t="e">
        <f t="shared" si="1"/>
        <v>#REF!</v>
      </c>
      <c r="B396" s="2" t="str">
        <f>IF(tabLocalidades!$C396="A","Atual","Nova")</f>
        <v>Nova</v>
      </c>
      <c r="C396" s="2" t="s">
        <v>793</v>
      </c>
      <c r="D396" s="6" t="s">
        <v>2409</v>
      </c>
      <c r="E396" s="27" t="s">
        <v>2410</v>
      </c>
      <c r="F396" s="2" t="s">
        <v>29</v>
      </c>
      <c r="G396" s="22" t="s">
        <v>67</v>
      </c>
      <c r="H396" s="27" t="s">
        <v>68</v>
      </c>
      <c r="I396" s="27" t="s">
        <v>68</v>
      </c>
      <c r="J396" s="27" t="s">
        <v>68</v>
      </c>
      <c r="K396" s="27" t="s">
        <v>2411</v>
      </c>
      <c r="L396" s="262" t="s">
        <v>2412</v>
      </c>
      <c r="M396" s="27"/>
      <c r="N396" s="38" t="s">
        <v>2413</v>
      </c>
      <c r="O396" s="27" t="s">
        <v>35</v>
      </c>
      <c r="P396" s="27" t="s">
        <v>802</v>
      </c>
      <c r="Q396" s="45">
        <v>75</v>
      </c>
      <c r="R396" s="25" t="e">
        <f>VLOOKUP(tabLocalidades!$D396,#REF!,10,0)</f>
        <v>#REF!</v>
      </c>
      <c r="S396" s="26" t="e">
        <f>VLOOKUP(tabLocalidades!$D396,#REF!,10,0)</f>
        <v>#REF!</v>
      </c>
      <c r="T396" s="26" t="e">
        <f>VLOOKUP(tabLocalidades!$D396,#REF!,10,0)</f>
        <v>#REF!</v>
      </c>
      <c r="U396" s="1" t="e">
        <f>IF(tabLocalidades!$R396=" ",0,1)</f>
        <v>#REF!</v>
      </c>
      <c r="V396" s="1" t="e">
        <f>TEXT(tabLocalidades!$R396,"mmm/aa")</f>
        <v>#REF!</v>
      </c>
      <c r="W396" s="1"/>
      <c r="X396" s="1"/>
      <c r="Y396" s="1"/>
      <c r="Z396" s="1"/>
      <c r="AA396" s="1"/>
    </row>
    <row r="397" spans="1:27" ht="19.5" customHeight="1">
      <c r="A397" s="2" t="e">
        <f t="shared" si="1"/>
        <v>#REF!</v>
      </c>
      <c r="B397" s="2" t="str">
        <f>IF(tabLocalidades!$C397="A","Atual","Nova")</f>
        <v>Nova</v>
      </c>
      <c r="C397" s="2" t="s">
        <v>193</v>
      </c>
      <c r="D397" s="6" t="s">
        <v>2414</v>
      </c>
      <c r="E397" s="27" t="s">
        <v>2415</v>
      </c>
      <c r="F397" s="2" t="s">
        <v>29</v>
      </c>
      <c r="G397" s="22" t="s">
        <v>56</v>
      </c>
      <c r="H397" s="27" t="s">
        <v>580</v>
      </c>
      <c r="I397" s="27" t="s">
        <v>581</v>
      </c>
      <c r="J397" s="27" t="s">
        <v>1507</v>
      </c>
      <c r="K397" s="27" t="s">
        <v>2416</v>
      </c>
      <c r="L397" s="261" t="s">
        <v>2417</v>
      </c>
      <c r="M397" s="27"/>
      <c r="N397" s="38" t="s">
        <v>2418</v>
      </c>
      <c r="O397" s="27" t="s">
        <v>53</v>
      </c>
      <c r="P397" s="46" t="s">
        <v>802</v>
      </c>
      <c r="Q397" s="45">
        <v>100</v>
      </c>
      <c r="R397" s="25" t="e">
        <f>VLOOKUP(tabLocalidades!$D397,#REF!,10,0)</f>
        <v>#REF!</v>
      </c>
      <c r="S397" s="26" t="e">
        <f>VLOOKUP(tabLocalidades!$D397,#REF!,10,0)</f>
        <v>#REF!</v>
      </c>
      <c r="T397" s="26" t="e">
        <f>VLOOKUP(tabLocalidades!$D397,#REF!,10,0)</f>
        <v>#REF!</v>
      </c>
      <c r="U397" s="1" t="e">
        <f>IF(tabLocalidades!$R397=" ",0,1)</f>
        <v>#REF!</v>
      </c>
      <c r="V397" s="1" t="e">
        <f>TEXT(tabLocalidades!$R397,"mmm/aa")</f>
        <v>#REF!</v>
      </c>
      <c r="W397" s="1"/>
      <c r="X397" s="47" t="s">
        <v>2419</v>
      </c>
      <c r="Y397" s="28" t="s">
        <v>1091</v>
      </c>
      <c r="Z397" s="28">
        <v>20020</v>
      </c>
      <c r="AA397" s="28"/>
    </row>
    <row r="398" spans="1:27" ht="19.5" customHeight="1">
      <c r="A398" s="2" t="e">
        <f t="shared" si="1"/>
        <v>#REF!</v>
      </c>
      <c r="B398" s="2" t="str">
        <f>IF(tabLocalidades!$C398="A","Atual","Nova")</f>
        <v>Nova</v>
      </c>
      <c r="C398" s="2" t="s">
        <v>193</v>
      </c>
      <c r="D398" s="6" t="s">
        <v>2420</v>
      </c>
      <c r="E398" s="27" t="s">
        <v>2421</v>
      </c>
      <c r="F398" s="2" t="s">
        <v>29</v>
      </c>
      <c r="G398" s="22" t="s">
        <v>220</v>
      </c>
      <c r="H398" s="27" t="s">
        <v>221</v>
      </c>
      <c r="I398" s="27" t="s">
        <v>417</v>
      </c>
      <c r="J398" s="27" t="s">
        <v>2422</v>
      </c>
      <c r="K398" s="27" t="s">
        <v>2423</v>
      </c>
      <c r="L398" s="261" t="s">
        <v>2424</v>
      </c>
      <c r="M398" s="27"/>
      <c r="N398" s="38" t="s">
        <v>2425</v>
      </c>
      <c r="O398" s="27" t="s">
        <v>53</v>
      </c>
      <c r="P398" s="27" t="s">
        <v>802</v>
      </c>
      <c r="Q398" s="45">
        <v>50</v>
      </c>
      <c r="R398" s="25" t="e">
        <f>VLOOKUP(tabLocalidades!$D398,#REF!,10,0)</f>
        <v>#REF!</v>
      </c>
      <c r="S398" s="26" t="e">
        <f>VLOOKUP(tabLocalidades!$D398,#REF!,10,0)</f>
        <v>#REF!</v>
      </c>
      <c r="T398" s="26" t="e">
        <f>VLOOKUP(tabLocalidades!$D398,#REF!,10,0)</f>
        <v>#REF!</v>
      </c>
      <c r="U398" s="1" t="e">
        <f>IF(tabLocalidades!$R398=" ",0,1)</f>
        <v>#REF!</v>
      </c>
      <c r="V398" s="1" t="e">
        <f>TEXT(tabLocalidades!$R398,"mmm/aa")</f>
        <v>#REF!</v>
      </c>
      <c r="W398" s="1"/>
      <c r="X398" s="28" t="s">
        <v>0</v>
      </c>
      <c r="Y398" s="28" t="s">
        <v>836</v>
      </c>
      <c r="Z398" s="28">
        <v>20044</v>
      </c>
      <c r="AA398" s="28"/>
    </row>
    <row r="399" spans="1:27" ht="19.5" customHeight="1">
      <c r="A399" s="2" t="e">
        <f t="shared" si="1"/>
        <v>#REF!</v>
      </c>
      <c r="B399" s="2" t="str">
        <f>IF(tabLocalidades!$C399="A","Atual","Nova")</f>
        <v>Nova</v>
      </c>
      <c r="C399" s="2" t="s">
        <v>193</v>
      </c>
      <c r="D399" s="6" t="s">
        <v>2426</v>
      </c>
      <c r="E399" s="27" t="s">
        <v>2427</v>
      </c>
      <c r="F399" s="2" t="s">
        <v>29</v>
      </c>
      <c r="G399" s="22" t="s">
        <v>56</v>
      </c>
      <c r="H399" s="27" t="s">
        <v>377</v>
      </c>
      <c r="I399" s="27" t="s">
        <v>377</v>
      </c>
      <c r="J399" s="27" t="s">
        <v>1247</v>
      </c>
      <c r="K399" s="41" t="s">
        <v>2428</v>
      </c>
      <c r="L399" s="261" t="s">
        <v>2429</v>
      </c>
      <c r="M399" s="27"/>
      <c r="N399" s="39" t="s">
        <v>2430</v>
      </c>
      <c r="O399" s="27" t="s">
        <v>35</v>
      </c>
      <c r="P399" s="46" t="s">
        <v>802</v>
      </c>
      <c r="Q399" s="45">
        <v>50</v>
      </c>
      <c r="R399" s="25" t="e">
        <f>VLOOKUP(tabLocalidades!$D399,#REF!,10,0)</f>
        <v>#REF!</v>
      </c>
      <c r="S399" s="26" t="e">
        <f>VLOOKUP(tabLocalidades!$D399,#REF!,10,0)</f>
        <v>#REF!</v>
      </c>
      <c r="T399" s="26" t="e">
        <f>VLOOKUP(tabLocalidades!$D399,#REF!,10,0)</f>
        <v>#REF!</v>
      </c>
      <c r="U399" s="1" t="e">
        <f>IF(tabLocalidades!$R399=" ",0,1)</f>
        <v>#REF!</v>
      </c>
      <c r="V399" s="1" t="e">
        <f>TEXT(tabLocalidades!$R399,"mmm/aa")</f>
        <v>#REF!</v>
      </c>
      <c r="W399" s="1"/>
      <c r="X399" s="1"/>
      <c r="Y399" s="1"/>
      <c r="Z399" s="1"/>
      <c r="AA399" s="1"/>
    </row>
    <row r="400" spans="1:27" ht="19.5" customHeight="1">
      <c r="A400" s="2" t="e">
        <f t="shared" si="1"/>
        <v>#REF!</v>
      </c>
      <c r="B400" s="2" t="str">
        <f>IF(tabLocalidades!$C400="A","Atual","Nova")</f>
        <v>Nova</v>
      </c>
      <c r="C400" s="2" t="s">
        <v>193</v>
      </c>
      <c r="D400" s="6" t="s">
        <v>2431</v>
      </c>
      <c r="E400" s="27" t="s">
        <v>2432</v>
      </c>
      <c r="F400" s="2" t="s">
        <v>29</v>
      </c>
      <c r="G400" s="22" t="s">
        <v>67</v>
      </c>
      <c r="H400" s="27" t="s">
        <v>68</v>
      </c>
      <c r="I400" s="27" t="s">
        <v>68</v>
      </c>
      <c r="J400" s="27" t="s">
        <v>85</v>
      </c>
      <c r="K400" s="27" t="s">
        <v>2433</v>
      </c>
      <c r="L400" s="261" t="s">
        <v>2434</v>
      </c>
      <c r="M400" s="27"/>
      <c r="N400" s="38" t="s">
        <v>2435</v>
      </c>
      <c r="O400" s="27" t="s">
        <v>35</v>
      </c>
      <c r="P400" s="27" t="s">
        <v>802</v>
      </c>
      <c r="Q400" s="45">
        <v>50</v>
      </c>
      <c r="R400" s="25" t="e">
        <f>VLOOKUP(tabLocalidades!$D400,#REF!,10,0)</f>
        <v>#REF!</v>
      </c>
      <c r="S400" s="26" t="e">
        <f>VLOOKUP(tabLocalidades!$D400,#REF!,10,0)</f>
        <v>#REF!</v>
      </c>
      <c r="T400" s="26" t="e">
        <f>VLOOKUP(tabLocalidades!$D400,#REF!,10,0)</f>
        <v>#REF!</v>
      </c>
      <c r="U400" s="1" t="e">
        <f>IF(tabLocalidades!$R400=" ",0,1)</f>
        <v>#REF!</v>
      </c>
      <c r="V400" s="1" t="e">
        <f>TEXT(tabLocalidades!$R400,"mmm/aa")</f>
        <v>#REF!</v>
      </c>
      <c r="W400" s="1"/>
      <c r="X400" s="1"/>
      <c r="Y400" s="1"/>
      <c r="Z400" s="1"/>
      <c r="AA400" s="1"/>
    </row>
    <row r="401" spans="1:27" ht="19.5" customHeight="1">
      <c r="A401" s="2" t="e">
        <f t="shared" si="1"/>
        <v>#REF!</v>
      </c>
      <c r="B401" s="2" t="str">
        <f>IF(tabLocalidades!$C401="A","Atual","Nova")</f>
        <v>Nova</v>
      </c>
      <c r="C401" s="2" t="s">
        <v>193</v>
      </c>
      <c r="D401" s="6" t="s">
        <v>2436</v>
      </c>
      <c r="E401" s="27" t="s">
        <v>2437</v>
      </c>
      <c r="F401" s="2" t="s">
        <v>29</v>
      </c>
      <c r="G401" s="22" t="s">
        <v>30</v>
      </c>
      <c r="H401" s="27" t="s">
        <v>345</v>
      </c>
      <c r="I401" s="27" t="s">
        <v>346</v>
      </c>
      <c r="J401" s="27" t="s">
        <v>2438</v>
      </c>
      <c r="K401" s="27" t="s">
        <v>2439</v>
      </c>
      <c r="L401" s="261" t="s">
        <v>2440</v>
      </c>
      <c r="M401" s="27"/>
      <c r="N401" s="39" t="s">
        <v>2441</v>
      </c>
      <c r="O401" s="27" t="s">
        <v>35</v>
      </c>
      <c r="P401" s="27" t="s">
        <v>802</v>
      </c>
      <c r="Q401" s="45">
        <v>75</v>
      </c>
      <c r="R401" s="25" t="e">
        <f>VLOOKUP(tabLocalidades!$D401,#REF!,10,0)</f>
        <v>#REF!</v>
      </c>
      <c r="S401" s="26" t="e">
        <f>VLOOKUP(tabLocalidades!$D401,#REF!,10,0)</f>
        <v>#REF!</v>
      </c>
      <c r="T401" s="26" t="e">
        <f>VLOOKUP(tabLocalidades!$D401,#REF!,10,0)</f>
        <v>#REF!</v>
      </c>
      <c r="U401" s="1" t="e">
        <f>IF(tabLocalidades!$R401=" ",0,1)</f>
        <v>#REF!</v>
      </c>
      <c r="V401" s="1" t="e">
        <f>TEXT(tabLocalidades!$R401,"mmm/aa")</f>
        <v>#REF!</v>
      </c>
      <c r="W401" s="1"/>
      <c r="X401" s="1"/>
      <c r="Y401" s="1"/>
      <c r="Z401" s="1"/>
      <c r="AA401" s="1"/>
    </row>
    <row r="402" spans="1:27" ht="19.5" customHeight="1">
      <c r="A402" s="2" t="e">
        <f t="shared" si="1"/>
        <v>#REF!</v>
      </c>
      <c r="B402" s="2" t="str">
        <f>IF(tabLocalidades!$C402="A","Atual","Nova")</f>
        <v>Nova</v>
      </c>
      <c r="C402" s="2" t="s">
        <v>793</v>
      </c>
      <c r="D402" s="6" t="s">
        <v>2442</v>
      </c>
      <c r="E402" s="27" t="s">
        <v>2443</v>
      </c>
      <c r="F402" s="2" t="s">
        <v>29</v>
      </c>
      <c r="G402" s="22" t="s">
        <v>30</v>
      </c>
      <c r="H402" s="27" t="s">
        <v>205</v>
      </c>
      <c r="I402" s="27" t="s">
        <v>205</v>
      </c>
      <c r="J402" s="27" t="s">
        <v>205</v>
      </c>
      <c r="K402" s="27" t="s">
        <v>2444</v>
      </c>
      <c r="L402" s="262" t="s">
        <v>2445</v>
      </c>
      <c r="M402" s="27"/>
      <c r="N402" s="38" t="s">
        <v>2446</v>
      </c>
      <c r="O402" s="27" t="s">
        <v>35</v>
      </c>
      <c r="P402" s="27" t="s">
        <v>802</v>
      </c>
      <c r="Q402" s="45">
        <v>100</v>
      </c>
      <c r="R402" s="25" t="e">
        <f>VLOOKUP(tabLocalidades!$D402,#REF!,10,0)</f>
        <v>#REF!</v>
      </c>
      <c r="S402" s="26" t="e">
        <f>VLOOKUP(tabLocalidades!$D402,#REF!,10,0)</f>
        <v>#REF!</v>
      </c>
      <c r="T402" s="26" t="e">
        <f>VLOOKUP(tabLocalidades!$D402,#REF!,10,0)</f>
        <v>#REF!</v>
      </c>
      <c r="U402" s="1" t="e">
        <f>IF(tabLocalidades!$R402=" ",0,1)</f>
        <v>#REF!</v>
      </c>
      <c r="V402" s="1" t="e">
        <f>TEXT(tabLocalidades!$R402,"mmm/aa")</f>
        <v>#REF!</v>
      </c>
      <c r="W402" s="1"/>
      <c r="X402" s="1"/>
      <c r="Y402" s="1"/>
      <c r="Z402" s="1"/>
      <c r="AA402" s="1"/>
    </row>
    <row r="403" spans="1:27" ht="19.5" customHeight="1">
      <c r="A403" s="2" t="e">
        <f t="shared" ref="A403:A626" si="2">IF(U403=1,"Concluída","")</f>
        <v>#REF!</v>
      </c>
      <c r="B403" s="2" t="str">
        <f>IF(tabLocalidades!$C403="A","Atual","Nova")</f>
        <v>Nova</v>
      </c>
      <c r="C403" s="2" t="s">
        <v>193</v>
      </c>
      <c r="D403" s="6" t="s">
        <v>2447</v>
      </c>
      <c r="E403" s="27" t="s">
        <v>2448</v>
      </c>
      <c r="F403" s="2" t="s">
        <v>29</v>
      </c>
      <c r="G403" s="22" t="s">
        <v>56</v>
      </c>
      <c r="H403" s="27" t="s">
        <v>398</v>
      </c>
      <c r="I403" s="27" t="s">
        <v>2449</v>
      </c>
      <c r="J403" s="27" t="s">
        <v>400</v>
      </c>
      <c r="K403" s="27" t="s">
        <v>2450</v>
      </c>
      <c r="L403" s="261" t="s">
        <v>2451</v>
      </c>
      <c r="M403" s="27"/>
      <c r="N403" s="39" t="s">
        <v>2452</v>
      </c>
      <c r="O403" s="27" t="s">
        <v>53</v>
      </c>
      <c r="P403" s="27" t="s">
        <v>802</v>
      </c>
      <c r="Q403" s="45">
        <v>50</v>
      </c>
      <c r="R403" s="25" t="e">
        <f>VLOOKUP(tabLocalidades!$D403,#REF!,10,0)</f>
        <v>#REF!</v>
      </c>
      <c r="S403" s="26" t="e">
        <f>VLOOKUP(tabLocalidades!$D403,#REF!,10,0)</f>
        <v>#REF!</v>
      </c>
      <c r="T403" s="26" t="e">
        <f>VLOOKUP(tabLocalidades!$D403,#REF!,10,0)</f>
        <v>#REF!</v>
      </c>
      <c r="U403" s="1" t="e">
        <f>IF(tabLocalidades!$R403=" ",0,1)</f>
        <v>#REF!</v>
      </c>
      <c r="V403" s="1" t="e">
        <f>TEXT(tabLocalidades!$R403,"mmm/aa")</f>
        <v>#REF!</v>
      </c>
      <c r="W403" s="1"/>
      <c r="X403" s="1"/>
      <c r="Y403" s="1"/>
      <c r="Z403" s="1"/>
      <c r="AA403" s="1"/>
    </row>
    <row r="404" spans="1:27" ht="19.5" customHeight="1">
      <c r="A404" s="2" t="e">
        <f t="shared" si="2"/>
        <v>#REF!</v>
      </c>
      <c r="B404" s="2" t="str">
        <f>IF(tabLocalidades!$C404="A","Atual","Nova")</f>
        <v>Nova</v>
      </c>
      <c r="C404" s="2" t="s">
        <v>793</v>
      </c>
      <c r="D404" s="6" t="s">
        <v>2453</v>
      </c>
      <c r="E404" s="27" t="s">
        <v>2454</v>
      </c>
      <c r="F404" s="2" t="s">
        <v>796</v>
      </c>
      <c r="G404" s="22" t="s">
        <v>56</v>
      </c>
      <c r="H404" s="27" t="s">
        <v>91</v>
      </c>
      <c r="I404" s="27" t="s">
        <v>91</v>
      </c>
      <c r="J404" s="27" t="s">
        <v>91</v>
      </c>
      <c r="K404" s="27" t="s">
        <v>2455</v>
      </c>
      <c r="L404" s="262" t="s">
        <v>2456</v>
      </c>
      <c r="M404" s="27" t="s">
        <v>813</v>
      </c>
      <c r="N404" s="38" t="s">
        <v>2457</v>
      </c>
      <c r="O404" s="27" t="s">
        <v>801</v>
      </c>
      <c r="P404" s="27" t="s">
        <v>802</v>
      </c>
      <c r="Q404" s="45">
        <v>50</v>
      </c>
      <c r="R404" s="25" t="e">
        <f>VLOOKUP(tabLocalidades!$D404,#REF!,10,0)</f>
        <v>#REF!</v>
      </c>
      <c r="S404" s="26" t="e">
        <f>VLOOKUP(tabLocalidades!$D404,#REF!,10,0)</f>
        <v>#REF!</v>
      </c>
      <c r="T404" s="26" t="e">
        <f>VLOOKUP(tabLocalidades!$D404,#REF!,10,0)</f>
        <v>#REF!</v>
      </c>
      <c r="U404" s="1" t="e">
        <f>IF(tabLocalidades!$R404=" ",0,1)</f>
        <v>#REF!</v>
      </c>
      <c r="V404" s="1" t="e">
        <f>TEXT(tabLocalidades!$R404,"mmm/aa")</f>
        <v>#REF!</v>
      </c>
      <c r="W404" s="1"/>
      <c r="X404" s="1"/>
      <c r="Y404" s="1"/>
      <c r="Z404" s="1"/>
      <c r="AA404" s="1"/>
    </row>
    <row r="405" spans="1:27" ht="19.5" customHeight="1">
      <c r="A405" s="2" t="e">
        <f t="shared" si="2"/>
        <v>#REF!</v>
      </c>
      <c r="B405" s="2" t="str">
        <f>IF(tabLocalidades!$C405="A","Atual","Nova")</f>
        <v>Nova</v>
      </c>
      <c r="C405" s="2" t="s">
        <v>793</v>
      </c>
      <c r="D405" s="6" t="s">
        <v>2458</v>
      </c>
      <c r="E405" s="27" t="s">
        <v>2459</v>
      </c>
      <c r="F405" s="2" t="s">
        <v>990</v>
      </c>
      <c r="G405" s="22" t="s">
        <v>56</v>
      </c>
      <c r="H405" s="27" t="s">
        <v>109</v>
      </c>
      <c r="I405" s="27" t="s">
        <v>110</v>
      </c>
      <c r="J405" s="27" t="s">
        <v>2460</v>
      </c>
      <c r="K405" s="27" t="s">
        <v>2461</v>
      </c>
      <c r="L405" s="262" t="s">
        <v>2462</v>
      </c>
      <c r="M405" s="27" t="s">
        <v>813</v>
      </c>
      <c r="N405" s="38" t="s">
        <v>2463</v>
      </c>
      <c r="O405" s="27" t="s">
        <v>801</v>
      </c>
      <c r="P405" s="27" t="s">
        <v>802</v>
      </c>
      <c r="Q405" s="45">
        <v>50</v>
      </c>
      <c r="R405" s="25" t="e">
        <f>VLOOKUP(tabLocalidades!$D405,#REF!,10,0)</f>
        <v>#REF!</v>
      </c>
      <c r="S405" s="26" t="e">
        <f>VLOOKUP(tabLocalidades!$D405,#REF!,10,0)</f>
        <v>#REF!</v>
      </c>
      <c r="T405" s="26" t="e">
        <f>VLOOKUP(tabLocalidades!$D405,#REF!,10,0)</f>
        <v>#REF!</v>
      </c>
      <c r="U405" s="1" t="e">
        <f>IF(tabLocalidades!$R405=" ",0,1)</f>
        <v>#REF!</v>
      </c>
      <c r="V405" s="1" t="e">
        <f>TEXT(tabLocalidades!$R405,"mmm/aa")</f>
        <v>#REF!</v>
      </c>
      <c r="W405" s="1"/>
      <c r="X405" s="1"/>
      <c r="Y405" s="1"/>
      <c r="Z405" s="1"/>
      <c r="AA405" s="1"/>
    </row>
    <row r="406" spans="1:27" ht="19.5" customHeight="1">
      <c r="A406" s="2" t="e">
        <f t="shared" si="2"/>
        <v>#REF!</v>
      </c>
      <c r="B406" s="2" t="str">
        <f>IF(tabLocalidades!$C406="A","Atual","Nova")</f>
        <v>Nova</v>
      </c>
      <c r="C406" s="2" t="s">
        <v>793</v>
      </c>
      <c r="D406" s="6" t="s">
        <v>2464</v>
      </c>
      <c r="E406" s="27" t="s">
        <v>2465</v>
      </c>
      <c r="F406" s="2" t="s">
        <v>958</v>
      </c>
      <c r="G406" s="22" t="s">
        <v>56</v>
      </c>
      <c r="H406" s="27" t="s">
        <v>109</v>
      </c>
      <c r="I406" s="27" t="s">
        <v>2466</v>
      </c>
      <c r="J406" s="27" t="s">
        <v>159</v>
      </c>
      <c r="K406" s="27" t="s">
        <v>2467</v>
      </c>
      <c r="L406" s="262" t="s">
        <v>2468</v>
      </c>
      <c r="M406" s="27"/>
      <c r="N406" s="38" t="s">
        <v>2469</v>
      </c>
      <c r="O406" s="27" t="s">
        <v>35</v>
      </c>
      <c r="P406" s="27" t="s">
        <v>802</v>
      </c>
      <c r="Q406" s="45">
        <v>150</v>
      </c>
      <c r="R406" s="25" t="e">
        <f>VLOOKUP(tabLocalidades!$D406,#REF!,10,0)</f>
        <v>#REF!</v>
      </c>
      <c r="S406" s="26" t="e">
        <f>VLOOKUP(tabLocalidades!$D406,#REF!,10,0)</f>
        <v>#REF!</v>
      </c>
      <c r="T406" s="26" t="e">
        <f>VLOOKUP(tabLocalidades!$D406,#REF!,10,0)</f>
        <v>#REF!</v>
      </c>
      <c r="U406" s="1" t="e">
        <f>IF(tabLocalidades!$R406=" ",0,1)</f>
        <v>#REF!</v>
      </c>
      <c r="V406" s="1" t="e">
        <f>TEXT(tabLocalidades!$R406,"mmm/aa")</f>
        <v>#REF!</v>
      </c>
      <c r="W406" s="1"/>
      <c r="X406" s="28" t="s">
        <v>0</v>
      </c>
      <c r="Y406" s="28" t="s">
        <v>836</v>
      </c>
      <c r="Z406" s="28">
        <v>20044</v>
      </c>
      <c r="AA406" s="28"/>
    </row>
    <row r="407" spans="1:27" ht="19.5" customHeight="1">
      <c r="A407" s="2" t="e">
        <f t="shared" si="2"/>
        <v>#REF!</v>
      </c>
      <c r="B407" s="2" t="str">
        <f>IF(tabLocalidades!$C407="A","Atual","Nova")</f>
        <v>Nova</v>
      </c>
      <c r="C407" s="2" t="s">
        <v>793</v>
      </c>
      <c r="D407" s="6" t="s">
        <v>2470</v>
      </c>
      <c r="E407" s="27" t="s">
        <v>2471</v>
      </c>
      <c r="F407" s="2" t="s">
        <v>29</v>
      </c>
      <c r="G407" s="22" t="s">
        <v>220</v>
      </c>
      <c r="H407" s="27" t="s">
        <v>451</v>
      </c>
      <c r="I407" s="27" t="s">
        <v>564</v>
      </c>
      <c r="J407" s="27" t="s">
        <v>2472</v>
      </c>
      <c r="K407" s="27" t="s">
        <v>2473</v>
      </c>
      <c r="L407" s="262" t="s">
        <v>2474</v>
      </c>
      <c r="M407" s="27"/>
      <c r="N407" s="38" t="s">
        <v>2475</v>
      </c>
      <c r="O407" s="27" t="s">
        <v>35</v>
      </c>
      <c r="P407" s="27" t="s">
        <v>802</v>
      </c>
      <c r="Q407" s="45">
        <v>100</v>
      </c>
      <c r="R407" s="25" t="e">
        <f>VLOOKUP(tabLocalidades!$D407,#REF!,10,0)</f>
        <v>#REF!</v>
      </c>
      <c r="S407" s="26" t="e">
        <f>VLOOKUP(tabLocalidades!$D407,#REF!,10,0)</f>
        <v>#REF!</v>
      </c>
      <c r="T407" s="26" t="e">
        <f>VLOOKUP(tabLocalidades!$D407,#REF!,10,0)</f>
        <v>#REF!</v>
      </c>
      <c r="U407" s="1" t="e">
        <f>IF(tabLocalidades!$R407=" ",0,1)</f>
        <v>#REF!</v>
      </c>
      <c r="V407" s="1" t="e">
        <f>TEXT(tabLocalidades!$R407,"mmm/aa")</f>
        <v>#REF!</v>
      </c>
      <c r="W407" s="1"/>
      <c r="X407" s="1"/>
      <c r="Y407" s="1"/>
      <c r="Z407" s="1"/>
      <c r="AA407" s="1"/>
    </row>
    <row r="408" spans="1:27" ht="19.5" customHeight="1">
      <c r="A408" s="2" t="e">
        <f t="shared" si="2"/>
        <v>#REF!</v>
      </c>
      <c r="B408" s="2" t="str">
        <f>IF(tabLocalidades!$C408="A","Atual","Nova")</f>
        <v>Nova</v>
      </c>
      <c r="C408" s="2" t="s">
        <v>193</v>
      </c>
      <c r="D408" s="6" t="s">
        <v>2476</v>
      </c>
      <c r="E408" s="27" t="s">
        <v>2477</v>
      </c>
      <c r="F408" s="2" t="s">
        <v>29</v>
      </c>
      <c r="G408" s="22" t="s">
        <v>56</v>
      </c>
      <c r="H408" s="27" t="s">
        <v>669</v>
      </c>
      <c r="I408" s="27" t="s">
        <v>669</v>
      </c>
      <c r="J408" s="27" t="s">
        <v>2478</v>
      </c>
      <c r="K408" s="27" t="s">
        <v>2479</v>
      </c>
      <c r="L408" s="261" t="s">
        <v>2480</v>
      </c>
      <c r="M408" s="27"/>
      <c r="N408" s="38" t="s">
        <v>2481</v>
      </c>
      <c r="O408" s="27" t="s">
        <v>35</v>
      </c>
      <c r="P408" s="27" t="s">
        <v>802</v>
      </c>
      <c r="Q408" s="45">
        <v>50</v>
      </c>
      <c r="R408" s="25" t="e">
        <f>VLOOKUP(tabLocalidades!$D408,#REF!,10,0)</f>
        <v>#REF!</v>
      </c>
      <c r="S408" s="26" t="e">
        <f>VLOOKUP(tabLocalidades!$D408,#REF!,10,0)</f>
        <v>#REF!</v>
      </c>
      <c r="T408" s="26" t="e">
        <f>VLOOKUP(tabLocalidades!$D408,#REF!,10,0)</f>
        <v>#REF!</v>
      </c>
      <c r="U408" s="1" t="e">
        <f>IF(tabLocalidades!$R408=" ",0,1)</f>
        <v>#REF!</v>
      </c>
      <c r="V408" s="1" t="e">
        <f>TEXT(tabLocalidades!$R408,"mmm/aa")</f>
        <v>#REF!</v>
      </c>
      <c r="W408" s="1"/>
      <c r="X408" s="1"/>
      <c r="Y408" s="1"/>
      <c r="Z408" s="1"/>
      <c r="AA408" s="1"/>
    </row>
    <row r="409" spans="1:27" ht="19.5" customHeight="1">
      <c r="A409" s="2" t="e">
        <f t="shared" si="2"/>
        <v>#REF!</v>
      </c>
      <c r="B409" s="2" t="str">
        <f>IF(tabLocalidades!$C409="A","Atual","Nova")</f>
        <v>Nova</v>
      </c>
      <c r="C409" s="2" t="s">
        <v>193</v>
      </c>
      <c r="D409" s="6" t="s">
        <v>2482</v>
      </c>
      <c r="E409" s="27" t="s">
        <v>2483</v>
      </c>
      <c r="F409" s="2" t="s">
        <v>29</v>
      </c>
      <c r="G409" s="22" t="s">
        <v>30</v>
      </c>
      <c r="H409" s="27" t="s">
        <v>262</v>
      </c>
      <c r="I409" s="27" t="s">
        <v>331</v>
      </c>
      <c r="J409" s="27" t="s">
        <v>2484</v>
      </c>
      <c r="K409" s="27" t="s">
        <v>2485</v>
      </c>
      <c r="L409" s="261" t="s">
        <v>2486</v>
      </c>
      <c r="M409" s="27"/>
      <c r="N409" s="38" t="s">
        <v>2487</v>
      </c>
      <c r="O409" s="27" t="s">
        <v>53</v>
      </c>
      <c r="P409" s="27" t="s">
        <v>802</v>
      </c>
      <c r="Q409" s="45">
        <v>50</v>
      </c>
      <c r="R409" s="25" t="e">
        <f>VLOOKUP(tabLocalidades!$D409,#REF!,10,0)</f>
        <v>#REF!</v>
      </c>
      <c r="S409" s="26" t="e">
        <f>VLOOKUP(tabLocalidades!$D409,#REF!,10,0)</f>
        <v>#REF!</v>
      </c>
      <c r="T409" s="26" t="e">
        <f>VLOOKUP(tabLocalidades!$D409,#REF!,10,0)</f>
        <v>#REF!</v>
      </c>
      <c r="U409" s="1" t="e">
        <f>IF(tabLocalidades!$R409=" ",0,1)</f>
        <v>#REF!</v>
      </c>
      <c r="V409" s="1" t="e">
        <f>TEXT(tabLocalidades!$R409,"mmm/aa")</f>
        <v>#REF!</v>
      </c>
      <c r="W409" s="1"/>
      <c r="X409" s="28" t="s">
        <v>0</v>
      </c>
      <c r="Y409" s="28" t="s">
        <v>836</v>
      </c>
      <c r="Z409" s="28">
        <v>20044</v>
      </c>
      <c r="AA409" s="28"/>
    </row>
    <row r="410" spans="1:27" ht="19.5" customHeight="1">
      <c r="A410" s="2" t="e">
        <f t="shared" si="2"/>
        <v>#REF!</v>
      </c>
      <c r="B410" s="2" t="str">
        <f>IF(tabLocalidades!$C410="A","Atual","Nova")</f>
        <v>Nova</v>
      </c>
      <c r="C410" s="2" t="s">
        <v>193</v>
      </c>
      <c r="D410" s="6" t="s">
        <v>2488</v>
      </c>
      <c r="E410" s="27" t="s">
        <v>2489</v>
      </c>
      <c r="F410" s="2" t="s">
        <v>29</v>
      </c>
      <c r="G410" s="22" t="s">
        <v>30</v>
      </c>
      <c r="H410" s="27" t="s">
        <v>262</v>
      </c>
      <c r="I410" s="27" t="s">
        <v>741</v>
      </c>
      <c r="J410" s="27" t="s">
        <v>2490</v>
      </c>
      <c r="K410" s="27" t="s">
        <v>2491</v>
      </c>
      <c r="L410" s="261" t="s">
        <v>2492</v>
      </c>
      <c r="M410" s="27"/>
      <c r="N410" s="39" t="s">
        <v>2493</v>
      </c>
      <c r="O410" s="27" t="s">
        <v>35</v>
      </c>
      <c r="P410" s="27" t="s">
        <v>802</v>
      </c>
      <c r="Q410" s="45">
        <v>50</v>
      </c>
      <c r="R410" s="25" t="e">
        <f>VLOOKUP(tabLocalidades!$D410,#REF!,10,0)</f>
        <v>#REF!</v>
      </c>
      <c r="S410" s="26" t="e">
        <f>VLOOKUP(tabLocalidades!$D410,#REF!,10,0)</f>
        <v>#REF!</v>
      </c>
      <c r="T410" s="26" t="e">
        <f>VLOOKUP(tabLocalidades!$D410,#REF!,10,0)</f>
        <v>#REF!</v>
      </c>
      <c r="U410" s="1" t="e">
        <f>IF(tabLocalidades!$R410=" ",0,1)</f>
        <v>#REF!</v>
      </c>
      <c r="V410" s="1" t="e">
        <f>TEXT(tabLocalidades!$R410,"mmm/aa")</f>
        <v>#REF!</v>
      </c>
      <c r="W410" s="1"/>
      <c r="X410" s="28" t="s">
        <v>0</v>
      </c>
      <c r="Y410" s="28" t="s">
        <v>836</v>
      </c>
      <c r="Z410" s="28">
        <v>20044</v>
      </c>
      <c r="AA410" s="28"/>
    </row>
    <row r="411" spans="1:27" ht="19.5" customHeight="1">
      <c r="A411" s="2" t="e">
        <f t="shared" si="2"/>
        <v>#REF!</v>
      </c>
      <c r="B411" s="2" t="str">
        <f>IF(tabLocalidades!$C411="A","Atual","Nova")</f>
        <v>Nova</v>
      </c>
      <c r="C411" s="2" t="s">
        <v>193</v>
      </c>
      <c r="D411" s="6" t="s">
        <v>2494</v>
      </c>
      <c r="E411" s="27" t="s">
        <v>2495</v>
      </c>
      <c r="F411" s="2" t="s">
        <v>29</v>
      </c>
      <c r="G411" s="22" t="s">
        <v>56</v>
      </c>
      <c r="H411" s="27" t="s">
        <v>229</v>
      </c>
      <c r="I411" s="27" t="s">
        <v>2496</v>
      </c>
      <c r="J411" s="27" t="s">
        <v>2497</v>
      </c>
      <c r="K411" s="27" t="s">
        <v>2498</v>
      </c>
      <c r="L411" s="263" t="s">
        <v>2499</v>
      </c>
      <c r="M411" s="27"/>
      <c r="N411" s="38" t="s">
        <v>2500</v>
      </c>
      <c r="O411" s="27" t="s">
        <v>35</v>
      </c>
      <c r="P411" s="27" t="s">
        <v>2501</v>
      </c>
      <c r="Q411" s="45">
        <v>75</v>
      </c>
      <c r="R411" s="25" t="e">
        <f>VLOOKUP(tabLocalidades!$D411,#REF!,10,0)</f>
        <v>#REF!</v>
      </c>
      <c r="S411" s="26" t="e">
        <f>VLOOKUP(tabLocalidades!$D411,#REF!,10,0)</f>
        <v>#REF!</v>
      </c>
      <c r="T411" s="26" t="e">
        <f>VLOOKUP(tabLocalidades!$D411,#REF!,10,0)</f>
        <v>#REF!</v>
      </c>
      <c r="U411" s="1" t="e">
        <f>IF(tabLocalidades!$R411=" ",0,1)</f>
        <v>#REF!</v>
      </c>
      <c r="V411" s="1" t="e">
        <f>TEXT(tabLocalidades!$R411,"mmm/aa")</f>
        <v>#REF!</v>
      </c>
      <c r="W411" s="1"/>
      <c r="X411" s="1"/>
      <c r="Y411" s="1"/>
      <c r="Z411" s="1"/>
      <c r="AA411" s="1"/>
    </row>
    <row r="412" spans="1:27" ht="19.5" customHeight="1">
      <c r="A412" s="2" t="e">
        <f t="shared" si="2"/>
        <v>#REF!</v>
      </c>
      <c r="B412" s="2" t="str">
        <f>IF(tabLocalidades!$C412="A","Atual","Nova")</f>
        <v>Nova</v>
      </c>
      <c r="C412" s="2" t="s">
        <v>193</v>
      </c>
      <c r="D412" s="6" t="s">
        <v>2502</v>
      </c>
      <c r="E412" s="27" t="s">
        <v>2503</v>
      </c>
      <c r="F412" s="2" t="s">
        <v>196</v>
      </c>
      <c r="G412" s="22" t="s">
        <v>56</v>
      </c>
      <c r="H412" s="27" t="s">
        <v>109</v>
      </c>
      <c r="I412" s="27" t="s">
        <v>158</v>
      </c>
      <c r="J412" s="27" t="s">
        <v>2504</v>
      </c>
      <c r="K412" s="27" t="s">
        <v>2505</v>
      </c>
      <c r="L412" s="261" t="s">
        <v>2506</v>
      </c>
      <c r="M412" s="27"/>
      <c r="N412" s="38" t="s">
        <v>2507</v>
      </c>
      <c r="O412" s="27" t="s">
        <v>202</v>
      </c>
      <c r="P412" s="27" t="s">
        <v>802</v>
      </c>
      <c r="Q412" s="45">
        <v>50</v>
      </c>
      <c r="R412" s="25" t="e">
        <f>VLOOKUP(tabLocalidades!$D412,#REF!,10,0)</f>
        <v>#REF!</v>
      </c>
      <c r="S412" s="26" t="e">
        <f>VLOOKUP(tabLocalidades!$D412,#REF!,10,0)</f>
        <v>#REF!</v>
      </c>
      <c r="T412" s="26" t="e">
        <f>VLOOKUP(tabLocalidades!$D412,#REF!,10,0)</f>
        <v>#REF!</v>
      </c>
      <c r="U412" s="1" t="e">
        <f>IF(tabLocalidades!$R412=" ",0,1)</f>
        <v>#REF!</v>
      </c>
      <c r="V412" s="1" t="e">
        <f>TEXT(tabLocalidades!$R412,"mmm/aa")</f>
        <v>#REF!</v>
      </c>
      <c r="W412" s="1"/>
      <c r="X412" s="47" t="s">
        <v>2508</v>
      </c>
      <c r="Y412" s="28" t="s">
        <v>2509</v>
      </c>
      <c r="Z412" s="28" t="s">
        <v>2510</v>
      </c>
      <c r="AA412" s="28"/>
    </row>
    <row r="413" spans="1:27" ht="19.5" customHeight="1">
      <c r="A413" s="2" t="e">
        <f t="shared" si="2"/>
        <v>#REF!</v>
      </c>
      <c r="B413" s="2" t="str">
        <f>IF(tabLocalidades!$C413="A","Atual","Nova")</f>
        <v>Nova</v>
      </c>
      <c r="C413" s="2" t="s">
        <v>193</v>
      </c>
      <c r="D413" s="6" t="s">
        <v>2511</v>
      </c>
      <c r="E413" s="27" t="s">
        <v>2512</v>
      </c>
      <c r="F413" s="2" t="s">
        <v>29</v>
      </c>
      <c r="G413" s="22" t="s">
        <v>220</v>
      </c>
      <c r="H413" s="27" t="s">
        <v>390</v>
      </c>
      <c r="I413" s="27" t="s">
        <v>391</v>
      </c>
      <c r="J413" s="27" t="s">
        <v>392</v>
      </c>
      <c r="K413" s="27" t="s">
        <v>2513</v>
      </c>
      <c r="L413" s="261" t="s">
        <v>2514</v>
      </c>
      <c r="M413" s="27"/>
      <c r="N413" s="38" t="s">
        <v>2515</v>
      </c>
      <c r="O413" s="27" t="s">
        <v>35</v>
      </c>
      <c r="P413" s="27" t="s">
        <v>802</v>
      </c>
      <c r="Q413" s="45">
        <v>50</v>
      </c>
      <c r="R413" s="25" t="e">
        <f>VLOOKUP(tabLocalidades!$D413,#REF!,10,0)</f>
        <v>#REF!</v>
      </c>
      <c r="S413" s="26" t="e">
        <f>VLOOKUP(tabLocalidades!$D413,#REF!,10,0)</f>
        <v>#REF!</v>
      </c>
      <c r="T413" s="26" t="e">
        <f>VLOOKUP(tabLocalidades!$D413,#REF!,10,0)</f>
        <v>#REF!</v>
      </c>
      <c r="U413" s="1" t="e">
        <f>IF(tabLocalidades!$R413=" ",0,1)</f>
        <v>#REF!</v>
      </c>
      <c r="V413" s="1" t="e">
        <f>TEXT(tabLocalidades!$R413,"mmm/aa")</f>
        <v>#REF!</v>
      </c>
      <c r="W413" s="1"/>
      <c r="X413" s="1"/>
      <c r="Y413" s="1"/>
      <c r="Z413" s="1"/>
      <c r="AA413" s="1"/>
    </row>
    <row r="414" spans="1:27" ht="19.5" customHeight="1">
      <c r="A414" s="2" t="e">
        <f t="shared" si="2"/>
        <v>#REF!</v>
      </c>
      <c r="B414" s="2" t="str">
        <f>IF(tabLocalidades!$C414="A","Atual","Nova")</f>
        <v>Nova</v>
      </c>
      <c r="C414" s="2" t="s">
        <v>193</v>
      </c>
      <c r="D414" s="6" t="s">
        <v>2516</v>
      </c>
      <c r="E414" s="27" t="s">
        <v>2517</v>
      </c>
      <c r="F414" s="2" t="s">
        <v>29</v>
      </c>
      <c r="G414" s="22" t="s">
        <v>30</v>
      </c>
      <c r="H414" s="27" t="s">
        <v>197</v>
      </c>
      <c r="I414" s="27" t="s">
        <v>197</v>
      </c>
      <c r="J414" s="27" t="s">
        <v>197</v>
      </c>
      <c r="K414" s="27" t="s">
        <v>2518</v>
      </c>
      <c r="L414" s="261" t="s">
        <v>2519</v>
      </c>
      <c r="M414" s="27"/>
      <c r="N414" s="38" t="s">
        <v>2520</v>
      </c>
      <c r="O414" s="27" t="s">
        <v>35</v>
      </c>
      <c r="P414" s="27" t="s">
        <v>802</v>
      </c>
      <c r="Q414" s="45">
        <v>75</v>
      </c>
      <c r="R414" s="25" t="e">
        <f>VLOOKUP(tabLocalidades!$D414,#REF!,10,0)</f>
        <v>#REF!</v>
      </c>
      <c r="S414" s="26" t="e">
        <f>VLOOKUP(tabLocalidades!$D414,#REF!,10,0)</f>
        <v>#REF!</v>
      </c>
      <c r="T414" s="26" t="e">
        <f>VLOOKUP(tabLocalidades!$D414,#REF!,10,0)</f>
        <v>#REF!</v>
      </c>
      <c r="U414" s="1" t="e">
        <f>IF(tabLocalidades!$R414=" ",0,1)</f>
        <v>#REF!</v>
      </c>
      <c r="V414" s="1" t="e">
        <f>TEXT(tabLocalidades!$R414,"mmm/aa")</f>
        <v>#REF!</v>
      </c>
      <c r="W414" s="1"/>
      <c r="X414" s="28" t="s">
        <v>2085</v>
      </c>
      <c r="Y414" s="28" t="s">
        <v>2521</v>
      </c>
      <c r="Z414" s="28">
        <v>20169</v>
      </c>
      <c r="AA414" s="28" t="s">
        <v>2522</v>
      </c>
    </row>
    <row r="415" spans="1:27" ht="19.5" customHeight="1">
      <c r="A415" s="2" t="e">
        <f t="shared" si="2"/>
        <v>#REF!</v>
      </c>
      <c r="B415" s="2" t="str">
        <f>IF(tabLocalidades!$C415="A","Atual","Nova")</f>
        <v>Nova</v>
      </c>
      <c r="C415" s="2" t="s">
        <v>193</v>
      </c>
      <c r="D415" s="6" t="s">
        <v>2523</v>
      </c>
      <c r="E415" s="27" t="s">
        <v>2524</v>
      </c>
      <c r="F415" s="2" t="s">
        <v>29</v>
      </c>
      <c r="G415" s="22" t="s">
        <v>30</v>
      </c>
      <c r="H415" s="27" t="s">
        <v>406</v>
      </c>
      <c r="I415" s="27" t="s">
        <v>406</v>
      </c>
      <c r="J415" s="27" t="s">
        <v>2525</v>
      </c>
      <c r="K415" s="41" t="s">
        <v>2526</v>
      </c>
      <c r="L415" s="261" t="s">
        <v>2527</v>
      </c>
      <c r="M415" s="27"/>
      <c r="N415" s="39" t="s">
        <v>2528</v>
      </c>
      <c r="O415" s="27" t="s">
        <v>35</v>
      </c>
      <c r="P415" s="27" t="s">
        <v>802</v>
      </c>
      <c r="Q415" s="45">
        <v>50</v>
      </c>
      <c r="R415" s="25" t="e">
        <f>VLOOKUP(tabLocalidades!$D415,#REF!,10,0)</f>
        <v>#REF!</v>
      </c>
      <c r="S415" s="26" t="e">
        <f>VLOOKUP(tabLocalidades!$D415,#REF!,10,0)</f>
        <v>#REF!</v>
      </c>
      <c r="T415" s="26" t="e">
        <f>VLOOKUP(tabLocalidades!$D415,#REF!,10,0)</f>
        <v>#REF!</v>
      </c>
      <c r="U415" s="1" t="e">
        <f>IF(tabLocalidades!$R415=" ",0,1)</f>
        <v>#REF!</v>
      </c>
      <c r="V415" s="1" t="e">
        <f>TEXT(tabLocalidades!$R415,"mmm/aa")</f>
        <v>#REF!</v>
      </c>
      <c r="W415" s="1"/>
      <c r="X415" s="1"/>
      <c r="Y415" s="1"/>
      <c r="Z415" s="1"/>
      <c r="AA415" s="1"/>
    </row>
    <row r="416" spans="1:27" ht="19.5" customHeight="1">
      <c r="A416" s="2" t="e">
        <f t="shared" si="2"/>
        <v>#REF!</v>
      </c>
      <c r="B416" s="2" t="str">
        <f>IF(tabLocalidades!$C416="A","Atual","Nova")</f>
        <v>Nova</v>
      </c>
      <c r="C416" s="2" t="s">
        <v>193</v>
      </c>
      <c r="D416" s="6" t="s">
        <v>2529</v>
      </c>
      <c r="E416" s="27" t="s">
        <v>2530</v>
      </c>
      <c r="F416" s="2" t="s">
        <v>29</v>
      </c>
      <c r="G416" s="22" t="s">
        <v>39</v>
      </c>
      <c r="H416" s="27" t="s">
        <v>40</v>
      </c>
      <c r="I416" s="27" t="s">
        <v>40</v>
      </c>
      <c r="J416" s="27" t="s">
        <v>2531</v>
      </c>
      <c r="K416" s="27" t="s">
        <v>2532</v>
      </c>
      <c r="L416" s="261" t="s">
        <v>2533</v>
      </c>
      <c r="M416" s="27"/>
      <c r="N416" s="38" t="s">
        <v>2534</v>
      </c>
      <c r="O416" s="27" t="s">
        <v>35</v>
      </c>
      <c r="P416" s="27" t="s">
        <v>802</v>
      </c>
      <c r="Q416" s="45">
        <v>150</v>
      </c>
      <c r="R416" s="25" t="e">
        <f>VLOOKUP(tabLocalidades!$D416,#REF!,10,0)</f>
        <v>#REF!</v>
      </c>
      <c r="S416" s="26" t="e">
        <f>VLOOKUP(tabLocalidades!$D416,#REF!,10,0)</f>
        <v>#REF!</v>
      </c>
      <c r="T416" s="26" t="e">
        <f>VLOOKUP(tabLocalidades!$D416,#REF!,10,0)</f>
        <v>#REF!</v>
      </c>
      <c r="U416" s="1" t="e">
        <f>IF(tabLocalidades!$R416=" ",0,1)</f>
        <v>#REF!</v>
      </c>
      <c r="V416" s="1" t="e">
        <f>TEXT(tabLocalidades!$R416,"mmm/aa")</f>
        <v>#REF!</v>
      </c>
      <c r="W416" s="1"/>
      <c r="X416" s="1"/>
      <c r="Y416" s="1"/>
      <c r="Z416" s="1"/>
      <c r="AA416" s="1"/>
    </row>
    <row r="417" spans="1:27" ht="19.5" customHeight="1">
      <c r="A417" s="2" t="e">
        <f t="shared" si="2"/>
        <v>#REF!</v>
      </c>
      <c r="B417" s="2" t="str">
        <f>IF(tabLocalidades!$C417="A","Atual","Nova")</f>
        <v>Nova</v>
      </c>
      <c r="C417" s="2" t="s">
        <v>193</v>
      </c>
      <c r="D417" s="6" t="s">
        <v>2535</v>
      </c>
      <c r="E417" s="27" t="s">
        <v>2536</v>
      </c>
      <c r="F417" s="2" t="s">
        <v>29</v>
      </c>
      <c r="G417" s="22" t="s">
        <v>30</v>
      </c>
      <c r="H417" s="27" t="s">
        <v>406</v>
      </c>
      <c r="I417" s="27" t="s">
        <v>406</v>
      </c>
      <c r="J417" s="27" t="s">
        <v>1986</v>
      </c>
      <c r="K417" s="27" t="s">
        <v>2537</v>
      </c>
      <c r="L417" s="261" t="s">
        <v>2538</v>
      </c>
      <c r="M417" s="27"/>
      <c r="N417" s="38" t="s">
        <v>2539</v>
      </c>
      <c r="O417" s="27" t="s">
        <v>35</v>
      </c>
      <c r="P417" s="27" t="s">
        <v>802</v>
      </c>
      <c r="Q417" s="45">
        <v>100</v>
      </c>
      <c r="R417" s="25" t="e">
        <f>VLOOKUP(tabLocalidades!$D417,#REF!,10,0)</f>
        <v>#REF!</v>
      </c>
      <c r="S417" s="26" t="e">
        <f>VLOOKUP(tabLocalidades!$D417,#REF!,10,0)</f>
        <v>#REF!</v>
      </c>
      <c r="T417" s="26" t="e">
        <f>VLOOKUP(tabLocalidades!$D417,#REF!,10,0)</f>
        <v>#REF!</v>
      </c>
      <c r="U417" s="1" t="e">
        <f>IF(tabLocalidades!$R417=" ",0,1)</f>
        <v>#REF!</v>
      </c>
      <c r="V417" s="1" t="e">
        <f>TEXT(tabLocalidades!$R417,"mmm/aa")</f>
        <v>#REF!</v>
      </c>
      <c r="W417" s="1"/>
      <c r="X417" s="1"/>
      <c r="Y417" s="1"/>
      <c r="Z417" s="1"/>
      <c r="AA417" s="1"/>
    </row>
    <row r="418" spans="1:27" ht="19.5" customHeight="1">
      <c r="A418" s="2" t="e">
        <f t="shared" si="2"/>
        <v>#REF!</v>
      </c>
      <c r="B418" s="2" t="str">
        <f>IF(tabLocalidades!$C418="A","Atual","Nova")</f>
        <v>Nova</v>
      </c>
      <c r="C418" s="2" t="s">
        <v>793</v>
      </c>
      <c r="D418" s="6" t="s">
        <v>2540</v>
      </c>
      <c r="E418" s="27" t="s">
        <v>2541</v>
      </c>
      <c r="F418" s="2" t="s">
        <v>29</v>
      </c>
      <c r="G418" s="22" t="s">
        <v>56</v>
      </c>
      <c r="H418" s="27" t="s">
        <v>580</v>
      </c>
      <c r="I418" s="27" t="s">
        <v>581</v>
      </c>
      <c r="J418" s="27" t="s">
        <v>2542</v>
      </c>
      <c r="K418" s="27" t="s">
        <v>2543</v>
      </c>
      <c r="L418" s="262" t="s">
        <v>2544</v>
      </c>
      <c r="M418" s="27"/>
      <c r="N418" s="39" t="s">
        <v>2545</v>
      </c>
      <c r="O418" s="27" t="s">
        <v>35</v>
      </c>
      <c r="P418" s="27" t="s">
        <v>802</v>
      </c>
      <c r="Q418" s="45">
        <v>75</v>
      </c>
      <c r="R418" s="25" t="e">
        <f>VLOOKUP(tabLocalidades!$D418,#REF!,10,0)</f>
        <v>#REF!</v>
      </c>
      <c r="S418" s="26" t="e">
        <f>VLOOKUP(tabLocalidades!$D418,#REF!,10,0)</f>
        <v>#REF!</v>
      </c>
      <c r="T418" s="26" t="e">
        <f>VLOOKUP(tabLocalidades!$D418,#REF!,10,0)</f>
        <v>#REF!</v>
      </c>
      <c r="U418" s="1" t="e">
        <f>IF(tabLocalidades!$R418=" ",0,1)</f>
        <v>#REF!</v>
      </c>
      <c r="V418" s="1" t="e">
        <f>TEXT(tabLocalidades!$R418,"mmm/aa")</f>
        <v>#REF!</v>
      </c>
      <c r="W418" s="1"/>
      <c r="X418" s="1"/>
      <c r="Y418" s="1"/>
      <c r="Z418" s="1"/>
      <c r="AA418" s="1"/>
    </row>
    <row r="419" spans="1:27" ht="19.5" customHeight="1">
      <c r="A419" s="2" t="e">
        <f t="shared" si="2"/>
        <v>#REF!</v>
      </c>
      <c r="B419" s="2" t="str">
        <f>IF(tabLocalidades!$C419="A","Atual","Nova")</f>
        <v>Nova</v>
      </c>
      <c r="C419" s="2" t="s">
        <v>193</v>
      </c>
      <c r="D419" s="6" t="s">
        <v>2546</v>
      </c>
      <c r="E419" s="27" t="s">
        <v>2547</v>
      </c>
      <c r="F419" s="2" t="s">
        <v>29</v>
      </c>
      <c r="G419" s="22" t="s">
        <v>56</v>
      </c>
      <c r="H419" s="27" t="s">
        <v>109</v>
      </c>
      <c r="I419" s="27" t="s">
        <v>158</v>
      </c>
      <c r="J419" s="27" t="s">
        <v>159</v>
      </c>
      <c r="K419" s="27" t="s">
        <v>2548</v>
      </c>
      <c r="L419" s="263" t="s">
        <v>2549</v>
      </c>
      <c r="M419" s="27"/>
      <c r="N419" s="38" t="s">
        <v>2550</v>
      </c>
      <c r="O419" s="27" t="s">
        <v>35</v>
      </c>
      <c r="P419" s="27" t="s">
        <v>2501</v>
      </c>
      <c r="Q419" s="45">
        <v>50</v>
      </c>
      <c r="R419" s="25" t="e">
        <f>VLOOKUP(tabLocalidades!$D419,#REF!,10,0)</f>
        <v>#REF!</v>
      </c>
      <c r="S419" s="26" t="e">
        <f>VLOOKUP(tabLocalidades!$D419,#REF!,10,0)</f>
        <v>#REF!</v>
      </c>
      <c r="T419" s="26" t="e">
        <f>VLOOKUP(tabLocalidades!$D419,#REF!,10,0)</f>
        <v>#REF!</v>
      </c>
      <c r="U419" s="1" t="e">
        <f>IF(tabLocalidades!$R419=" ",0,1)</f>
        <v>#REF!</v>
      </c>
      <c r="V419" s="1" t="e">
        <f>TEXT(tabLocalidades!$R419,"mmm/aa")</f>
        <v>#REF!</v>
      </c>
      <c r="W419" s="1"/>
      <c r="X419" s="1"/>
      <c r="Y419" s="1"/>
      <c r="Z419" s="1"/>
      <c r="AA419" s="1"/>
    </row>
    <row r="420" spans="1:27" ht="19.5" customHeight="1">
      <c r="A420" s="2" t="e">
        <f t="shared" si="2"/>
        <v>#REF!</v>
      </c>
      <c r="B420" s="2" t="str">
        <f>IF(tabLocalidades!$C420="A","Atual","Nova")</f>
        <v>Nova</v>
      </c>
      <c r="C420" s="2" t="s">
        <v>793</v>
      </c>
      <c r="D420" s="6" t="s">
        <v>2551</v>
      </c>
      <c r="E420" s="27" t="s">
        <v>2552</v>
      </c>
      <c r="F420" s="2" t="s">
        <v>29</v>
      </c>
      <c r="G420" s="22" t="s">
        <v>220</v>
      </c>
      <c r="H420" s="27" t="s">
        <v>390</v>
      </c>
      <c r="I420" s="27" t="s">
        <v>391</v>
      </c>
      <c r="J420" s="27" t="s">
        <v>2553</v>
      </c>
      <c r="K420" s="27" t="s">
        <v>2554</v>
      </c>
      <c r="L420" s="262" t="s">
        <v>2555</v>
      </c>
      <c r="M420" s="27"/>
      <c r="N420" s="38" t="s">
        <v>2556</v>
      </c>
      <c r="O420" s="27" t="s">
        <v>35</v>
      </c>
      <c r="P420" s="27" t="s">
        <v>802</v>
      </c>
      <c r="Q420" s="45">
        <v>100</v>
      </c>
      <c r="R420" s="25" t="e">
        <f>VLOOKUP(tabLocalidades!$D420,#REF!,10,0)</f>
        <v>#REF!</v>
      </c>
      <c r="S420" s="26" t="e">
        <f>VLOOKUP(tabLocalidades!$D420,#REF!,10,0)</f>
        <v>#REF!</v>
      </c>
      <c r="T420" s="26" t="e">
        <f>VLOOKUP(tabLocalidades!$D420,#REF!,10,0)</f>
        <v>#REF!</v>
      </c>
      <c r="U420" s="1" t="e">
        <f>IF(tabLocalidades!$R420=" ",0,1)</f>
        <v>#REF!</v>
      </c>
      <c r="V420" s="1" t="e">
        <f>TEXT(tabLocalidades!$R420,"mmm/aa")</f>
        <v>#REF!</v>
      </c>
      <c r="W420" s="1"/>
      <c r="X420" s="1"/>
      <c r="Y420" s="1"/>
      <c r="Z420" s="1"/>
      <c r="AA420" s="1"/>
    </row>
    <row r="421" spans="1:27" ht="19.5" customHeight="1">
      <c r="A421" s="2" t="e">
        <f t="shared" si="2"/>
        <v>#REF!</v>
      </c>
      <c r="B421" s="2" t="str">
        <f>IF(tabLocalidades!$C421="A","Atual","Nova")</f>
        <v>Nova</v>
      </c>
      <c r="C421" s="2" t="s">
        <v>793</v>
      </c>
      <c r="D421" s="6" t="s">
        <v>2557</v>
      </c>
      <c r="E421" s="27" t="s">
        <v>2558</v>
      </c>
      <c r="F421" s="2" t="s">
        <v>29</v>
      </c>
      <c r="G421" s="22" t="s">
        <v>30</v>
      </c>
      <c r="H421" s="27" t="s">
        <v>262</v>
      </c>
      <c r="I421" s="27" t="s">
        <v>331</v>
      </c>
      <c r="J421" s="27" t="s">
        <v>2559</v>
      </c>
      <c r="K421" s="27" t="s">
        <v>2560</v>
      </c>
      <c r="L421" s="262" t="s">
        <v>2561</v>
      </c>
      <c r="M421" s="27"/>
      <c r="N421" s="39" t="s">
        <v>2562</v>
      </c>
      <c r="O421" s="27" t="s">
        <v>35</v>
      </c>
      <c r="P421" s="27" t="s">
        <v>802</v>
      </c>
      <c r="Q421" s="45">
        <v>50</v>
      </c>
      <c r="R421" s="25" t="e">
        <f>VLOOKUP(tabLocalidades!$D421,#REF!,10,0)</f>
        <v>#REF!</v>
      </c>
      <c r="S421" s="26" t="e">
        <f>VLOOKUP(tabLocalidades!$D421,#REF!,10,0)</f>
        <v>#REF!</v>
      </c>
      <c r="T421" s="26" t="e">
        <f>VLOOKUP(tabLocalidades!$D421,#REF!,10,0)</f>
        <v>#REF!</v>
      </c>
      <c r="U421" s="1" t="e">
        <f>IF(tabLocalidades!$R421=" ",0,1)</f>
        <v>#REF!</v>
      </c>
      <c r="V421" s="1" t="e">
        <f>TEXT(tabLocalidades!$R421,"mmm/aa")</f>
        <v>#REF!</v>
      </c>
      <c r="W421" s="1"/>
      <c r="X421" s="1"/>
      <c r="Y421" s="1"/>
      <c r="Z421" s="1"/>
      <c r="AA421" s="1"/>
    </row>
    <row r="422" spans="1:27" ht="19.5" customHeight="1">
      <c r="A422" s="2" t="e">
        <f t="shared" si="2"/>
        <v>#REF!</v>
      </c>
      <c r="B422" s="2" t="str">
        <f>IF(tabLocalidades!$C422="A","Atual","Nova")</f>
        <v>Nova</v>
      </c>
      <c r="C422" s="2" t="s">
        <v>793</v>
      </c>
      <c r="D422" s="6" t="s">
        <v>2563</v>
      </c>
      <c r="E422" s="27" t="s">
        <v>2564</v>
      </c>
      <c r="F422" s="2" t="s">
        <v>29</v>
      </c>
      <c r="G422" s="22" t="s">
        <v>30</v>
      </c>
      <c r="H422" s="27" t="s">
        <v>150</v>
      </c>
      <c r="I422" s="27" t="s">
        <v>150</v>
      </c>
      <c r="J422" s="27" t="s">
        <v>2565</v>
      </c>
      <c r="K422" s="27" t="s">
        <v>2566</v>
      </c>
      <c r="L422" s="262" t="s">
        <v>2567</v>
      </c>
      <c r="M422" s="27"/>
      <c r="N422" s="38" t="s">
        <v>2568</v>
      </c>
      <c r="O422" s="27" t="s">
        <v>35</v>
      </c>
      <c r="P422" s="27" t="s">
        <v>802</v>
      </c>
      <c r="Q422" s="45">
        <v>100</v>
      </c>
      <c r="R422" s="25" t="e">
        <f>VLOOKUP(tabLocalidades!$D422,#REF!,10,0)</f>
        <v>#REF!</v>
      </c>
      <c r="S422" s="26" t="e">
        <f>VLOOKUP(tabLocalidades!$D422,#REF!,10,0)</f>
        <v>#REF!</v>
      </c>
      <c r="T422" s="26" t="e">
        <f>VLOOKUP(tabLocalidades!$D422,#REF!,10,0)</f>
        <v>#REF!</v>
      </c>
      <c r="U422" s="1" t="e">
        <f>IF(tabLocalidades!$R422=" ",0,1)</f>
        <v>#REF!</v>
      </c>
      <c r="V422" s="1" t="e">
        <f>TEXT(tabLocalidades!$R422,"mmm/aa")</f>
        <v>#REF!</v>
      </c>
      <c r="W422" s="1"/>
      <c r="X422" s="1"/>
      <c r="Y422" s="1"/>
      <c r="Z422" s="1"/>
      <c r="AA422" s="1"/>
    </row>
    <row r="423" spans="1:27" ht="19.5" customHeight="1">
      <c r="A423" s="2" t="e">
        <f t="shared" si="2"/>
        <v>#REF!</v>
      </c>
      <c r="B423" s="2" t="str">
        <f>IF(tabLocalidades!$C423="A","Atual","Nova")</f>
        <v>Nova</v>
      </c>
      <c r="C423" s="2" t="s">
        <v>193</v>
      </c>
      <c r="D423" s="6" t="s">
        <v>2569</v>
      </c>
      <c r="E423" s="27" t="s">
        <v>2570</v>
      </c>
      <c r="F423" s="2" t="s">
        <v>29</v>
      </c>
      <c r="G423" s="22" t="s">
        <v>67</v>
      </c>
      <c r="H423" s="27" t="s">
        <v>318</v>
      </c>
      <c r="I423" s="27" t="s">
        <v>318</v>
      </c>
      <c r="J423" s="27" t="s">
        <v>2571</v>
      </c>
      <c r="K423" s="27" t="s">
        <v>2572</v>
      </c>
      <c r="L423" s="261" t="s">
        <v>2573</v>
      </c>
      <c r="M423" s="27"/>
      <c r="N423" s="38" t="s">
        <v>2574</v>
      </c>
      <c r="O423" s="27" t="s">
        <v>35</v>
      </c>
      <c r="P423" s="27" t="s">
        <v>802</v>
      </c>
      <c r="Q423" s="45">
        <v>100</v>
      </c>
      <c r="R423" s="25" t="e">
        <f>VLOOKUP(tabLocalidades!$D423,#REF!,10,0)</f>
        <v>#REF!</v>
      </c>
      <c r="S423" s="26" t="e">
        <f>VLOOKUP(tabLocalidades!$D423,#REF!,10,0)</f>
        <v>#REF!</v>
      </c>
      <c r="T423" s="26" t="e">
        <f>VLOOKUP(tabLocalidades!$D423,#REF!,10,0)</f>
        <v>#REF!</v>
      </c>
      <c r="U423" s="1" t="e">
        <f>IF(tabLocalidades!$R423=" ",0,1)</f>
        <v>#REF!</v>
      </c>
      <c r="V423" s="1" t="e">
        <f>TEXT(tabLocalidades!$R423,"mmm/aa")</f>
        <v>#REF!</v>
      </c>
      <c r="W423" s="1"/>
      <c r="X423" s="1"/>
      <c r="Y423" s="1"/>
      <c r="Z423" s="1"/>
      <c r="AA423" s="1"/>
    </row>
    <row r="424" spans="1:27" ht="19.5" customHeight="1">
      <c r="A424" s="2" t="e">
        <f t="shared" si="2"/>
        <v>#REF!</v>
      </c>
      <c r="B424" s="2" t="str">
        <f>IF(tabLocalidades!$C424="A","Atual","Nova")</f>
        <v>Nova</v>
      </c>
      <c r="C424" s="2" t="s">
        <v>193</v>
      </c>
      <c r="D424" s="6" t="s">
        <v>2575</v>
      </c>
      <c r="E424" s="27" t="s">
        <v>2576</v>
      </c>
      <c r="F424" s="2" t="s">
        <v>29</v>
      </c>
      <c r="G424" s="22" t="s">
        <v>67</v>
      </c>
      <c r="H424" s="27" t="s">
        <v>68</v>
      </c>
      <c r="I424" s="27" t="s">
        <v>68</v>
      </c>
      <c r="J424" s="27" t="s">
        <v>2577</v>
      </c>
      <c r="K424" s="27" t="s">
        <v>2578</v>
      </c>
      <c r="L424" s="261" t="s">
        <v>2579</v>
      </c>
      <c r="M424" s="27"/>
      <c r="N424" s="38" t="s">
        <v>2580</v>
      </c>
      <c r="O424" s="27" t="s">
        <v>53</v>
      </c>
      <c r="P424" s="27" t="s">
        <v>802</v>
      </c>
      <c r="Q424" s="45">
        <v>100</v>
      </c>
      <c r="R424" s="25" t="e">
        <f>VLOOKUP(tabLocalidades!$D424,#REF!,10,0)</f>
        <v>#REF!</v>
      </c>
      <c r="S424" s="26" t="e">
        <f>VLOOKUP(tabLocalidades!$D424,#REF!,10,0)</f>
        <v>#REF!</v>
      </c>
      <c r="T424" s="26" t="e">
        <f>VLOOKUP(tabLocalidades!$D424,#REF!,10,0)</f>
        <v>#REF!</v>
      </c>
      <c r="U424" s="1" t="e">
        <f>IF(tabLocalidades!$R424=" ",0,1)</f>
        <v>#REF!</v>
      </c>
      <c r="V424" s="1" t="e">
        <f>TEXT(tabLocalidades!$R424,"mmm/aa")</f>
        <v>#REF!</v>
      </c>
      <c r="W424" s="1"/>
      <c r="X424" s="1"/>
      <c r="Y424" s="1"/>
      <c r="Z424" s="1"/>
      <c r="AA424" s="1"/>
    </row>
    <row r="425" spans="1:27" ht="19.5" customHeight="1">
      <c r="A425" s="2" t="e">
        <f t="shared" si="2"/>
        <v>#REF!</v>
      </c>
      <c r="B425" s="2" t="str">
        <f>IF(tabLocalidades!$C425="A","Atual","Nova")</f>
        <v>Nova</v>
      </c>
      <c r="C425" s="2" t="s">
        <v>193</v>
      </c>
      <c r="D425" s="6" t="s">
        <v>2581</v>
      </c>
      <c r="E425" s="27" t="s">
        <v>2582</v>
      </c>
      <c r="F425" s="2" t="s">
        <v>29</v>
      </c>
      <c r="G425" s="22" t="s">
        <v>30</v>
      </c>
      <c r="H425" s="27" t="s">
        <v>262</v>
      </c>
      <c r="I425" s="27" t="s">
        <v>263</v>
      </c>
      <c r="J425" s="27" t="s">
        <v>263</v>
      </c>
      <c r="K425" s="27" t="s">
        <v>2583</v>
      </c>
      <c r="L425" s="261" t="s">
        <v>2584</v>
      </c>
      <c r="M425" s="27"/>
      <c r="N425" s="38" t="s">
        <v>2585</v>
      </c>
      <c r="O425" s="27" t="s">
        <v>35</v>
      </c>
      <c r="P425" s="27" t="s">
        <v>802</v>
      </c>
      <c r="Q425" s="45">
        <v>75</v>
      </c>
      <c r="R425" s="25" t="e">
        <f>VLOOKUP(tabLocalidades!$D425,#REF!,10,0)</f>
        <v>#REF!</v>
      </c>
      <c r="S425" s="26" t="e">
        <f>VLOOKUP(tabLocalidades!$D425,#REF!,10,0)</f>
        <v>#REF!</v>
      </c>
      <c r="T425" s="26" t="e">
        <f>VLOOKUP(tabLocalidades!$D425,#REF!,10,0)</f>
        <v>#REF!</v>
      </c>
      <c r="U425" s="1" t="e">
        <f>IF(tabLocalidades!$R425=" ",0,1)</f>
        <v>#REF!</v>
      </c>
      <c r="V425" s="1" t="e">
        <f>TEXT(tabLocalidades!$R425,"mmm/aa")</f>
        <v>#REF!</v>
      </c>
      <c r="W425" s="1"/>
      <c r="X425" s="1"/>
      <c r="Y425" s="1"/>
      <c r="Z425" s="1"/>
      <c r="AA425" s="1"/>
    </row>
    <row r="426" spans="1:27" ht="19.5" customHeight="1">
      <c r="A426" s="2" t="e">
        <f t="shared" si="2"/>
        <v>#REF!</v>
      </c>
      <c r="B426" s="2" t="str">
        <f>IF(tabLocalidades!$C426="A","Atual","Nova")</f>
        <v>Nova</v>
      </c>
      <c r="C426" s="2" t="s">
        <v>193</v>
      </c>
      <c r="D426" s="6" t="s">
        <v>2586</v>
      </c>
      <c r="E426" s="27" t="s">
        <v>2587</v>
      </c>
      <c r="F426" s="2" t="s">
        <v>29</v>
      </c>
      <c r="G426" s="22" t="s">
        <v>56</v>
      </c>
      <c r="H426" s="27" t="s">
        <v>270</v>
      </c>
      <c r="I426" s="27" t="s">
        <v>532</v>
      </c>
      <c r="J426" s="27" t="s">
        <v>2588</v>
      </c>
      <c r="K426" s="27" t="s">
        <v>2589</v>
      </c>
      <c r="L426" s="261" t="s">
        <v>2590</v>
      </c>
      <c r="M426" s="27"/>
      <c r="N426" s="38" t="s">
        <v>2591</v>
      </c>
      <c r="O426" s="27" t="s">
        <v>35</v>
      </c>
      <c r="P426" s="27" t="s">
        <v>802</v>
      </c>
      <c r="Q426" s="45">
        <v>75</v>
      </c>
      <c r="R426" s="25" t="e">
        <f>VLOOKUP(tabLocalidades!$D426,#REF!,10,0)</f>
        <v>#REF!</v>
      </c>
      <c r="S426" s="26" t="e">
        <f>VLOOKUP(tabLocalidades!$D426,#REF!,10,0)</f>
        <v>#REF!</v>
      </c>
      <c r="T426" s="26" t="e">
        <f>VLOOKUP(tabLocalidades!$D426,#REF!,10,0)</f>
        <v>#REF!</v>
      </c>
      <c r="U426" s="1" t="e">
        <f>IF(tabLocalidades!$R426=" ",0,1)</f>
        <v>#REF!</v>
      </c>
      <c r="V426" s="1" t="e">
        <f>TEXT(tabLocalidades!$R426,"mmm/aa")</f>
        <v>#REF!</v>
      </c>
      <c r="W426" s="1"/>
      <c r="X426" s="1"/>
      <c r="Y426" s="1"/>
      <c r="Z426" s="1"/>
      <c r="AA426" s="1"/>
    </row>
    <row r="427" spans="1:27" ht="19.5" customHeight="1">
      <c r="A427" s="2" t="e">
        <f t="shared" si="2"/>
        <v>#REF!</v>
      </c>
      <c r="B427" s="2" t="str">
        <f>IF(tabLocalidades!$C427="A","Atual","Nova")</f>
        <v>Nova</v>
      </c>
      <c r="C427" s="2" t="s">
        <v>193</v>
      </c>
      <c r="D427" s="6" t="s">
        <v>2592</v>
      </c>
      <c r="E427" s="27" t="s">
        <v>2593</v>
      </c>
      <c r="F427" s="2" t="s">
        <v>48</v>
      </c>
      <c r="G427" s="22" t="s">
        <v>56</v>
      </c>
      <c r="H427" s="27" t="s">
        <v>398</v>
      </c>
      <c r="I427" s="27" t="s">
        <v>398</v>
      </c>
      <c r="J427" s="27" t="s">
        <v>2594</v>
      </c>
      <c r="K427" s="27" t="s">
        <v>2595</v>
      </c>
      <c r="L427" s="261" t="s">
        <v>2596</v>
      </c>
      <c r="M427" s="27"/>
      <c r="N427" s="38" t="s">
        <v>2597</v>
      </c>
      <c r="O427" s="27" t="s">
        <v>53</v>
      </c>
      <c r="P427" s="27" t="s">
        <v>802</v>
      </c>
      <c r="Q427" s="45">
        <v>125</v>
      </c>
      <c r="R427" s="25" t="e">
        <f>VLOOKUP(tabLocalidades!$D427,#REF!,10,0)</f>
        <v>#REF!</v>
      </c>
      <c r="S427" s="26" t="e">
        <f>VLOOKUP(tabLocalidades!$D427,#REF!,10,0)</f>
        <v>#REF!</v>
      </c>
      <c r="T427" s="26" t="e">
        <f>VLOOKUP(tabLocalidades!$D427,#REF!,10,0)</f>
        <v>#REF!</v>
      </c>
      <c r="U427" s="1" t="e">
        <f>IF(tabLocalidades!$R427=" ",0,1)</f>
        <v>#REF!</v>
      </c>
      <c r="V427" s="1" t="e">
        <f>TEXT(tabLocalidades!$R427,"mmm/aa")</f>
        <v>#REF!</v>
      </c>
      <c r="W427" s="1"/>
      <c r="X427" s="1"/>
      <c r="Y427" s="1"/>
      <c r="Z427" s="1"/>
      <c r="AA427" s="1"/>
    </row>
    <row r="428" spans="1:27" ht="19.5" customHeight="1">
      <c r="A428" s="2" t="e">
        <f t="shared" si="2"/>
        <v>#REF!</v>
      </c>
      <c r="B428" s="2" t="str">
        <f>IF(tabLocalidades!$C428="A","Atual","Nova")</f>
        <v>Nova</v>
      </c>
      <c r="C428" s="2" t="s">
        <v>193</v>
      </c>
      <c r="D428" s="6" t="s">
        <v>2598</v>
      </c>
      <c r="E428" s="27" t="s">
        <v>2599</v>
      </c>
      <c r="F428" s="2" t="s">
        <v>48</v>
      </c>
      <c r="G428" s="22" t="s">
        <v>56</v>
      </c>
      <c r="H428" s="27" t="s">
        <v>398</v>
      </c>
      <c r="I428" s="27" t="s">
        <v>399</v>
      </c>
      <c r="J428" s="27" t="s">
        <v>2600</v>
      </c>
      <c r="K428" s="27" t="s">
        <v>2601</v>
      </c>
      <c r="L428" s="261" t="s">
        <v>2602</v>
      </c>
      <c r="M428" s="27"/>
      <c r="N428" s="38" t="s">
        <v>2603</v>
      </c>
      <c r="O428" s="27" t="s">
        <v>53</v>
      </c>
      <c r="P428" s="27" t="s">
        <v>802</v>
      </c>
      <c r="Q428" s="45">
        <v>125</v>
      </c>
      <c r="R428" s="25" t="e">
        <f>VLOOKUP(tabLocalidades!$D428,#REF!,10,0)</f>
        <v>#REF!</v>
      </c>
      <c r="S428" s="26" t="e">
        <f>VLOOKUP(tabLocalidades!$D428,#REF!,10,0)</f>
        <v>#REF!</v>
      </c>
      <c r="T428" s="26" t="e">
        <f>VLOOKUP(tabLocalidades!$D428,#REF!,10,0)</f>
        <v>#REF!</v>
      </c>
      <c r="U428" s="1" t="e">
        <f>IF(tabLocalidades!$R428=" ",0,1)</f>
        <v>#REF!</v>
      </c>
      <c r="V428" s="1" t="e">
        <f>TEXT(tabLocalidades!$R428,"mmm/aa")</f>
        <v>#REF!</v>
      </c>
      <c r="W428" s="1"/>
      <c r="X428" s="28" t="s">
        <v>2085</v>
      </c>
      <c r="Y428" s="28" t="s">
        <v>2604</v>
      </c>
      <c r="Z428" s="28">
        <v>22547</v>
      </c>
      <c r="AA428" s="28" t="s">
        <v>2193</v>
      </c>
    </row>
    <row r="429" spans="1:27" ht="19.5" customHeight="1">
      <c r="A429" s="2" t="e">
        <f t="shared" si="2"/>
        <v>#REF!</v>
      </c>
      <c r="B429" s="2" t="str">
        <f>IF(tabLocalidades!$C429="A","Atual","Nova")</f>
        <v>Nova</v>
      </c>
      <c r="C429" s="2" t="s">
        <v>193</v>
      </c>
      <c r="D429" s="6" t="s">
        <v>2605</v>
      </c>
      <c r="E429" s="27" t="s">
        <v>2606</v>
      </c>
      <c r="F429" s="2" t="s">
        <v>48</v>
      </c>
      <c r="G429" s="22" t="s">
        <v>39</v>
      </c>
      <c r="H429" s="27" t="s">
        <v>40</v>
      </c>
      <c r="I429" s="27" t="s">
        <v>42</v>
      </c>
      <c r="J429" s="27" t="s">
        <v>2607</v>
      </c>
      <c r="K429" s="27" t="s">
        <v>2608</v>
      </c>
      <c r="L429" s="261" t="s">
        <v>2609</v>
      </c>
      <c r="M429" s="27"/>
      <c r="N429" s="38" t="s">
        <v>2610</v>
      </c>
      <c r="O429" s="27" t="s">
        <v>53</v>
      </c>
      <c r="P429" s="27" t="s">
        <v>802</v>
      </c>
      <c r="Q429" s="45">
        <v>100</v>
      </c>
      <c r="R429" s="25" t="e">
        <f>VLOOKUP(tabLocalidades!$D429,#REF!,10,0)</f>
        <v>#REF!</v>
      </c>
      <c r="S429" s="26" t="e">
        <f>VLOOKUP(tabLocalidades!$D429,#REF!,10,0)</f>
        <v>#REF!</v>
      </c>
      <c r="T429" s="26" t="e">
        <f>VLOOKUP(tabLocalidades!$D429,#REF!,10,0)</f>
        <v>#REF!</v>
      </c>
      <c r="U429" s="1" t="e">
        <f>IF(tabLocalidades!$R429=" ",0,1)</f>
        <v>#REF!</v>
      </c>
      <c r="V429" s="1" t="e">
        <f>TEXT(tabLocalidades!$R429,"mmm/aa")</f>
        <v>#REF!</v>
      </c>
      <c r="W429" s="1"/>
      <c r="X429" s="47" t="s">
        <v>335</v>
      </c>
      <c r="Y429" s="28" t="s">
        <v>2611</v>
      </c>
      <c r="Z429" s="28">
        <v>20420</v>
      </c>
      <c r="AA429" s="28" t="s">
        <v>2612</v>
      </c>
    </row>
    <row r="430" spans="1:27" ht="19.5" customHeight="1">
      <c r="A430" s="2" t="str">
        <f t="shared" si="2"/>
        <v/>
      </c>
      <c r="B430" s="2" t="str">
        <f>IF(tabLocalidades!$C430="A","Atual","Nova")</f>
        <v>Nova</v>
      </c>
      <c r="C430" s="2" t="s">
        <v>909</v>
      </c>
      <c r="D430" s="6" t="s">
        <v>2613</v>
      </c>
      <c r="E430" s="27" t="s">
        <v>2614</v>
      </c>
      <c r="F430" s="2" t="s">
        <v>48</v>
      </c>
      <c r="G430" s="22" t="s">
        <v>30</v>
      </c>
      <c r="H430" s="27" t="s">
        <v>431</v>
      </c>
      <c r="I430" s="27" t="s">
        <v>772</v>
      </c>
      <c r="J430" s="27" t="s">
        <v>601</v>
      </c>
      <c r="K430" s="27" t="s">
        <v>2615</v>
      </c>
      <c r="L430" s="261"/>
      <c r="M430" s="27"/>
      <c r="N430" s="38"/>
      <c r="O430" s="27" t="s">
        <v>53</v>
      </c>
      <c r="P430" s="27" t="s">
        <v>802</v>
      </c>
      <c r="Q430" s="45"/>
      <c r="R430" s="25" t="s">
        <v>1882</v>
      </c>
      <c r="S430" s="26" t="e">
        <f>VLOOKUP(tabLocalidades!$D430,#REF!,10,0)</f>
        <v>#REF!</v>
      </c>
      <c r="T430" s="26" t="e">
        <f>VLOOKUP(tabLocalidades!$D430,#REF!,10,0)</f>
        <v>#REF!</v>
      </c>
      <c r="U430" s="1">
        <f>IF(tabLocalidades!$R430=" ",0,1)</f>
        <v>0</v>
      </c>
      <c r="V430" s="1" t="str">
        <f>TEXT(tabLocalidades!$R430,"mmm/aa")</f>
        <v xml:space="preserve"> </v>
      </c>
      <c r="W430" s="1"/>
      <c r="X430" s="1"/>
      <c r="Y430" s="1"/>
      <c r="Z430" s="1"/>
      <c r="AA430" s="1"/>
    </row>
    <row r="431" spans="1:27" ht="19.5" customHeight="1">
      <c r="A431" s="2" t="e">
        <f t="shared" si="2"/>
        <v>#REF!</v>
      </c>
      <c r="B431" s="2" t="s">
        <v>2616</v>
      </c>
      <c r="C431" s="2" t="s">
        <v>26</v>
      </c>
      <c r="D431" s="6" t="s">
        <v>2617</v>
      </c>
      <c r="E431" s="27" t="s">
        <v>2618</v>
      </c>
      <c r="F431" s="2" t="s">
        <v>48</v>
      </c>
      <c r="G431" s="22" t="s">
        <v>30</v>
      </c>
      <c r="H431" s="27" t="s">
        <v>197</v>
      </c>
      <c r="I431" s="27" t="s">
        <v>198</v>
      </c>
      <c r="J431" s="27" t="s">
        <v>2619</v>
      </c>
      <c r="K431" s="27" t="s">
        <v>2620</v>
      </c>
      <c r="L431" s="262" t="s">
        <v>2621</v>
      </c>
      <c r="M431" s="27"/>
      <c r="N431" s="38" t="s">
        <v>2622</v>
      </c>
      <c r="O431" s="48" t="s">
        <v>53</v>
      </c>
      <c r="P431" s="27" t="s">
        <v>802</v>
      </c>
      <c r="Q431" s="45">
        <v>100</v>
      </c>
      <c r="R431" s="25" t="e">
        <f>VLOOKUP(tabLocalidades!$D431,#REF!,10,0)</f>
        <v>#REF!</v>
      </c>
      <c r="S431" s="26" t="e">
        <f>VLOOKUP(tabLocalidades!$D431,#REF!,10,0)</f>
        <v>#REF!</v>
      </c>
      <c r="T431" s="26" t="e">
        <f>VLOOKUP(tabLocalidades!$D431,#REF!,10,0)</f>
        <v>#REF!</v>
      </c>
      <c r="U431" s="1" t="e">
        <f>IF(tabLocalidades!$R431=" ",0,1)</f>
        <v>#REF!</v>
      </c>
      <c r="V431" s="1" t="e">
        <f>TEXT(tabLocalidades!$R431,"mmm/aa")</f>
        <v>#REF!</v>
      </c>
      <c r="W431" s="1"/>
      <c r="X431" s="1"/>
      <c r="Y431" s="1"/>
      <c r="Z431" s="1"/>
      <c r="AA431" s="1"/>
    </row>
    <row r="432" spans="1:27" ht="19.5" customHeight="1">
      <c r="A432" s="2" t="e">
        <f t="shared" si="2"/>
        <v>#REF!</v>
      </c>
      <c r="B432" s="2" t="str">
        <f>IF(tabLocalidades!$C432="A","Atual","Nova")</f>
        <v>Nova</v>
      </c>
      <c r="C432" s="2" t="s">
        <v>193</v>
      </c>
      <c r="D432" s="6" t="s">
        <v>2623</v>
      </c>
      <c r="E432" s="27" t="s">
        <v>2624</v>
      </c>
      <c r="F432" s="2" t="s">
        <v>29</v>
      </c>
      <c r="G432" s="22" t="s">
        <v>56</v>
      </c>
      <c r="H432" s="27" t="s">
        <v>109</v>
      </c>
      <c r="I432" s="27" t="s">
        <v>110</v>
      </c>
      <c r="J432" s="27" t="s">
        <v>110</v>
      </c>
      <c r="K432" s="27" t="s">
        <v>2625</v>
      </c>
      <c r="L432" s="261" t="s">
        <v>2626</v>
      </c>
      <c r="M432" s="27"/>
      <c r="N432" s="38" t="s">
        <v>2627</v>
      </c>
      <c r="O432" s="27" t="s">
        <v>35</v>
      </c>
      <c r="P432" s="27" t="s">
        <v>802</v>
      </c>
      <c r="Q432" s="45">
        <v>50</v>
      </c>
      <c r="R432" s="25" t="e">
        <f>VLOOKUP(tabLocalidades!$D432,#REF!,10,0)</f>
        <v>#REF!</v>
      </c>
      <c r="S432" s="26" t="e">
        <f>VLOOKUP(tabLocalidades!$D432,#REF!,10,0)</f>
        <v>#REF!</v>
      </c>
      <c r="T432" s="26" t="e">
        <f>VLOOKUP(tabLocalidades!$D432,#REF!,10,0)</f>
        <v>#REF!</v>
      </c>
      <c r="U432" s="1" t="e">
        <f>IF(tabLocalidades!$R432=" ",0,1)</f>
        <v>#REF!</v>
      </c>
      <c r="V432" s="1" t="e">
        <f>TEXT(tabLocalidades!$R432,"mmm/aa")</f>
        <v>#REF!</v>
      </c>
      <c r="W432" s="1"/>
      <c r="X432" s="47" t="s">
        <v>2628</v>
      </c>
      <c r="Y432" s="28" t="s">
        <v>2629</v>
      </c>
      <c r="Z432" s="28">
        <v>20088</v>
      </c>
      <c r="AA432" s="28"/>
    </row>
    <row r="433" spans="1:27" ht="19.5" customHeight="1">
      <c r="A433" s="2" t="e">
        <f t="shared" si="2"/>
        <v>#REF!</v>
      </c>
      <c r="B433" s="2" t="str">
        <f>IF(tabLocalidades!$C433="A","Atual","Nova")</f>
        <v>Nova</v>
      </c>
      <c r="C433" s="2" t="s">
        <v>193</v>
      </c>
      <c r="D433" s="6" t="s">
        <v>2630</v>
      </c>
      <c r="E433" s="27" t="s">
        <v>2631</v>
      </c>
      <c r="F433" s="2" t="s">
        <v>48</v>
      </c>
      <c r="G433" s="22" t="s">
        <v>30</v>
      </c>
      <c r="H433" s="27" t="s">
        <v>431</v>
      </c>
      <c r="I433" s="27" t="s">
        <v>765</v>
      </c>
      <c r="J433" s="27" t="s">
        <v>2632</v>
      </c>
      <c r="K433" s="27" t="s">
        <v>2633</v>
      </c>
      <c r="L433" s="261" t="s">
        <v>2634</v>
      </c>
      <c r="M433" s="27"/>
      <c r="N433" s="39" t="s">
        <v>2635</v>
      </c>
      <c r="O433" s="27" t="s">
        <v>53</v>
      </c>
      <c r="P433" s="27" t="s">
        <v>802</v>
      </c>
      <c r="Q433" s="45">
        <v>100</v>
      </c>
      <c r="R433" s="25" t="e">
        <f>VLOOKUP(tabLocalidades!$D433,#REF!,10,0)</f>
        <v>#REF!</v>
      </c>
      <c r="S433" s="26" t="e">
        <f>VLOOKUP(tabLocalidades!$D433,#REF!,10,0)</f>
        <v>#REF!</v>
      </c>
      <c r="T433" s="26" t="e">
        <f>VLOOKUP(tabLocalidades!$D433,#REF!,10,0)</f>
        <v>#REF!</v>
      </c>
      <c r="U433" s="1" t="e">
        <f>IF(tabLocalidades!$R433=" ",0,1)</f>
        <v>#REF!</v>
      </c>
      <c r="V433" s="1" t="e">
        <f>TEXT(tabLocalidades!$R433,"mmm/aa")</f>
        <v>#REF!</v>
      </c>
      <c r="W433" s="1"/>
      <c r="X433" s="1"/>
      <c r="Y433" s="1"/>
      <c r="Z433" s="1"/>
      <c r="AA433" s="1"/>
    </row>
    <row r="434" spans="1:27" ht="19.5" customHeight="1">
      <c r="A434" s="2" t="e">
        <f t="shared" si="2"/>
        <v>#REF!</v>
      </c>
      <c r="B434" s="2" t="str">
        <f>IF(tabLocalidades!$C434="A","Atual","Nova")</f>
        <v>Nova</v>
      </c>
      <c r="C434" s="2" t="s">
        <v>193</v>
      </c>
      <c r="D434" s="6" t="s">
        <v>2636</v>
      </c>
      <c r="E434" s="27" t="s">
        <v>2637</v>
      </c>
      <c r="F434" s="2" t="s">
        <v>48</v>
      </c>
      <c r="G434" s="22" t="s">
        <v>56</v>
      </c>
      <c r="H434" s="27" t="s">
        <v>580</v>
      </c>
      <c r="I434" s="27" t="s">
        <v>580</v>
      </c>
      <c r="J434" s="27" t="s">
        <v>1519</v>
      </c>
      <c r="K434" s="27" t="s">
        <v>2638</v>
      </c>
      <c r="L434" s="261" t="s">
        <v>2639</v>
      </c>
      <c r="M434" s="27"/>
      <c r="N434" s="38" t="s">
        <v>2640</v>
      </c>
      <c r="O434" s="27" t="s">
        <v>53</v>
      </c>
      <c r="P434" s="27" t="s">
        <v>802</v>
      </c>
      <c r="Q434" s="45">
        <v>75</v>
      </c>
      <c r="R434" s="25" t="e">
        <f>VLOOKUP(tabLocalidades!$D434,#REF!,10,0)</f>
        <v>#REF!</v>
      </c>
      <c r="S434" s="26" t="e">
        <f>VLOOKUP(tabLocalidades!$D434,#REF!,10,0)</f>
        <v>#REF!</v>
      </c>
      <c r="T434" s="26" t="e">
        <f>VLOOKUP(tabLocalidades!$D434,#REF!,10,0)</f>
        <v>#REF!</v>
      </c>
      <c r="U434" s="1" t="e">
        <f>IF(tabLocalidades!$R434=" ",0,1)</f>
        <v>#REF!</v>
      </c>
      <c r="V434" s="1" t="e">
        <f>TEXT(tabLocalidades!$R434,"mmm/aa")</f>
        <v>#REF!</v>
      </c>
      <c r="W434" s="1"/>
      <c r="X434" s="1"/>
      <c r="Y434" s="1"/>
      <c r="Z434" s="1"/>
      <c r="AA434" s="1"/>
    </row>
    <row r="435" spans="1:27" ht="19.5" customHeight="1">
      <c r="A435" s="2" t="str">
        <f t="shared" si="2"/>
        <v/>
      </c>
      <c r="B435" s="2" t="str">
        <f>IF(tabLocalidades!$C435="A","Atual","Nova")</f>
        <v>Nova</v>
      </c>
      <c r="C435" s="2" t="s">
        <v>909</v>
      </c>
      <c r="D435" s="6" t="s">
        <v>2641</v>
      </c>
      <c r="E435" s="27" t="s">
        <v>2642</v>
      </c>
      <c r="F435" s="2" t="s">
        <v>48</v>
      </c>
      <c r="G435" s="22" t="s">
        <v>67</v>
      </c>
      <c r="H435" s="27" t="s">
        <v>276</v>
      </c>
      <c r="I435" s="27" t="s">
        <v>278</v>
      </c>
      <c r="J435" s="27" t="s">
        <v>278</v>
      </c>
      <c r="K435" s="27" t="s">
        <v>2643</v>
      </c>
      <c r="L435" s="261"/>
      <c r="M435" s="27"/>
      <c r="N435" s="38"/>
      <c r="O435" s="27" t="s">
        <v>53</v>
      </c>
      <c r="P435" s="27" t="s">
        <v>802</v>
      </c>
      <c r="Q435" s="45"/>
      <c r="R435" s="25" t="s">
        <v>1882</v>
      </c>
      <c r="S435" s="26" t="e">
        <f>VLOOKUP(tabLocalidades!$D435,#REF!,10,0)</f>
        <v>#REF!</v>
      </c>
      <c r="T435" s="26" t="e">
        <f>VLOOKUP(tabLocalidades!$D435,#REF!,10,0)</f>
        <v>#REF!</v>
      </c>
      <c r="U435" s="1">
        <f>IF(tabLocalidades!$R435=" ",0,1)</f>
        <v>0</v>
      </c>
      <c r="V435" s="1" t="str">
        <f>TEXT(tabLocalidades!$R435,"mmm/aa")</f>
        <v xml:space="preserve"> </v>
      </c>
      <c r="W435" s="1"/>
      <c r="X435" s="1"/>
      <c r="Y435" s="1"/>
      <c r="Z435" s="1"/>
      <c r="AA435" s="1"/>
    </row>
    <row r="436" spans="1:27" ht="19.5" customHeight="1">
      <c r="A436" s="2" t="e">
        <f t="shared" si="2"/>
        <v>#REF!</v>
      </c>
      <c r="B436" s="2" t="str">
        <f>IF(tabLocalidades!$C436="A","Atual","Nova")</f>
        <v>Nova</v>
      </c>
      <c r="C436" s="2" t="s">
        <v>193</v>
      </c>
      <c r="D436" s="6" t="s">
        <v>2644</v>
      </c>
      <c r="E436" s="27" t="s">
        <v>2645</v>
      </c>
      <c r="F436" s="2" t="s">
        <v>48</v>
      </c>
      <c r="G436" s="22" t="s">
        <v>220</v>
      </c>
      <c r="H436" s="27" t="s">
        <v>390</v>
      </c>
      <c r="I436" s="27" t="s">
        <v>391</v>
      </c>
      <c r="J436" s="27" t="s">
        <v>2646</v>
      </c>
      <c r="K436" s="27" t="s">
        <v>2647</v>
      </c>
      <c r="L436" s="261" t="s">
        <v>2648</v>
      </c>
      <c r="M436" s="27"/>
      <c r="N436" s="38" t="s">
        <v>2649</v>
      </c>
      <c r="O436" s="27" t="s">
        <v>53</v>
      </c>
      <c r="P436" s="27" t="s">
        <v>802</v>
      </c>
      <c r="Q436" s="45">
        <v>100</v>
      </c>
      <c r="R436" s="25" t="e">
        <f>VLOOKUP(tabLocalidades!$D436,#REF!,10,0)</f>
        <v>#REF!</v>
      </c>
      <c r="S436" s="26" t="e">
        <f>VLOOKUP(tabLocalidades!$D436,#REF!,10,0)</f>
        <v>#REF!</v>
      </c>
      <c r="T436" s="26" t="e">
        <f>VLOOKUP(tabLocalidades!$D436,#REF!,10,0)</f>
        <v>#REF!</v>
      </c>
      <c r="U436" s="1" t="e">
        <f>IF(tabLocalidades!$R436=" ",0,1)</f>
        <v>#REF!</v>
      </c>
      <c r="V436" s="1" t="e">
        <f>TEXT(tabLocalidades!$R436,"mmm/aa")</f>
        <v>#REF!</v>
      </c>
      <c r="W436" s="1"/>
      <c r="X436" s="1"/>
      <c r="Y436" s="1"/>
      <c r="Z436" s="1"/>
      <c r="AA436" s="1"/>
    </row>
    <row r="437" spans="1:27" ht="19.5" customHeight="1">
      <c r="A437" s="2" t="e">
        <f t="shared" si="2"/>
        <v>#REF!</v>
      </c>
      <c r="B437" s="2" t="str">
        <f>IF(tabLocalidades!$C437="A","Atual","Nova")</f>
        <v>Nova</v>
      </c>
      <c r="C437" s="2" t="s">
        <v>193</v>
      </c>
      <c r="D437" s="6" t="s">
        <v>2650</v>
      </c>
      <c r="E437" s="27" t="s">
        <v>2651</v>
      </c>
      <c r="F437" s="2" t="s">
        <v>48</v>
      </c>
      <c r="G437" s="22" t="s">
        <v>220</v>
      </c>
      <c r="H437" s="27" t="s">
        <v>221</v>
      </c>
      <c r="I437" s="27" t="s">
        <v>222</v>
      </c>
      <c r="J437" s="27" t="s">
        <v>222</v>
      </c>
      <c r="K437" s="27" t="s">
        <v>2652</v>
      </c>
      <c r="L437" s="261" t="s">
        <v>2653</v>
      </c>
      <c r="M437" s="27"/>
      <c r="N437" s="38" t="s">
        <v>2654</v>
      </c>
      <c r="O437" s="27" t="s">
        <v>53</v>
      </c>
      <c r="P437" s="27" t="s">
        <v>802</v>
      </c>
      <c r="Q437" s="45">
        <v>100</v>
      </c>
      <c r="R437" s="25" t="e">
        <f>VLOOKUP(tabLocalidades!$D437,#REF!,10,0)</f>
        <v>#REF!</v>
      </c>
      <c r="S437" s="26" t="e">
        <f>VLOOKUP(tabLocalidades!$D437,#REF!,10,0)</f>
        <v>#REF!</v>
      </c>
      <c r="T437" s="26" t="e">
        <f>VLOOKUP(tabLocalidades!$D437,#REF!,10,0)</f>
        <v>#REF!</v>
      </c>
      <c r="U437" s="1" t="e">
        <f>IF(tabLocalidades!$R437=" ",0,1)</f>
        <v>#REF!</v>
      </c>
      <c r="V437" s="1" t="e">
        <f>TEXT(tabLocalidades!$R437,"mmm/aa")</f>
        <v>#REF!</v>
      </c>
      <c r="W437" s="1"/>
      <c r="X437" s="1"/>
      <c r="Y437" s="1"/>
      <c r="Z437" s="1"/>
      <c r="AA437" s="1"/>
    </row>
    <row r="438" spans="1:27" ht="19.5" customHeight="1">
      <c r="A438" s="2" t="e">
        <f t="shared" si="2"/>
        <v>#REF!</v>
      </c>
      <c r="B438" s="2" t="str">
        <f>IF(tabLocalidades!$C438="A","Atual","Nova")</f>
        <v>Nova</v>
      </c>
      <c r="C438" s="2" t="s">
        <v>193</v>
      </c>
      <c r="D438" s="6" t="s">
        <v>2655</v>
      </c>
      <c r="E438" s="27" t="s">
        <v>2656</v>
      </c>
      <c r="F438" s="2" t="s">
        <v>29</v>
      </c>
      <c r="G438" s="22" t="s">
        <v>56</v>
      </c>
      <c r="H438" s="27" t="s">
        <v>143</v>
      </c>
      <c r="I438" s="27" t="s">
        <v>188</v>
      </c>
      <c r="J438" s="27" t="s">
        <v>2657</v>
      </c>
      <c r="K438" s="27" t="s">
        <v>2658</v>
      </c>
      <c r="L438" s="261" t="s">
        <v>2659</v>
      </c>
      <c r="M438" s="27"/>
      <c r="N438" s="38" t="s">
        <v>2660</v>
      </c>
      <c r="O438" s="27" t="s">
        <v>35</v>
      </c>
      <c r="P438" s="46" t="s">
        <v>802</v>
      </c>
      <c r="Q438" s="45">
        <v>75</v>
      </c>
      <c r="R438" s="25" t="e">
        <f>VLOOKUP(tabLocalidades!$D438,#REF!,10,0)</f>
        <v>#REF!</v>
      </c>
      <c r="S438" s="26" t="e">
        <f>VLOOKUP(tabLocalidades!$D438,#REF!,10,0)</f>
        <v>#REF!</v>
      </c>
      <c r="T438" s="26" t="e">
        <f>VLOOKUP(tabLocalidades!$D438,#REF!,10,0)</f>
        <v>#REF!</v>
      </c>
      <c r="U438" s="1" t="e">
        <f>IF(tabLocalidades!$R438=" ",0,1)</f>
        <v>#REF!</v>
      </c>
      <c r="V438" s="1" t="e">
        <f>TEXT(tabLocalidades!$R438,"mmm/aa")</f>
        <v>#REF!</v>
      </c>
      <c r="W438" s="1"/>
      <c r="X438" s="1"/>
      <c r="Y438" s="1"/>
      <c r="Z438" s="1"/>
      <c r="AA438" s="1"/>
    </row>
    <row r="439" spans="1:27" ht="19.5" customHeight="1">
      <c r="A439" s="2" t="e">
        <f t="shared" si="2"/>
        <v>#REF!</v>
      </c>
      <c r="B439" s="2" t="str">
        <f>IF(tabLocalidades!$C439="A","Atual","Nova")</f>
        <v>Nova</v>
      </c>
      <c r="C439" s="2" t="s">
        <v>193</v>
      </c>
      <c r="D439" s="6" t="s">
        <v>2661</v>
      </c>
      <c r="E439" s="27" t="s">
        <v>2662</v>
      </c>
      <c r="F439" s="2" t="s">
        <v>48</v>
      </c>
      <c r="G439" s="22" t="s">
        <v>67</v>
      </c>
      <c r="H439" s="27" t="s">
        <v>68</v>
      </c>
      <c r="I439" s="27" t="s">
        <v>2663</v>
      </c>
      <c r="J439" s="27" t="s">
        <v>2664</v>
      </c>
      <c r="K439" s="27" t="s">
        <v>2665</v>
      </c>
      <c r="L439" s="261" t="s">
        <v>2666</v>
      </c>
      <c r="M439" s="27"/>
      <c r="N439" s="38" t="s">
        <v>2667</v>
      </c>
      <c r="O439" s="27" t="s">
        <v>53</v>
      </c>
      <c r="P439" s="27" t="s">
        <v>802</v>
      </c>
      <c r="Q439" s="45">
        <v>125</v>
      </c>
      <c r="R439" s="25" t="e">
        <f>VLOOKUP(tabLocalidades!$D439,#REF!,10,0)</f>
        <v>#REF!</v>
      </c>
      <c r="S439" s="26" t="e">
        <f>VLOOKUP(tabLocalidades!$D439,#REF!,10,0)</f>
        <v>#REF!</v>
      </c>
      <c r="T439" s="26" t="e">
        <f>VLOOKUP(tabLocalidades!$D439,#REF!,10,0)</f>
        <v>#REF!</v>
      </c>
      <c r="U439" s="1" t="e">
        <f>IF(tabLocalidades!$R439=" ",0,1)</f>
        <v>#REF!</v>
      </c>
      <c r="V439" s="1" t="e">
        <f>TEXT(tabLocalidades!$R439,"mmm/aa")</f>
        <v>#REF!</v>
      </c>
      <c r="W439" s="1"/>
      <c r="X439" s="1"/>
      <c r="Y439" s="1"/>
      <c r="Z439" s="1"/>
      <c r="AA439" s="1"/>
    </row>
    <row r="440" spans="1:27" ht="19.5" customHeight="1">
      <c r="A440" s="2" t="e">
        <f t="shared" si="2"/>
        <v>#REF!</v>
      </c>
      <c r="B440" s="2" t="str">
        <f>IF(tabLocalidades!$C440="A","Atual","Nova")</f>
        <v>Nova</v>
      </c>
      <c r="C440" s="2" t="s">
        <v>193</v>
      </c>
      <c r="D440" s="6" t="s">
        <v>2668</v>
      </c>
      <c r="E440" s="27" t="s">
        <v>2669</v>
      </c>
      <c r="F440" s="2" t="s">
        <v>48</v>
      </c>
      <c r="G440" s="22" t="s">
        <v>30</v>
      </c>
      <c r="H440" s="27" t="s">
        <v>262</v>
      </c>
      <c r="I440" s="27" t="s">
        <v>331</v>
      </c>
      <c r="J440" s="27" t="s">
        <v>2670</v>
      </c>
      <c r="K440" s="27" t="s">
        <v>2671</v>
      </c>
      <c r="L440" s="261" t="s">
        <v>2672</v>
      </c>
      <c r="M440" s="27"/>
      <c r="N440" s="38" t="s">
        <v>2673</v>
      </c>
      <c r="O440" s="27" t="s">
        <v>53</v>
      </c>
      <c r="P440" s="27" t="s">
        <v>802</v>
      </c>
      <c r="Q440" s="45">
        <v>100</v>
      </c>
      <c r="R440" s="25" t="e">
        <f>VLOOKUP(tabLocalidades!$D440,#REF!,10,0)</f>
        <v>#REF!</v>
      </c>
      <c r="S440" s="26" t="e">
        <f>VLOOKUP(tabLocalidades!$D440,#REF!,10,0)</f>
        <v>#REF!</v>
      </c>
      <c r="T440" s="26" t="e">
        <f>VLOOKUP(tabLocalidades!$D440,#REF!,10,0)</f>
        <v>#REF!</v>
      </c>
      <c r="U440" s="1" t="e">
        <f>IF(tabLocalidades!$R440=" ",0,1)</f>
        <v>#REF!</v>
      </c>
      <c r="V440" s="1" t="e">
        <f>TEXT(tabLocalidades!$R440,"mmm/aa")</f>
        <v>#REF!</v>
      </c>
      <c r="W440" s="1"/>
      <c r="X440" s="1"/>
      <c r="Y440" s="1"/>
      <c r="Z440" s="1"/>
      <c r="AA440" s="1"/>
    </row>
    <row r="441" spans="1:27" ht="19.5" customHeight="1">
      <c r="A441" s="2" t="e">
        <f t="shared" si="2"/>
        <v>#REF!</v>
      </c>
      <c r="B441" s="2" t="str">
        <f>IF(tabLocalidades!$C441="A","Atual","Nova")</f>
        <v>Nova</v>
      </c>
      <c r="C441" s="2" t="s">
        <v>193</v>
      </c>
      <c r="D441" s="6" t="s">
        <v>2674</v>
      </c>
      <c r="E441" s="27" t="s">
        <v>2675</v>
      </c>
      <c r="F441" s="2" t="s">
        <v>48</v>
      </c>
      <c r="G441" s="22" t="s">
        <v>67</v>
      </c>
      <c r="H441" s="27" t="s">
        <v>276</v>
      </c>
      <c r="I441" s="27" t="s">
        <v>2676</v>
      </c>
      <c r="J441" s="27" t="s">
        <v>2677</v>
      </c>
      <c r="K441" s="27" t="s">
        <v>2678</v>
      </c>
      <c r="L441" s="261" t="s">
        <v>2679</v>
      </c>
      <c r="M441" s="27"/>
      <c r="N441" s="38" t="s">
        <v>2680</v>
      </c>
      <c r="O441" s="27" t="s">
        <v>53</v>
      </c>
      <c r="P441" s="27" t="s">
        <v>802</v>
      </c>
      <c r="Q441" s="45">
        <v>125</v>
      </c>
      <c r="R441" s="25" t="e">
        <f>VLOOKUP(tabLocalidades!$D441,#REF!,10,0)</f>
        <v>#REF!</v>
      </c>
      <c r="S441" s="26" t="e">
        <f>VLOOKUP(tabLocalidades!$D441,#REF!,10,0)</f>
        <v>#REF!</v>
      </c>
      <c r="T441" s="26" t="e">
        <f>VLOOKUP(tabLocalidades!$D441,#REF!,10,0)</f>
        <v>#REF!</v>
      </c>
      <c r="U441" s="1" t="e">
        <f>IF(tabLocalidades!$R441=" ",0,1)</f>
        <v>#REF!</v>
      </c>
      <c r="V441" s="1" t="e">
        <f>TEXT(tabLocalidades!$R441,"mmm/aa")</f>
        <v>#REF!</v>
      </c>
      <c r="W441" s="1"/>
      <c r="X441" s="1"/>
      <c r="Y441" s="1"/>
      <c r="Z441" s="1"/>
      <c r="AA441" s="1"/>
    </row>
    <row r="442" spans="1:27" ht="19.5" customHeight="1">
      <c r="A442" s="2" t="e">
        <f t="shared" si="2"/>
        <v>#REF!</v>
      </c>
      <c r="B442" s="2" t="str">
        <f>IF(tabLocalidades!$C442="A","Atual","Nova")</f>
        <v>Nova</v>
      </c>
      <c r="C442" s="2" t="s">
        <v>193</v>
      </c>
      <c r="D442" s="6" t="s">
        <v>2681</v>
      </c>
      <c r="E442" s="27" t="s">
        <v>2682</v>
      </c>
      <c r="F442" s="2" t="s">
        <v>48</v>
      </c>
      <c r="G442" s="22" t="s">
        <v>56</v>
      </c>
      <c r="H442" s="27" t="s">
        <v>270</v>
      </c>
      <c r="I442" s="27" t="s">
        <v>644</v>
      </c>
      <c r="J442" s="27" t="s">
        <v>644</v>
      </c>
      <c r="K442" s="27" t="s">
        <v>2683</v>
      </c>
      <c r="L442" s="261" t="s">
        <v>2684</v>
      </c>
      <c r="M442" s="27"/>
      <c r="N442" s="38" t="s">
        <v>2685</v>
      </c>
      <c r="O442" s="27" t="s">
        <v>53</v>
      </c>
      <c r="P442" s="27" t="s">
        <v>802</v>
      </c>
      <c r="Q442" s="45">
        <v>150</v>
      </c>
      <c r="R442" s="25" t="e">
        <f>VLOOKUP(tabLocalidades!$D442,#REF!,10,0)</f>
        <v>#REF!</v>
      </c>
      <c r="S442" s="26" t="e">
        <f>VLOOKUP(tabLocalidades!$D442,#REF!,10,0)</f>
        <v>#REF!</v>
      </c>
      <c r="T442" s="26" t="e">
        <f>VLOOKUP(tabLocalidades!$D442,#REF!,10,0)</f>
        <v>#REF!</v>
      </c>
      <c r="U442" s="1" t="e">
        <f>IF(tabLocalidades!$R442=" ",0,1)</f>
        <v>#REF!</v>
      </c>
      <c r="V442" s="1" t="e">
        <f>TEXT(tabLocalidades!$R442,"mmm/aa")</f>
        <v>#REF!</v>
      </c>
      <c r="W442" s="1"/>
      <c r="X442" s="1"/>
      <c r="Y442" s="1"/>
      <c r="Z442" s="1"/>
      <c r="AA442" s="1"/>
    </row>
    <row r="443" spans="1:27" ht="19.5" customHeight="1">
      <c r="A443" s="2" t="str">
        <f t="shared" si="2"/>
        <v/>
      </c>
      <c r="B443" s="2" t="str">
        <f>IF(tabLocalidades!$C443="A","Atual","Nova")</f>
        <v>Nova</v>
      </c>
      <c r="C443" s="2" t="s">
        <v>909</v>
      </c>
      <c r="D443" s="6" t="s">
        <v>2686</v>
      </c>
      <c r="E443" s="27" t="s">
        <v>2687</v>
      </c>
      <c r="F443" s="2" t="s">
        <v>48</v>
      </c>
      <c r="G443" s="22" t="s">
        <v>67</v>
      </c>
      <c r="H443" s="27" t="s">
        <v>68</v>
      </c>
      <c r="I443" s="27" t="s">
        <v>68</v>
      </c>
      <c r="J443" s="27" t="s">
        <v>69</v>
      </c>
      <c r="K443" s="27" t="s">
        <v>2688</v>
      </c>
      <c r="L443" s="261"/>
      <c r="M443" s="27"/>
      <c r="N443" s="38"/>
      <c r="O443" s="27" t="s">
        <v>53</v>
      </c>
      <c r="P443" s="27" t="s">
        <v>802</v>
      </c>
      <c r="Q443" s="45"/>
      <c r="R443" s="25" t="s">
        <v>1882</v>
      </c>
      <c r="S443" s="26" t="e">
        <f>VLOOKUP(tabLocalidades!$D443,#REF!,10,0)</f>
        <v>#REF!</v>
      </c>
      <c r="T443" s="26" t="e">
        <f>VLOOKUP(tabLocalidades!$D443,#REF!,10,0)</f>
        <v>#REF!</v>
      </c>
      <c r="U443" s="1">
        <f>IF(tabLocalidades!$R443=" ",0,1)</f>
        <v>0</v>
      </c>
      <c r="V443" s="1" t="str">
        <f>TEXT(tabLocalidades!$R443,"mmm/aa")</f>
        <v xml:space="preserve"> </v>
      </c>
      <c r="W443" s="1"/>
      <c r="X443" s="1"/>
      <c r="Y443" s="1"/>
      <c r="Z443" s="1"/>
      <c r="AA443" s="1"/>
    </row>
    <row r="444" spans="1:27" ht="19.5" customHeight="1">
      <c r="A444" s="2" t="e">
        <f t="shared" si="2"/>
        <v>#REF!</v>
      </c>
      <c r="B444" s="2" t="str">
        <f>IF(tabLocalidades!$C444="A","Atual","Nova")</f>
        <v>Nova</v>
      </c>
      <c r="C444" s="2" t="s">
        <v>193</v>
      </c>
      <c r="D444" s="6" t="s">
        <v>2689</v>
      </c>
      <c r="E444" s="27" t="s">
        <v>2690</v>
      </c>
      <c r="F444" s="2" t="s">
        <v>48</v>
      </c>
      <c r="G444" s="22" t="s">
        <v>56</v>
      </c>
      <c r="H444" s="27" t="s">
        <v>669</v>
      </c>
      <c r="I444" s="27" t="s">
        <v>669</v>
      </c>
      <c r="J444" s="27" t="s">
        <v>2691</v>
      </c>
      <c r="K444" s="27" t="s">
        <v>2692</v>
      </c>
      <c r="L444" s="261" t="s">
        <v>2693</v>
      </c>
      <c r="M444" s="27"/>
      <c r="N444" s="38" t="s">
        <v>2694</v>
      </c>
      <c r="O444" s="27" t="s">
        <v>53</v>
      </c>
      <c r="P444" s="27" t="s">
        <v>802</v>
      </c>
      <c r="Q444" s="45">
        <v>100</v>
      </c>
      <c r="R444" s="25" t="e">
        <f>VLOOKUP(tabLocalidades!$D444,#REF!,10,0)</f>
        <v>#REF!</v>
      </c>
      <c r="S444" s="26" t="e">
        <f>VLOOKUP(tabLocalidades!$D444,#REF!,10,0)</f>
        <v>#REF!</v>
      </c>
      <c r="T444" s="26" t="e">
        <f>VLOOKUP(tabLocalidades!$D444,#REF!,10,0)</f>
        <v>#REF!</v>
      </c>
      <c r="U444" s="1" t="e">
        <f>IF(tabLocalidades!$R444=" ",0,1)</f>
        <v>#REF!</v>
      </c>
      <c r="V444" s="1" t="e">
        <f>TEXT(tabLocalidades!$R444,"mmm/aa")</f>
        <v>#REF!</v>
      </c>
      <c r="W444" s="1"/>
      <c r="X444" s="1"/>
      <c r="Y444" s="1"/>
      <c r="Z444" s="1"/>
      <c r="AA444" s="1"/>
    </row>
    <row r="445" spans="1:27" ht="19.5" customHeight="1">
      <c r="A445" s="2" t="e">
        <f t="shared" si="2"/>
        <v>#REF!</v>
      </c>
      <c r="B445" s="2" t="str">
        <f>IF(tabLocalidades!$C445="A","Atual","Nova")</f>
        <v>Nova</v>
      </c>
      <c r="C445" s="2" t="s">
        <v>193</v>
      </c>
      <c r="D445" s="6" t="s">
        <v>2695</v>
      </c>
      <c r="E445" s="27" t="s">
        <v>2696</v>
      </c>
      <c r="F445" s="2" t="s">
        <v>48</v>
      </c>
      <c r="G445" s="22" t="s">
        <v>220</v>
      </c>
      <c r="H445" s="27" t="s">
        <v>311</v>
      </c>
      <c r="I445" s="27" t="s">
        <v>558</v>
      </c>
      <c r="J445" s="27" t="s">
        <v>2697</v>
      </c>
      <c r="K445" s="27" t="s">
        <v>2698</v>
      </c>
      <c r="L445" s="261" t="s">
        <v>2699</v>
      </c>
      <c r="M445" s="27"/>
      <c r="N445" s="38" t="s">
        <v>2700</v>
      </c>
      <c r="O445" s="27" t="s">
        <v>53</v>
      </c>
      <c r="P445" s="27" t="s">
        <v>802</v>
      </c>
      <c r="Q445" s="45">
        <v>75</v>
      </c>
      <c r="R445" s="25" t="e">
        <f>VLOOKUP(tabLocalidades!$D445,#REF!,10,0)</f>
        <v>#REF!</v>
      </c>
      <c r="S445" s="26" t="e">
        <f>VLOOKUP(tabLocalidades!$D445,#REF!,10,0)</f>
        <v>#REF!</v>
      </c>
      <c r="T445" s="26" t="e">
        <f>VLOOKUP(tabLocalidades!$D445,#REF!,10,0)</f>
        <v>#REF!</v>
      </c>
      <c r="U445" s="1" t="e">
        <f>IF(tabLocalidades!$R445=" ",0,1)</f>
        <v>#REF!</v>
      </c>
      <c r="V445" s="1" t="e">
        <f>TEXT(tabLocalidades!$R445,"mmm/aa")</f>
        <v>#REF!</v>
      </c>
      <c r="W445" s="1"/>
      <c r="X445" s="1"/>
      <c r="Y445" s="1"/>
      <c r="Z445" s="1"/>
      <c r="AA445" s="1"/>
    </row>
    <row r="446" spans="1:27" ht="19.5" customHeight="1">
      <c r="A446" s="2" t="e">
        <f t="shared" si="2"/>
        <v>#REF!</v>
      </c>
      <c r="B446" s="2" t="str">
        <f>IF(tabLocalidades!$C446="A","Atual","Nova")</f>
        <v>Nova</v>
      </c>
      <c r="C446" s="2" t="s">
        <v>793</v>
      </c>
      <c r="D446" s="6" t="s">
        <v>2701</v>
      </c>
      <c r="E446" s="27" t="s">
        <v>2702</v>
      </c>
      <c r="F446" s="2" t="s">
        <v>48</v>
      </c>
      <c r="G446" s="22" t="s">
        <v>30</v>
      </c>
      <c r="H446" s="27" t="s">
        <v>150</v>
      </c>
      <c r="I446" s="27" t="s">
        <v>151</v>
      </c>
      <c r="J446" s="27" t="s">
        <v>1898</v>
      </c>
      <c r="K446" s="27" t="s">
        <v>2703</v>
      </c>
      <c r="L446" s="262" t="s">
        <v>2704</v>
      </c>
      <c r="M446" s="27"/>
      <c r="N446" s="38" t="s">
        <v>2705</v>
      </c>
      <c r="O446" s="27" t="s">
        <v>53</v>
      </c>
      <c r="P446" s="27" t="s">
        <v>802</v>
      </c>
      <c r="Q446" s="45">
        <v>75</v>
      </c>
      <c r="R446" s="25" t="e">
        <f>VLOOKUP(tabLocalidades!$D446,#REF!,10,0)</f>
        <v>#REF!</v>
      </c>
      <c r="S446" s="26" t="e">
        <f>VLOOKUP(tabLocalidades!$D446,#REF!,10,0)</f>
        <v>#REF!</v>
      </c>
      <c r="T446" s="26" t="e">
        <f>VLOOKUP(tabLocalidades!$D446,#REF!,10,0)</f>
        <v>#REF!</v>
      </c>
      <c r="U446" s="1" t="e">
        <f>IF(tabLocalidades!$R446=" ",0,1)</f>
        <v>#REF!</v>
      </c>
      <c r="V446" s="1" t="e">
        <f>TEXT(tabLocalidades!$R446,"mmm/aa")</f>
        <v>#REF!</v>
      </c>
      <c r="W446" s="1"/>
      <c r="X446" s="1"/>
      <c r="Y446" s="1"/>
      <c r="Z446" s="1"/>
      <c r="AA446" s="1"/>
    </row>
    <row r="447" spans="1:27" ht="19.5" customHeight="1">
      <c r="A447" s="2" t="e">
        <f t="shared" si="2"/>
        <v>#REF!</v>
      </c>
      <c r="B447" s="2" t="str">
        <f>IF(tabLocalidades!$C447="A","Atual","Nova")</f>
        <v>Nova</v>
      </c>
      <c r="C447" s="2" t="s">
        <v>193</v>
      </c>
      <c r="D447" s="6" t="s">
        <v>2706</v>
      </c>
      <c r="E447" s="27" t="s">
        <v>2707</v>
      </c>
      <c r="F447" s="2" t="s">
        <v>29</v>
      </c>
      <c r="G447" s="22" t="s">
        <v>56</v>
      </c>
      <c r="H447" s="27" t="s">
        <v>102</v>
      </c>
      <c r="I447" s="27" t="s">
        <v>2708</v>
      </c>
      <c r="J447" s="27" t="s">
        <v>2709</v>
      </c>
      <c r="K447" s="27" t="s">
        <v>2710</v>
      </c>
      <c r="L447" s="263" t="s">
        <v>2711</v>
      </c>
      <c r="M447" s="27"/>
      <c r="N447" s="38" t="s">
        <v>2712</v>
      </c>
      <c r="O447" s="27" t="s">
        <v>35</v>
      </c>
      <c r="P447" s="27" t="s">
        <v>2501</v>
      </c>
      <c r="Q447" s="45">
        <v>50</v>
      </c>
      <c r="R447" s="25" t="e">
        <f>VLOOKUP(tabLocalidades!$D447,#REF!,10,0)</f>
        <v>#REF!</v>
      </c>
      <c r="S447" s="26" t="e">
        <f>VLOOKUP(tabLocalidades!$D447,#REF!,10,0)</f>
        <v>#REF!</v>
      </c>
      <c r="T447" s="26" t="e">
        <f>VLOOKUP(tabLocalidades!$D447,#REF!,10,0)</f>
        <v>#REF!</v>
      </c>
      <c r="U447" s="1" t="e">
        <f>IF(tabLocalidades!$R447=" ",0,1)</f>
        <v>#REF!</v>
      </c>
      <c r="V447" s="1" t="e">
        <f>TEXT(tabLocalidades!$R447,"mmm/aa")</f>
        <v>#REF!</v>
      </c>
      <c r="W447" s="1"/>
      <c r="X447" s="1"/>
      <c r="Y447" s="1"/>
      <c r="Z447" s="1"/>
      <c r="AA447" s="1"/>
    </row>
    <row r="448" spans="1:27" ht="19.5" customHeight="1">
      <c r="A448" s="2" t="e">
        <f t="shared" si="2"/>
        <v>#REF!</v>
      </c>
      <c r="B448" s="2" t="str">
        <f>IF(tabLocalidades!$C448="A","Atual","Nova")</f>
        <v>Nova</v>
      </c>
      <c r="C448" s="2" t="s">
        <v>193</v>
      </c>
      <c r="D448" s="6" t="s">
        <v>2713</v>
      </c>
      <c r="E448" s="27" t="s">
        <v>2714</v>
      </c>
      <c r="F448" s="2" t="s">
        <v>48</v>
      </c>
      <c r="G448" s="22" t="s">
        <v>220</v>
      </c>
      <c r="H448" s="27" t="s">
        <v>451</v>
      </c>
      <c r="I448" s="27" t="s">
        <v>564</v>
      </c>
      <c r="J448" s="27" t="s">
        <v>2472</v>
      </c>
      <c r="K448" s="27" t="s">
        <v>2715</v>
      </c>
      <c r="L448" s="261" t="s">
        <v>2716</v>
      </c>
      <c r="M448" s="27"/>
      <c r="N448" s="38" t="s">
        <v>2717</v>
      </c>
      <c r="O448" s="27" t="s">
        <v>53</v>
      </c>
      <c r="P448" s="27" t="s">
        <v>802</v>
      </c>
      <c r="Q448" s="45">
        <v>100</v>
      </c>
      <c r="R448" s="25" t="e">
        <f>VLOOKUP(tabLocalidades!$D448,#REF!,10,0)</f>
        <v>#REF!</v>
      </c>
      <c r="S448" s="26" t="e">
        <f>VLOOKUP(tabLocalidades!$D448,#REF!,10,0)</f>
        <v>#REF!</v>
      </c>
      <c r="T448" s="26" t="e">
        <f>VLOOKUP(tabLocalidades!$D448,#REF!,10,0)</f>
        <v>#REF!</v>
      </c>
      <c r="U448" s="1" t="e">
        <f>IF(tabLocalidades!$R448=" ",0,1)</f>
        <v>#REF!</v>
      </c>
      <c r="V448" s="1" t="e">
        <f>TEXT(tabLocalidades!$R448,"mmm/aa")</f>
        <v>#REF!</v>
      </c>
      <c r="W448" s="1"/>
      <c r="X448" s="1"/>
      <c r="Y448" s="1"/>
      <c r="Z448" s="1"/>
      <c r="AA448" s="1"/>
    </row>
    <row r="449" spans="1:27" ht="19.5" customHeight="1">
      <c r="A449" s="2" t="e">
        <f t="shared" si="2"/>
        <v>#REF!</v>
      </c>
      <c r="B449" s="2" t="str">
        <f>IF(tabLocalidades!$C449="A","Atual","Nova")</f>
        <v>Nova</v>
      </c>
      <c r="C449" s="2" t="s">
        <v>793</v>
      </c>
      <c r="D449" s="6" t="s">
        <v>2718</v>
      </c>
      <c r="E449" s="27" t="s">
        <v>2719</v>
      </c>
      <c r="F449" s="2" t="s">
        <v>29</v>
      </c>
      <c r="G449" s="22" t="s">
        <v>56</v>
      </c>
      <c r="H449" s="27" t="s">
        <v>91</v>
      </c>
      <c r="I449" s="27" t="s">
        <v>2398</v>
      </c>
      <c r="J449" s="27" t="s">
        <v>2720</v>
      </c>
      <c r="K449" s="27" t="s">
        <v>2721</v>
      </c>
      <c r="L449" s="262" t="s">
        <v>2722</v>
      </c>
      <c r="M449" s="27"/>
      <c r="N449" s="38" t="s">
        <v>2723</v>
      </c>
      <c r="O449" s="27" t="s">
        <v>35</v>
      </c>
      <c r="P449" s="27" t="s">
        <v>802</v>
      </c>
      <c r="Q449" s="45">
        <v>100</v>
      </c>
      <c r="R449" s="25" t="e">
        <f>VLOOKUP(tabLocalidades!$D449,#REF!,10,0)</f>
        <v>#REF!</v>
      </c>
      <c r="S449" s="26" t="e">
        <f>VLOOKUP(tabLocalidades!$D449,#REF!,10,0)</f>
        <v>#REF!</v>
      </c>
      <c r="T449" s="26" t="e">
        <f>VLOOKUP(tabLocalidades!$D449,#REF!,10,0)</f>
        <v>#REF!</v>
      </c>
      <c r="U449" s="1" t="e">
        <f>IF(tabLocalidades!$R449=" ",0,1)</f>
        <v>#REF!</v>
      </c>
      <c r="V449" s="1" t="e">
        <f>TEXT(tabLocalidades!$R449,"mmm/aa")</f>
        <v>#REF!</v>
      </c>
      <c r="W449" s="1"/>
      <c r="X449" s="1"/>
      <c r="Y449" s="1"/>
      <c r="Z449" s="1"/>
      <c r="AA449" s="1"/>
    </row>
    <row r="450" spans="1:27" ht="19.5" customHeight="1">
      <c r="A450" s="2" t="e">
        <f t="shared" si="2"/>
        <v>#REF!</v>
      </c>
      <c r="B450" s="2" t="str">
        <f>IF(tabLocalidades!$C450="A","Atual","Nova")</f>
        <v>Nova</v>
      </c>
      <c r="C450" s="2" t="s">
        <v>193</v>
      </c>
      <c r="D450" s="6" t="s">
        <v>2724</v>
      </c>
      <c r="E450" s="27" t="s">
        <v>2725</v>
      </c>
      <c r="F450" s="2" t="s">
        <v>651</v>
      </c>
      <c r="G450" s="22" t="s">
        <v>67</v>
      </c>
      <c r="H450" s="27" t="s">
        <v>276</v>
      </c>
      <c r="I450" s="27" t="s">
        <v>277</v>
      </c>
      <c r="J450" s="27" t="s">
        <v>277</v>
      </c>
      <c r="K450" s="27" t="s">
        <v>2726</v>
      </c>
      <c r="L450" s="261" t="s">
        <v>2727</v>
      </c>
      <c r="M450" s="27"/>
      <c r="N450" s="38" t="s">
        <v>2728</v>
      </c>
      <c r="O450" s="27" t="s">
        <v>1031</v>
      </c>
      <c r="P450" s="27" t="s">
        <v>802</v>
      </c>
      <c r="Q450" s="45">
        <v>50</v>
      </c>
      <c r="R450" s="25" t="e">
        <f>VLOOKUP(tabLocalidades!$D450,#REF!,10,0)</f>
        <v>#REF!</v>
      </c>
      <c r="S450" s="26" t="e">
        <f>VLOOKUP(tabLocalidades!$D450,#REF!,10,0)</f>
        <v>#REF!</v>
      </c>
      <c r="T450" s="26" t="e">
        <f>VLOOKUP(tabLocalidades!$D450,#REF!,10,0)</f>
        <v>#REF!</v>
      </c>
      <c r="U450" s="1" t="e">
        <f>IF(tabLocalidades!$R450=" ",0,1)</f>
        <v>#REF!</v>
      </c>
      <c r="V450" s="1" t="e">
        <f>TEXT(tabLocalidades!$R450,"mmm/aa")</f>
        <v>#REF!</v>
      </c>
      <c r="W450" s="1"/>
      <c r="X450" s="1"/>
      <c r="Y450" s="1"/>
      <c r="Z450" s="1"/>
      <c r="AA450" s="1"/>
    </row>
    <row r="451" spans="1:27" ht="19.5" customHeight="1">
      <c r="A451" s="2" t="e">
        <f t="shared" si="2"/>
        <v>#REF!</v>
      </c>
      <c r="B451" s="2" t="str">
        <f>IF(tabLocalidades!$C451="A","Atual","Nova")</f>
        <v>Nova</v>
      </c>
      <c r="C451" s="2" t="s">
        <v>193</v>
      </c>
      <c r="D451" s="6" t="s">
        <v>2729</v>
      </c>
      <c r="E451" s="27" t="s">
        <v>2730</v>
      </c>
      <c r="F451" s="2" t="s">
        <v>651</v>
      </c>
      <c r="G451" s="22" t="s">
        <v>67</v>
      </c>
      <c r="H451" s="27" t="s">
        <v>276</v>
      </c>
      <c r="I451" s="27" t="s">
        <v>276</v>
      </c>
      <c r="J451" s="27" t="s">
        <v>2731</v>
      </c>
      <c r="K451" s="27" t="s">
        <v>2732</v>
      </c>
      <c r="L451" s="261" t="s">
        <v>2733</v>
      </c>
      <c r="M451" s="27"/>
      <c r="N451" s="38" t="s">
        <v>2734</v>
      </c>
      <c r="O451" s="27" t="s">
        <v>1031</v>
      </c>
      <c r="P451" s="27" t="s">
        <v>802</v>
      </c>
      <c r="Q451" s="45">
        <v>50</v>
      </c>
      <c r="R451" s="25" t="e">
        <f>VLOOKUP(tabLocalidades!$D451,#REF!,10,0)</f>
        <v>#REF!</v>
      </c>
      <c r="S451" s="26" t="e">
        <f>VLOOKUP(tabLocalidades!$D451,#REF!,10,0)</f>
        <v>#REF!</v>
      </c>
      <c r="T451" s="26" t="e">
        <f>VLOOKUP(tabLocalidades!$D451,#REF!,10,0)</f>
        <v>#REF!</v>
      </c>
      <c r="U451" s="1" t="e">
        <f>IF(tabLocalidades!$R451=" ",0,1)</f>
        <v>#REF!</v>
      </c>
      <c r="V451" s="1" t="e">
        <f>TEXT(tabLocalidades!$R451,"mmm/aa")</f>
        <v>#REF!</v>
      </c>
      <c r="W451" s="1"/>
      <c r="X451" s="1"/>
      <c r="Y451" s="1"/>
      <c r="Z451" s="1"/>
      <c r="AA451" s="1"/>
    </row>
    <row r="452" spans="1:27" ht="19.5" customHeight="1">
      <c r="A452" s="2" t="e">
        <f t="shared" si="2"/>
        <v>#REF!</v>
      </c>
      <c r="B452" s="2" t="str">
        <f>IF(tabLocalidades!$C452="A","Atual","Nova")</f>
        <v>Nova</v>
      </c>
      <c r="C452" s="2" t="s">
        <v>193</v>
      </c>
      <c r="D452" s="6" t="s">
        <v>2735</v>
      </c>
      <c r="E452" s="27" t="s">
        <v>2736</v>
      </c>
      <c r="F452" s="2" t="s">
        <v>48</v>
      </c>
      <c r="G452" s="22" t="s">
        <v>56</v>
      </c>
      <c r="H452" s="27" t="s">
        <v>109</v>
      </c>
      <c r="I452" s="27" t="s">
        <v>110</v>
      </c>
      <c r="J452" s="27" t="s">
        <v>2737</v>
      </c>
      <c r="K452" s="27" t="s">
        <v>2738</v>
      </c>
      <c r="L452" s="261" t="s">
        <v>2739</v>
      </c>
      <c r="M452" s="27"/>
      <c r="N452" s="38" t="s">
        <v>2740</v>
      </c>
      <c r="O452" s="27" t="s">
        <v>53</v>
      </c>
      <c r="P452" s="27" t="s">
        <v>802</v>
      </c>
      <c r="Q452" s="45">
        <v>200</v>
      </c>
      <c r="R452" s="25" t="e">
        <f>VLOOKUP(tabLocalidades!$D452,#REF!,10,0)</f>
        <v>#REF!</v>
      </c>
      <c r="S452" s="26" t="e">
        <f>VLOOKUP(tabLocalidades!$D452,#REF!,10,0)</f>
        <v>#REF!</v>
      </c>
      <c r="T452" s="26" t="e">
        <f>VLOOKUP(tabLocalidades!$D452,#REF!,10,0)</f>
        <v>#REF!</v>
      </c>
      <c r="U452" s="1" t="e">
        <f>IF(tabLocalidades!$R452=" ",0,1)</f>
        <v>#REF!</v>
      </c>
      <c r="V452" s="1" t="e">
        <f>TEXT(tabLocalidades!$R452,"mmm/aa")</f>
        <v>#REF!</v>
      </c>
      <c r="W452" s="1"/>
      <c r="X452" s="1"/>
      <c r="Y452" s="1"/>
      <c r="Z452" s="1"/>
      <c r="AA452" s="1"/>
    </row>
    <row r="453" spans="1:27" ht="19.5" customHeight="1">
      <c r="A453" s="2" t="e">
        <f t="shared" si="2"/>
        <v>#REF!</v>
      </c>
      <c r="B453" s="2" t="str">
        <f>IF(tabLocalidades!$C453="A","Atual","Nova")</f>
        <v>Nova</v>
      </c>
      <c r="C453" s="2" t="s">
        <v>793</v>
      </c>
      <c r="D453" s="6" t="s">
        <v>2741</v>
      </c>
      <c r="E453" s="27" t="s">
        <v>2742</v>
      </c>
      <c r="F453" s="2" t="s">
        <v>958</v>
      </c>
      <c r="G453" s="22" t="s">
        <v>67</v>
      </c>
      <c r="H453" s="27" t="s">
        <v>318</v>
      </c>
      <c r="I453" s="27" t="s">
        <v>325</v>
      </c>
      <c r="J453" s="27" t="s">
        <v>1051</v>
      </c>
      <c r="K453" s="27" t="s">
        <v>2743</v>
      </c>
      <c r="L453" s="262" t="s">
        <v>2744</v>
      </c>
      <c r="M453" s="27"/>
      <c r="N453" s="38" t="s">
        <v>2745</v>
      </c>
      <c r="O453" s="27" t="s">
        <v>35</v>
      </c>
      <c r="P453" s="27" t="s">
        <v>802</v>
      </c>
      <c r="Q453" s="45">
        <v>250</v>
      </c>
      <c r="R453" s="25" t="e">
        <f>VLOOKUP(tabLocalidades!$D453,#REF!,10,0)</f>
        <v>#REF!</v>
      </c>
      <c r="S453" s="26" t="e">
        <f>VLOOKUP(tabLocalidades!$D453,#REF!,10,0)</f>
        <v>#REF!</v>
      </c>
      <c r="T453" s="26" t="e">
        <f>VLOOKUP(tabLocalidades!$D453,#REF!,10,0)</f>
        <v>#REF!</v>
      </c>
      <c r="U453" s="1" t="e">
        <f>IF(tabLocalidades!$R453=" ",0,1)</f>
        <v>#REF!</v>
      </c>
      <c r="V453" s="1" t="e">
        <f>TEXT(tabLocalidades!$R453,"mmm/aa")</f>
        <v>#REF!</v>
      </c>
      <c r="W453" s="1"/>
      <c r="X453" s="28" t="s">
        <v>0</v>
      </c>
      <c r="Y453" s="28" t="s">
        <v>2746</v>
      </c>
      <c r="Z453" s="28"/>
      <c r="AA453" s="28"/>
    </row>
    <row r="454" spans="1:27" ht="19.5" customHeight="1">
      <c r="A454" s="2" t="e">
        <f t="shared" si="2"/>
        <v>#REF!</v>
      </c>
      <c r="B454" s="2" t="str">
        <f>IF(tabLocalidades!$C454="A","Atual","Nova")</f>
        <v>Nova</v>
      </c>
      <c r="C454" s="2" t="s">
        <v>793</v>
      </c>
      <c r="D454" s="6" t="s">
        <v>2747</v>
      </c>
      <c r="E454" s="27" t="s">
        <v>2748</v>
      </c>
      <c r="F454" s="2" t="s">
        <v>958</v>
      </c>
      <c r="G454" s="22" t="s">
        <v>30</v>
      </c>
      <c r="H454" s="27" t="s">
        <v>431</v>
      </c>
      <c r="I454" s="27" t="s">
        <v>765</v>
      </c>
      <c r="J454" s="27" t="s">
        <v>2749</v>
      </c>
      <c r="K454" s="27" t="s">
        <v>2750</v>
      </c>
      <c r="L454" s="262" t="s">
        <v>2751</v>
      </c>
      <c r="M454" s="27"/>
      <c r="N454" s="38" t="s">
        <v>2752</v>
      </c>
      <c r="O454" s="27" t="s">
        <v>35</v>
      </c>
      <c r="P454" s="27" t="s">
        <v>802</v>
      </c>
      <c r="Q454" s="45">
        <v>250</v>
      </c>
      <c r="R454" s="25" t="e">
        <f>VLOOKUP(tabLocalidades!$D454,#REF!,10,0)</f>
        <v>#REF!</v>
      </c>
      <c r="S454" s="26" t="e">
        <f>VLOOKUP(tabLocalidades!$D454,#REF!,10,0)</f>
        <v>#REF!</v>
      </c>
      <c r="T454" s="26" t="e">
        <f>VLOOKUP(tabLocalidades!$D454,#REF!,10,0)</f>
        <v>#REF!</v>
      </c>
      <c r="U454" s="1" t="e">
        <f>IF(tabLocalidades!$R454=" ",0,1)</f>
        <v>#REF!</v>
      </c>
      <c r="V454" s="1" t="e">
        <f>TEXT(tabLocalidades!$R454,"mmm/aa")</f>
        <v>#REF!</v>
      </c>
      <c r="W454" s="1"/>
      <c r="X454" s="1"/>
      <c r="Y454" s="1"/>
      <c r="Z454" s="1"/>
      <c r="AA454" s="1"/>
    </row>
    <row r="455" spans="1:27" ht="19.5" customHeight="1">
      <c r="A455" s="2" t="e">
        <f t="shared" si="2"/>
        <v>#REF!</v>
      </c>
      <c r="B455" s="2" t="str">
        <f>IF(tabLocalidades!$C455="A","Atual","Nova")</f>
        <v>Nova</v>
      </c>
      <c r="C455" s="2" t="s">
        <v>793</v>
      </c>
      <c r="D455" s="6" t="s">
        <v>2753</v>
      </c>
      <c r="E455" s="27" t="s">
        <v>2754</v>
      </c>
      <c r="F455" s="2" t="s">
        <v>958</v>
      </c>
      <c r="G455" s="22" t="s">
        <v>30</v>
      </c>
      <c r="H455" s="27" t="s">
        <v>1434</v>
      </c>
      <c r="I455" s="27" t="s">
        <v>2755</v>
      </c>
      <c r="J455" s="27" t="s">
        <v>2756</v>
      </c>
      <c r="K455" s="27" t="s">
        <v>2757</v>
      </c>
      <c r="L455" s="262" t="s">
        <v>2758</v>
      </c>
      <c r="M455" s="27"/>
      <c r="N455" s="38" t="s">
        <v>2759</v>
      </c>
      <c r="O455" s="27" t="s">
        <v>35</v>
      </c>
      <c r="P455" s="27" t="s">
        <v>802</v>
      </c>
      <c r="Q455" s="45">
        <v>250</v>
      </c>
      <c r="R455" s="25" t="e">
        <f>VLOOKUP(tabLocalidades!$D455,#REF!,10,0)</f>
        <v>#REF!</v>
      </c>
      <c r="S455" s="26" t="e">
        <f>VLOOKUP(tabLocalidades!$D455,#REF!,10,0)</f>
        <v>#REF!</v>
      </c>
      <c r="T455" s="26" t="e">
        <f>VLOOKUP(tabLocalidades!$D455,#REF!,10,0)</f>
        <v>#REF!</v>
      </c>
      <c r="U455" s="1" t="e">
        <f>IF(tabLocalidades!$R455=" ",0,1)</f>
        <v>#REF!</v>
      </c>
      <c r="V455" s="1" t="e">
        <f>TEXT(tabLocalidades!$R455,"mmm/aa")</f>
        <v>#REF!</v>
      </c>
      <c r="W455" s="1"/>
      <c r="X455" s="1"/>
      <c r="Y455" s="1"/>
      <c r="Z455" s="1"/>
      <c r="AA455" s="1"/>
    </row>
    <row r="456" spans="1:27" ht="19.5" customHeight="1">
      <c r="A456" s="2" t="e">
        <f t="shared" si="2"/>
        <v>#REF!</v>
      </c>
      <c r="B456" s="2" t="str">
        <f>IF(tabLocalidades!$C456="A","Atual","Nova")</f>
        <v>Nova</v>
      </c>
      <c r="C456" s="2" t="s">
        <v>793</v>
      </c>
      <c r="D456" s="6" t="s">
        <v>2760</v>
      </c>
      <c r="E456" s="27" t="s">
        <v>2761</v>
      </c>
      <c r="F456" s="2" t="s">
        <v>958</v>
      </c>
      <c r="G456" s="22" t="s">
        <v>220</v>
      </c>
      <c r="H456" s="27" t="s">
        <v>491</v>
      </c>
      <c r="I456" s="27" t="s">
        <v>491</v>
      </c>
      <c r="J456" s="27" t="s">
        <v>2762</v>
      </c>
      <c r="K456" s="27" t="s">
        <v>2763</v>
      </c>
      <c r="L456" s="262" t="s">
        <v>2764</v>
      </c>
      <c r="M456" s="27"/>
      <c r="N456" s="38" t="s">
        <v>2765</v>
      </c>
      <c r="O456" s="27" t="s">
        <v>35</v>
      </c>
      <c r="P456" s="27" t="s">
        <v>802</v>
      </c>
      <c r="Q456" s="45">
        <v>200</v>
      </c>
      <c r="R456" s="25" t="e">
        <f>VLOOKUP(tabLocalidades!$D456,#REF!,10,0)</f>
        <v>#REF!</v>
      </c>
      <c r="S456" s="26" t="e">
        <f>VLOOKUP(tabLocalidades!$D456,#REF!,10,0)</f>
        <v>#REF!</v>
      </c>
      <c r="T456" s="26" t="e">
        <f>VLOOKUP(tabLocalidades!$D456,#REF!,10,0)</f>
        <v>#REF!</v>
      </c>
      <c r="U456" s="1" t="e">
        <f>IF(tabLocalidades!$R456=" ",0,1)</f>
        <v>#REF!</v>
      </c>
      <c r="V456" s="1" t="e">
        <f>TEXT(tabLocalidades!$R456,"mmm/aa")</f>
        <v>#REF!</v>
      </c>
      <c r="W456" s="1"/>
      <c r="X456" s="1"/>
      <c r="Y456" s="1"/>
      <c r="Z456" s="1"/>
      <c r="AA456" s="1"/>
    </row>
    <row r="457" spans="1:27" ht="19.5" customHeight="1">
      <c r="A457" s="2" t="e">
        <f t="shared" si="2"/>
        <v>#REF!</v>
      </c>
      <c r="B457" s="2" t="str">
        <f>IF(tabLocalidades!$C457="A","Atual","Nova")</f>
        <v>Nova</v>
      </c>
      <c r="C457" s="2" t="s">
        <v>793</v>
      </c>
      <c r="D457" s="6" t="s">
        <v>2766</v>
      </c>
      <c r="E457" s="27" t="s">
        <v>2767</v>
      </c>
      <c r="F457" s="2" t="s">
        <v>958</v>
      </c>
      <c r="G457" s="22" t="s">
        <v>30</v>
      </c>
      <c r="H457" s="27" t="s">
        <v>150</v>
      </c>
      <c r="I457" s="27" t="s">
        <v>150</v>
      </c>
      <c r="J457" s="27" t="s">
        <v>2768</v>
      </c>
      <c r="K457" s="27" t="s">
        <v>2769</v>
      </c>
      <c r="L457" s="262" t="s">
        <v>2770</v>
      </c>
      <c r="M457" s="27"/>
      <c r="N457" s="38" t="s">
        <v>2771</v>
      </c>
      <c r="O457" s="27" t="s">
        <v>35</v>
      </c>
      <c r="P457" s="27" t="s">
        <v>802</v>
      </c>
      <c r="Q457" s="45">
        <v>200</v>
      </c>
      <c r="R457" s="25" t="e">
        <f>VLOOKUP(tabLocalidades!$D457,#REF!,10,0)</f>
        <v>#REF!</v>
      </c>
      <c r="S457" s="26" t="e">
        <f>VLOOKUP(tabLocalidades!$D457,#REF!,10,0)</f>
        <v>#REF!</v>
      </c>
      <c r="T457" s="26" t="e">
        <f>VLOOKUP(tabLocalidades!$D457,#REF!,10,0)</f>
        <v>#REF!</v>
      </c>
      <c r="U457" s="1" t="e">
        <f>IF(tabLocalidades!$R457=" ",0,1)</f>
        <v>#REF!</v>
      </c>
      <c r="V457" s="1" t="e">
        <f>TEXT(tabLocalidades!$R457,"mmm/aa")</f>
        <v>#REF!</v>
      </c>
      <c r="W457" s="1"/>
      <c r="X457" s="1"/>
      <c r="Y457" s="1"/>
      <c r="Z457" s="1"/>
      <c r="AA457" s="1"/>
    </row>
    <row r="458" spans="1:27" ht="19.5" customHeight="1">
      <c r="A458" s="2" t="e">
        <f t="shared" si="2"/>
        <v>#REF!</v>
      </c>
      <c r="B458" s="2" t="str">
        <f>IF(tabLocalidades!$C458="A","Atual","Nova")</f>
        <v>Nova</v>
      </c>
      <c r="C458" s="2" t="s">
        <v>793</v>
      </c>
      <c r="D458" s="6" t="s">
        <v>2772</v>
      </c>
      <c r="E458" s="27" t="s">
        <v>2773</v>
      </c>
      <c r="F458" s="2" t="s">
        <v>958</v>
      </c>
      <c r="G458" s="22" t="s">
        <v>56</v>
      </c>
      <c r="H458" s="27" t="s">
        <v>614</v>
      </c>
      <c r="I458" s="27" t="s">
        <v>614</v>
      </c>
      <c r="J458" s="27" t="s">
        <v>2774</v>
      </c>
      <c r="K458" s="27" t="s">
        <v>2775</v>
      </c>
      <c r="L458" s="262" t="s">
        <v>2776</v>
      </c>
      <c r="M458" s="27"/>
      <c r="N458" s="38" t="s">
        <v>2777</v>
      </c>
      <c r="O458" s="27" t="s">
        <v>35</v>
      </c>
      <c r="P458" s="27" t="s">
        <v>802</v>
      </c>
      <c r="Q458" s="45">
        <v>150</v>
      </c>
      <c r="R458" s="25" t="e">
        <f>VLOOKUP(tabLocalidades!$D458,#REF!,10,0)</f>
        <v>#REF!</v>
      </c>
      <c r="S458" s="26" t="e">
        <f>VLOOKUP(tabLocalidades!$D458,#REF!,10,0)</f>
        <v>#REF!</v>
      </c>
      <c r="T458" s="26" t="e">
        <f>VLOOKUP(tabLocalidades!$D458,#REF!,10,0)</f>
        <v>#REF!</v>
      </c>
      <c r="U458" s="1" t="e">
        <f>IF(tabLocalidades!$R458=" ",0,1)</f>
        <v>#REF!</v>
      </c>
      <c r="V458" s="1" t="e">
        <f>TEXT(tabLocalidades!$R458,"mmm/aa")</f>
        <v>#REF!</v>
      </c>
      <c r="W458" s="1"/>
      <c r="X458" s="1"/>
      <c r="Y458" s="1"/>
      <c r="Z458" s="1"/>
      <c r="AA458" s="1"/>
    </row>
    <row r="459" spans="1:27" ht="19.5" customHeight="1">
      <c r="A459" s="2" t="e">
        <f t="shared" si="2"/>
        <v>#REF!</v>
      </c>
      <c r="B459" s="2" t="str">
        <f>IF(tabLocalidades!$C459="A","Atual","Nova")</f>
        <v>Nova</v>
      </c>
      <c r="C459" s="2" t="s">
        <v>793</v>
      </c>
      <c r="D459" s="6" t="s">
        <v>2778</v>
      </c>
      <c r="E459" s="27" t="s">
        <v>2779</v>
      </c>
      <c r="F459" s="2" t="s">
        <v>958</v>
      </c>
      <c r="G459" s="22" t="s">
        <v>56</v>
      </c>
      <c r="H459" s="27" t="s">
        <v>377</v>
      </c>
      <c r="I459" s="27" t="s">
        <v>2780</v>
      </c>
      <c r="J459" s="27" t="s">
        <v>2781</v>
      </c>
      <c r="K459" s="27" t="s">
        <v>2782</v>
      </c>
      <c r="L459" s="262" t="s">
        <v>2783</v>
      </c>
      <c r="M459" s="27"/>
      <c r="N459" s="38" t="s">
        <v>2784</v>
      </c>
      <c r="O459" s="27" t="s">
        <v>35</v>
      </c>
      <c r="P459" s="27" t="s">
        <v>802</v>
      </c>
      <c r="Q459" s="45">
        <v>150</v>
      </c>
      <c r="R459" s="25" t="e">
        <f>VLOOKUP(tabLocalidades!$D459,#REF!,10,0)</f>
        <v>#REF!</v>
      </c>
      <c r="S459" s="26" t="e">
        <f>VLOOKUP(tabLocalidades!$D459,#REF!,10,0)</f>
        <v>#REF!</v>
      </c>
      <c r="T459" s="26" t="e">
        <f>VLOOKUP(tabLocalidades!$D459,#REF!,10,0)</f>
        <v>#REF!</v>
      </c>
      <c r="U459" s="1" t="e">
        <f>IF(tabLocalidades!$R459=" ",0,1)</f>
        <v>#REF!</v>
      </c>
      <c r="V459" s="1" t="e">
        <f>TEXT(tabLocalidades!$R459,"mmm/aa")</f>
        <v>#REF!</v>
      </c>
      <c r="W459" s="1"/>
      <c r="X459" s="1"/>
      <c r="Y459" s="1"/>
      <c r="Z459" s="1"/>
      <c r="AA459" s="1"/>
    </row>
    <row r="460" spans="1:27" ht="19.5" customHeight="1">
      <c r="A460" s="2" t="e">
        <f t="shared" si="2"/>
        <v>#REF!</v>
      </c>
      <c r="B460" s="2" t="str">
        <f>IF(tabLocalidades!$C460="A","Atual","Nova")</f>
        <v>Nova</v>
      </c>
      <c r="C460" s="2" t="s">
        <v>793</v>
      </c>
      <c r="D460" s="6" t="s">
        <v>2785</v>
      </c>
      <c r="E460" s="27" t="s">
        <v>2786</v>
      </c>
      <c r="F460" s="2" t="s">
        <v>958</v>
      </c>
      <c r="G460" s="22" t="s">
        <v>220</v>
      </c>
      <c r="H460" s="27" t="s">
        <v>390</v>
      </c>
      <c r="I460" s="27" t="s">
        <v>2787</v>
      </c>
      <c r="J460" s="27" t="s">
        <v>2300</v>
      </c>
      <c r="K460" s="27" t="s">
        <v>2788</v>
      </c>
      <c r="L460" s="262" t="s">
        <v>2789</v>
      </c>
      <c r="M460" s="27"/>
      <c r="N460" s="38" t="s">
        <v>2790</v>
      </c>
      <c r="O460" s="27" t="s">
        <v>35</v>
      </c>
      <c r="P460" s="27" t="s">
        <v>802</v>
      </c>
      <c r="Q460" s="45">
        <v>250</v>
      </c>
      <c r="R460" s="25" t="e">
        <f>VLOOKUP(tabLocalidades!$D460,#REF!,10,0)</f>
        <v>#REF!</v>
      </c>
      <c r="S460" s="26" t="e">
        <f>VLOOKUP(tabLocalidades!$D460,#REF!,10,0)</f>
        <v>#REF!</v>
      </c>
      <c r="T460" s="26" t="e">
        <f>VLOOKUP(tabLocalidades!$D460,#REF!,10,0)</f>
        <v>#REF!</v>
      </c>
      <c r="U460" s="1" t="e">
        <f>IF(tabLocalidades!$R460=" ",0,1)</f>
        <v>#REF!</v>
      </c>
      <c r="V460" s="1" t="e">
        <f>TEXT(tabLocalidades!$R460,"mmm/aa")</f>
        <v>#REF!</v>
      </c>
      <c r="W460" s="1"/>
      <c r="X460" s="1"/>
      <c r="Y460" s="1"/>
      <c r="Z460" s="1"/>
      <c r="AA460" s="1"/>
    </row>
    <row r="461" spans="1:27" ht="19.5" customHeight="1">
      <c r="A461" s="2" t="e">
        <f t="shared" si="2"/>
        <v>#REF!</v>
      </c>
      <c r="B461" s="2" t="str">
        <f>IF(tabLocalidades!$C461="A","Atual","Nova")</f>
        <v>Nova</v>
      </c>
      <c r="C461" s="2" t="s">
        <v>793</v>
      </c>
      <c r="D461" s="6" t="s">
        <v>2791</v>
      </c>
      <c r="E461" s="27" t="s">
        <v>2792</v>
      </c>
      <c r="F461" s="2" t="s">
        <v>958</v>
      </c>
      <c r="G461" s="22" t="s">
        <v>56</v>
      </c>
      <c r="H461" s="27" t="s">
        <v>57</v>
      </c>
      <c r="I461" s="27" t="s">
        <v>144</v>
      </c>
      <c r="J461" s="27" t="s">
        <v>2230</v>
      </c>
      <c r="K461" s="27" t="s">
        <v>2793</v>
      </c>
      <c r="L461" s="262" t="s">
        <v>2794</v>
      </c>
      <c r="M461" s="27"/>
      <c r="N461" s="38" t="s">
        <v>2795</v>
      </c>
      <c r="O461" s="27" t="s">
        <v>35</v>
      </c>
      <c r="P461" s="27" t="s">
        <v>802</v>
      </c>
      <c r="Q461" s="45">
        <v>150</v>
      </c>
      <c r="R461" s="25" t="e">
        <f>VLOOKUP(tabLocalidades!$D461,#REF!,10,0)</f>
        <v>#REF!</v>
      </c>
      <c r="S461" s="26" t="e">
        <f>VLOOKUP(tabLocalidades!$D461,#REF!,10,0)</f>
        <v>#REF!</v>
      </c>
      <c r="T461" s="26" t="e">
        <f>VLOOKUP(tabLocalidades!$D461,#REF!,10,0)</f>
        <v>#REF!</v>
      </c>
      <c r="U461" s="1" t="e">
        <f>IF(tabLocalidades!$R461=" ",0,1)</f>
        <v>#REF!</v>
      </c>
      <c r="V461" s="1" t="e">
        <f>TEXT(tabLocalidades!$R461,"mmm/aa")</f>
        <v>#REF!</v>
      </c>
      <c r="W461" s="1"/>
      <c r="X461" s="1"/>
      <c r="Y461" s="1"/>
      <c r="Z461" s="1"/>
      <c r="AA461" s="1"/>
    </row>
    <row r="462" spans="1:27" ht="19.5" customHeight="1">
      <c r="A462" s="2" t="e">
        <f t="shared" si="2"/>
        <v>#REF!</v>
      </c>
      <c r="B462" s="2" t="str">
        <f>IF(tabLocalidades!$C462="A","Atual","Nova")</f>
        <v>Nova</v>
      </c>
      <c r="C462" s="2" t="s">
        <v>793</v>
      </c>
      <c r="D462" s="6" t="s">
        <v>2796</v>
      </c>
      <c r="E462" s="27" t="s">
        <v>2797</v>
      </c>
      <c r="F462" s="2" t="s">
        <v>958</v>
      </c>
      <c r="G462" s="22" t="s">
        <v>30</v>
      </c>
      <c r="H462" s="27" t="s">
        <v>166</v>
      </c>
      <c r="I462" s="27" t="s">
        <v>2798</v>
      </c>
      <c r="J462" s="27" t="s">
        <v>166</v>
      </c>
      <c r="K462" s="27" t="s">
        <v>2799</v>
      </c>
      <c r="L462" s="262" t="s">
        <v>2800</v>
      </c>
      <c r="M462" s="27"/>
      <c r="N462" s="38" t="s">
        <v>2801</v>
      </c>
      <c r="O462" s="27" t="s">
        <v>35</v>
      </c>
      <c r="P462" s="27" t="s">
        <v>802</v>
      </c>
      <c r="Q462" s="45">
        <v>250</v>
      </c>
      <c r="R462" s="25" t="e">
        <f>VLOOKUP(tabLocalidades!$D462,#REF!,10,0)</f>
        <v>#REF!</v>
      </c>
      <c r="S462" s="26" t="e">
        <f>VLOOKUP(tabLocalidades!$D462,#REF!,10,0)</f>
        <v>#REF!</v>
      </c>
      <c r="T462" s="26" t="e">
        <f>VLOOKUP(tabLocalidades!$D462,#REF!,10,0)</f>
        <v>#REF!</v>
      </c>
      <c r="U462" s="1" t="e">
        <f>IF(tabLocalidades!$R462=" ",0,1)</f>
        <v>#REF!</v>
      </c>
      <c r="V462" s="1" t="e">
        <f>TEXT(tabLocalidades!$R462,"mmm/aa")</f>
        <v>#REF!</v>
      </c>
      <c r="W462" s="1"/>
      <c r="X462" s="1"/>
      <c r="Y462" s="1"/>
      <c r="Z462" s="1"/>
      <c r="AA462" s="1"/>
    </row>
    <row r="463" spans="1:27" ht="19.5" customHeight="1">
      <c r="A463" s="2" t="e">
        <f t="shared" si="2"/>
        <v>#REF!</v>
      </c>
      <c r="B463" s="2" t="str">
        <f>IF(tabLocalidades!$C463="A","Atual","Nova")</f>
        <v>Nova</v>
      </c>
      <c r="C463" s="2" t="s">
        <v>793</v>
      </c>
      <c r="D463" s="6" t="s">
        <v>2802</v>
      </c>
      <c r="E463" s="27" t="s">
        <v>2803</v>
      </c>
      <c r="F463" s="2" t="s">
        <v>958</v>
      </c>
      <c r="G463" s="22" t="s">
        <v>56</v>
      </c>
      <c r="H463" s="27" t="s">
        <v>229</v>
      </c>
      <c r="I463" s="27" t="s">
        <v>229</v>
      </c>
      <c r="J463" s="27" t="s">
        <v>2804</v>
      </c>
      <c r="K463" s="27" t="s">
        <v>2805</v>
      </c>
      <c r="L463" s="262" t="s">
        <v>2806</v>
      </c>
      <c r="M463" s="27"/>
      <c r="N463" s="38" t="s">
        <v>2807</v>
      </c>
      <c r="O463" s="27" t="s">
        <v>35</v>
      </c>
      <c r="P463" s="27" t="s">
        <v>802</v>
      </c>
      <c r="Q463" s="45">
        <v>250</v>
      </c>
      <c r="R463" s="25" t="e">
        <f>VLOOKUP(tabLocalidades!$D463,#REF!,10,0)</f>
        <v>#REF!</v>
      </c>
      <c r="S463" s="26" t="e">
        <f>VLOOKUP(tabLocalidades!$D463,#REF!,10,0)</f>
        <v>#REF!</v>
      </c>
      <c r="T463" s="26" t="e">
        <f>VLOOKUP(tabLocalidades!$D463,#REF!,10,0)</f>
        <v>#REF!</v>
      </c>
      <c r="U463" s="1" t="e">
        <f>IF(tabLocalidades!$R463=" ",0,1)</f>
        <v>#REF!</v>
      </c>
      <c r="V463" s="1" t="e">
        <f>TEXT(tabLocalidades!$R463,"mmm/aa")</f>
        <v>#REF!</v>
      </c>
      <c r="W463" s="1"/>
      <c r="X463" s="1"/>
      <c r="Y463" s="1"/>
      <c r="Z463" s="1"/>
      <c r="AA463" s="1"/>
    </row>
    <row r="464" spans="1:27" ht="19.5" customHeight="1">
      <c r="A464" s="2" t="e">
        <f t="shared" si="2"/>
        <v>#REF!</v>
      </c>
      <c r="B464" s="2" t="str">
        <f>IF(tabLocalidades!$C464="A","Atual","Nova")</f>
        <v>Nova</v>
      </c>
      <c r="C464" s="2" t="s">
        <v>793</v>
      </c>
      <c r="D464" s="6" t="s">
        <v>2808</v>
      </c>
      <c r="E464" s="27" t="s">
        <v>2809</v>
      </c>
      <c r="F464" s="2" t="s">
        <v>958</v>
      </c>
      <c r="G464" s="22" t="s">
        <v>30</v>
      </c>
      <c r="H464" s="27" t="s">
        <v>31</v>
      </c>
      <c r="I464" s="27" t="s">
        <v>31</v>
      </c>
      <c r="J464" s="27" t="s">
        <v>31</v>
      </c>
      <c r="K464" s="27" t="s">
        <v>2810</v>
      </c>
      <c r="L464" s="262" t="s">
        <v>2811</v>
      </c>
      <c r="M464" s="27"/>
      <c r="N464" s="38" t="s">
        <v>2812</v>
      </c>
      <c r="O464" s="27" t="s">
        <v>35</v>
      </c>
      <c r="P464" s="27" t="s">
        <v>802</v>
      </c>
      <c r="Q464" s="45">
        <v>150</v>
      </c>
      <c r="R464" s="25" t="e">
        <f>VLOOKUP(tabLocalidades!$D464,#REF!,10,0)</f>
        <v>#REF!</v>
      </c>
      <c r="S464" s="26" t="e">
        <f>VLOOKUP(tabLocalidades!$D464,#REF!,10,0)</f>
        <v>#REF!</v>
      </c>
      <c r="T464" s="26" t="e">
        <f>VLOOKUP(tabLocalidades!$D464,#REF!,10,0)</f>
        <v>#REF!</v>
      </c>
      <c r="U464" s="1" t="e">
        <f>IF(tabLocalidades!$R464=" ",0,1)</f>
        <v>#REF!</v>
      </c>
      <c r="V464" s="1" t="e">
        <f>TEXT(tabLocalidades!$R464,"mmm/aa")</f>
        <v>#REF!</v>
      </c>
      <c r="W464" s="1"/>
      <c r="X464" s="1"/>
      <c r="Y464" s="1"/>
      <c r="Z464" s="1"/>
      <c r="AA464" s="1"/>
    </row>
    <row r="465" spans="1:27" ht="19.5" customHeight="1">
      <c r="A465" s="2" t="e">
        <f t="shared" si="2"/>
        <v>#REF!</v>
      </c>
      <c r="B465" s="2" t="str">
        <f>IF(tabLocalidades!$C465="A","Atual","Nova")</f>
        <v>Nova</v>
      </c>
      <c r="C465" s="2" t="s">
        <v>793</v>
      </c>
      <c r="D465" s="6" t="s">
        <v>2813</v>
      </c>
      <c r="E465" s="27" t="s">
        <v>2814</v>
      </c>
      <c r="F465" s="2" t="s">
        <v>958</v>
      </c>
      <c r="G465" s="22" t="s">
        <v>220</v>
      </c>
      <c r="H465" s="27" t="s">
        <v>311</v>
      </c>
      <c r="I465" s="27" t="s">
        <v>2768</v>
      </c>
      <c r="J465" s="27" t="s">
        <v>312</v>
      </c>
      <c r="K465" s="27" t="s">
        <v>2815</v>
      </c>
      <c r="L465" s="262" t="s">
        <v>2816</v>
      </c>
      <c r="M465" s="27"/>
      <c r="N465" s="38" t="s">
        <v>2817</v>
      </c>
      <c r="O465" s="27" t="s">
        <v>35</v>
      </c>
      <c r="P465" s="27" t="s">
        <v>802</v>
      </c>
      <c r="Q465" s="45">
        <v>200</v>
      </c>
      <c r="R465" s="25" t="e">
        <f>VLOOKUP(tabLocalidades!$D465,#REF!,10,0)</f>
        <v>#REF!</v>
      </c>
      <c r="S465" s="26" t="e">
        <f>VLOOKUP(tabLocalidades!$D465,#REF!,10,0)</f>
        <v>#REF!</v>
      </c>
      <c r="T465" s="26" t="e">
        <f>VLOOKUP(tabLocalidades!$D465,#REF!,10,0)</f>
        <v>#REF!</v>
      </c>
      <c r="U465" s="1" t="e">
        <f>IF(tabLocalidades!$R465=" ",0,1)</f>
        <v>#REF!</v>
      </c>
      <c r="V465" s="1" t="e">
        <f>TEXT(tabLocalidades!$R465,"mmm/aa")</f>
        <v>#REF!</v>
      </c>
      <c r="W465" s="1"/>
      <c r="X465" s="1"/>
      <c r="Y465" s="1"/>
      <c r="Z465" s="1"/>
      <c r="AA465" s="1"/>
    </row>
    <row r="466" spans="1:27" ht="19.5" customHeight="1">
      <c r="A466" s="2" t="e">
        <f t="shared" si="2"/>
        <v>#REF!</v>
      </c>
      <c r="B466" s="2" t="str">
        <f>IF(tabLocalidades!$C466="A","Atual","Nova")</f>
        <v>Nova</v>
      </c>
      <c r="C466" s="2" t="s">
        <v>793</v>
      </c>
      <c r="D466" s="6" t="s">
        <v>2818</v>
      </c>
      <c r="E466" s="27" t="s">
        <v>2819</v>
      </c>
      <c r="F466" s="2" t="s">
        <v>958</v>
      </c>
      <c r="G466" s="22" t="s">
        <v>67</v>
      </c>
      <c r="H466" s="27" t="s">
        <v>276</v>
      </c>
      <c r="I466" s="27" t="s">
        <v>277</v>
      </c>
      <c r="J466" s="27" t="s">
        <v>278</v>
      </c>
      <c r="K466" s="27" t="s">
        <v>2820</v>
      </c>
      <c r="L466" s="262" t="s">
        <v>2821</v>
      </c>
      <c r="M466" s="27"/>
      <c r="N466" s="38" t="s">
        <v>2822</v>
      </c>
      <c r="O466" s="27" t="s">
        <v>35</v>
      </c>
      <c r="P466" s="27" t="s">
        <v>802</v>
      </c>
      <c r="Q466" s="45">
        <v>200</v>
      </c>
      <c r="R466" s="25" t="e">
        <f>VLOOKUP(tabLocalidades!$D466,#REF!,10,0)</f>
        <v>#REF!</v>
      </c>
      <c r="S466" s="26" t="e">
        <f>VLOOKUP(tabLocalidades!$D466,#REF!,10,0)</f>
        <v>#REF!</v>
      </c>
      <c r="T466" s="26" t="e">
        <f>VLOOKUP(tabLocalidades!$D466,#REF!,10,0)</f>
        <v>#REF!</v>
      </c>
      <c r="U466" s="1" t="e">
        <f>IF(tabLocalidades!$R466=" ",0,1)</f>
        <v>#REF!</v>
      </c>
      <c r="V466" s="1" t="e">
        <f>TEXT(tabLocalidades!$R466,"mmm/aa")</f>
        <v>#REF!</v>
      </c>
      <c r="W466" s="1"/>
      <c r="X466" s="1"/>
      <c r="Y466" s="1"/>
      <c r="Z466" s="1"/>
      <c r="AA466" s="1"/>
    </row>
    <row r="467" spans="1:27" ht="19.5" customHeight="1">
      <c r="A467" s="2" t="e">
        <f t="shared" si="2"/>
        <v>#REF!</v>
      </c>
      <c r="B467" s="2" t="str">
        <f>IF(tabLocalidades!$C467="A","Atual","Nova")</f>
        <v>Nova</v>
      </c>
      <c r="C467" s="2" t="s">
        <v>793</v>
      </c>
      <c r="D467" s="6" t="s">
        <v>2823</v>
      </c>
      <c r="E467" s="27" t="s">
        <v>2824</v>
      </c>
      <c r="F467" s="2" t="s">
        <v>958</v>
      </c>
      <c r="G467" s="22" t="s">
        <v>30</v>
      </c>
      <c r="H467" s="27" t="s">
        <v>345</v>
      </c>
      <c r="I467" s="27" t="s">
        <v>2825</v>
      </c>
      <c r="J467" s="27" t="s">
        <v>2826</v>
      </c>
      <c r="K467" s="27" t="s">
        <v>2827</v>
      </c>
      <c r="L467" s="262" t="s">
        <v>2828</v>
      </c>
      <c r="M467" s="27"/>
      <c r="N467" s="38" t="s">
        <v>2829</v>
      </c>
      <c r="O467" s="27" t="s">
        <v>35</v>
      </c>
      <c r="P467" s="27" t="s">
        <v>802</v>
      </c>
      <c r="Q467" s="45">
        <v>250</v>
      </c>
      <c r="R467" s="25" t="e">
        <f>VLOOKUP(tabLocalidades!$D467,#REF!,10,0)</f>
        <v>#REF!</v>
      </c>
      <c r="S467" s="26" t="e">
        <f>VLOOKUP(tabLocalidades!$D467,#REF!,10,0)</f>
        <v>#REF!</v>
      </c>
      <c r="T467" s="26" t="e">
        <f>VLOOKUP(tabLocalidades!$D467,#REF!,10,0)</f>
        <v>#REF!</v>
      </c>
      <c r="U467" s="1" t="e">
        <f>IF(tabLocalidades!$R467=" ",0,1)</f>
        <v>#REF!</v>
      </c>
      <c r="V467" s="1" t="e">
        <f>TEXT(tabLocalidades!$R467,"mmm/aa")</f>
        <v>#REF!</v>
      </c>
      <c r="W467" s="1"/>
      <c r="X467" s="1"/>
      <c r="Y467" s="1"/>
      <c r="Z467" s="1"/>
      <c r="AA467" s="1"/>
    </row>
    <row r="468" spans="1:27" ht="19.5" customHeight="1">
      <c r="A468" s="2" t="e">
        <f t="shared" si="2"/>
        <v>#REF!</v>
      </c>
      <c r="B468" s="2" t="str">
        <f>IF(tabLocalidades!$C468="A","Atual","Nova")</f>
        <v>Nova</v>
      </c>
      <c r="C468" s="2" t="s">
        <v>793</v>
      </c>
      <c r="D468" s="6" t="s">
        <v>2830</v>
      </c>
      <c r="E468" s="27" t="s">
        <v>2831</v>
      </c>
      <c r="F468" s="2" t="s">
        <v>958</v>
      </c>
      <c r="G468" s="22" t="s">
        <v>30</v>
      </c>
      <c r="H468" s="27" t="s">
        <v>406</v>
      </c>
      <c r="I468" s="27" t="s">
        <v>424</v>
      </c>
      <c r="J468" s="27" t="s">
        <v>2832</v>
      </c>
      <c r="K468" s="27" t="s">
        <v>2833</v>
      </c>
      <c r="L468" s="262" t="s">
        <v>2834</v>
      </c>
      <c r="M468" s="27"/>
      <c r="N468" s="38" t="s">
        <v>2835</v>
      </c>
      <c r="O468" s="27" t="s">
        <v>35</v>
      </c>
      <c r="P468" s="27" t="s">
        <v>802</v>
      </c>
      <c r="Q468" s="45">
        <v>100</v>
      </c>
      <c r="R468" s="25" t="e">
        <f>VLOOKUP(tabLocalidades!$D468,#REF!,10,0)</f>
        <v>#REF!</v>
      </c>
      <c r="S468" s="26" t="e">
        <f>VLOOKUP(tabLocalidades!$D468,#REF!,10,0)</f>
        <v>#REF!</v>
      </c>
      <c r="T468" s="26" t="e">
        <f>VLOOKUP(tabLocalidades!$D468,#REF!,10,0)</f>
        <v>#REF!</v>
      </c>
      <c r="U468" s="1" t="e">
        <f>IF(tabLocalidades!$R468=" ",0,1)</f>
        <v>#REF!</v>
      </c>
      <c r="V468" s="1" t="e">
        <f>TEXT(tabLocalidades!$R468,"mmm/aa")</f>
        <v>#REF!</v>
      </c>
      <c r="W468" s="1"/>
      <c r="X468" s="1"/>
      <c r="Y468" s="1"/>
      <c r="Z468" s="1"/>
      <c r="AA468" s="1"/>
    </row>
    <row r="469" spans="1:27" ht="19.5" customHeight="1">
      <c r="A469" s="2" t="e">
        <f t="shared" si="2"/>
        <v>#REF!</v>
      </c>
      <c r="B469" s="2" t="str">
        <f>IF(tabLocalidades!$C469="A","Atual","Nova")</f>
        <v>Nova</v>
      </c>
      <c r="C469" s="2" t="s">
        <v>193</v>
      </c>
      <c r="D469" s="6" t="s">
        <v>2836</v>
      </c>
      <c r="E469" s="27" t="s">
        <v>2837</v>
      </c>
      <c r="F469" s="2" t="s">
        <v>29</v>
      </c>
      <c r="G469" s="22" t="s">
        <v>56</v>
      </c>
      <c r="H469" s="27" t="s">
        <v>102</v>
      </c>
      <c r="I469" s="27" t="s">
        <v>103</v>
      </c>
      <c r="J469" s="27" t="s">
        <v>103</v>
      </c>
      <c r="K469" s="27" t="s">
        <v>2838</v>
      </c>
      <c r="L469" s="261" t="s">
        <v>2839</v>
      </c>
      <c r="M469" s="27"/>
      <c r="N469" s="38" t="s">
        <v>2840</v>
      </c>
      <c r="O469" s="27" t="s">
        <v>35</v>
      </c>
      <c r="P469" s="27" t="s">
        <v>802</v>
      </c>
      <c r="Q469" s="45">
        <v>100</v>
      </c>
      <c r="R469" s="25" t="e">
        <f>VLOOKUP(tabLocalidades!$D469,#REF!,10,0)</f>
        <v>#REF!</v>
      </c>
      <c r="S469" s="26" t="e">
        <f>VLOOKUP(tabLocalidades!$D469,#REF!,10,0)</f>
        <v>#REF!</v>
      </c>
      <c r="T469" s="26" t="e">
        <f>VLOOKUP(tabLocalidades!$D469,#REF!,10,0)</f>
        <v>#REF!</v>
      </c>
      <c r="U469" s="1" t="e">
        <f>IF(tabLocalidades!$R469=" ",0,1)</f>
        <v>#REF!</v>
      </c>
      <c r="V469" s="1" t="e">
        <f>TEXT(tabLocalidades!$R469,"mmm/aa")</f>
        <v>#REF!</v>
      </c>
      <c r="W469" s="1"/>
      <c r="X469" s="1"/>
      <c r="Y469" s="1"/>
      <c r="Z469" s="1"/>
      <c r="AA469" s="1"/>
    </row>
    <row r="470" spans="1:27" ht="19.5" customHeight="1">
      <c r="A470" s="2" t="e">
        <f t="shared" si="2"/>
        <v>#REF!</v>
      </c>
      <c r="B470" s="2" t="str">
        <f>IF(tabLocalidades!$C470="A","Atual","Nova")</f>
        <v>Nova</v>
      </c>
      <c r="C470" s="2" t="s">
        <v>793</v>
      </c>
      <c r="D470" s="6" t="s">
        <v>2841</v>
      </c>
      <c r="E470" s="27" t="s">
        <v>2842</v>
      </c>
      <c r="F470" s="2" t="s">
        <v>958</v>
      </c>
      <c r="G470" s="22" t="s">
        <v>220</v>
      </c>
      <c r="H470" s="27" t="s">
        <v>284</v>
      </c>
      <c r="I470" s="27" t="s">
        <v>284</v>
      </c>
      <c r="J470" s="27" t="s">
        <v>305</v>
      </c>
      <c r="K470" s="27" t="s">
        <v>2843</v>
      </c>
      <c r="L470" s="262" t="s">
        <v>2844</v>
      </c>
      <c r="M470" s="27"/>
      <c r="N470" s="38" t="s">
        <v>2845</v>
      </c>
      <c r="O470" s="27" t="s">
        <v>35</v>
      </c>
      <c r="P470" s="27" t="s">
        <v>802</v>
      </c>
      <c r="Q470" s="45">
        <v>100</v>
      </c>
      <c r="R470" s="25" t="e">
        <f>VLOOKUP(tabLocalidades!$D470,#REF!,10,0)</f>
        <v>#REF!</v>
      </c>
      <c r="S470" s="26" t="e">
        <f>VLOOKUP(tabLocalidades!$D470,#REF!,10,0)</f>
        <v>#REF!</v>
      </c>
      <c r="T470" s="26" t="e">
        <f>VLOOKUP(tabLocalidades!$D470,#REF!,10,0)</f>
        <v>#REF!</v>
      </c>
      <c r="U470" s="1" t="e">
        <f>IF(tabLocalidades!$R470=" ",0,1)</f>
        <v>#REF!</v>
      </c>
      <c r="V470" s="1" t="e">
        <f>TEXT(tabLocalidades!$R470,"mmm/aa")</f>
        <v>#REF!</v>
      </c>
      <c r="W470" s="1"/>
      <c r="X470" s="1"/>
      <c r="Y470" s="1"/>
      <c r="Z470" s="1"/>
      <c r="AA470" s="1"/>
    </row>
    <row r="471" spans="1:27" ht="19.5" customHeight="1">
      <c r="A471" s="2" t="e">
        <f t="shared" si="2"/>
        <v>#REF!</v>
      </c>
      <c r="B471" s="2" t="str">
        <f>IF(tabLocalidades!$C471="A","Atual","Nova")</f>
        <v>Nova</v>
      </c>
      <c r="C471" s="2" t="s">
        <v>793</v>
      </c>
      <c r="D471" s="6" t="s">
        <v>2846</v>
      </c>
      <c r="E471" s="27" t="s">
        <v>2847</v>
      </c>
      <c r="F471" s="2" t="s">
        <v>958</v>
      </c>
      <c r="G471" s="22" t="s">
        <v>67</v>
      </c>
      <c r="H471" s="27" t="s">
        <v>68</v>
      </c>
      <c r="I471" s="27" t="s">
        <v>68</v>
      </c>
      <c r="J471" s="27" t="s">
        <v>68</v>
      </c>
      <c r="K471" s="27" t="s">
        <v>2848</v>
      </c>
      <c r="L471" s="262" t="s">
        <v>2849</v>
      </c>
      <c r="M471" s="27"/>
      <c r="N471" s="38" t="s">
        <v>2850</v>
      </c>
      <c r="O471" s="27" t="s">
        <v>35</v>
      </c>
      <c r="P471" s="27" t="s">
        <v>802</v>
      </c>
      <c r="Q471" s="45">
        <v>200</v>
      </c>
      <c r="R471" s="25" t="e">
        <f>VLOOKUP(tabLocalidades!$D471,#REF!,10,0)</f>
        <v>#REF!</v>
      </c>
      <c r="S471" s="26" t="e">
        <f>VLOOKUP(tabLocalidades!$D471,#REF!,10,0)</f>
        <v>#REF!</v>
      </c>
      <c r="T471" s="26" t="e">
        <f>VLOOKUP(tabLocalidades!$D471,#REF!,10,0)</f>
        <v>#REF!</v>
      </c>
      <c r="U471" s="1" t="e">
        <f>IF(tabLocalidades!$R471=" ",0,1)</f>
        <v>#REF!</v>
      </c>
      <c r="V471" s="1" t="e">
        <f>TEXT(tabLocalidades!$R471,"mmm/aa")</f>
        <v>#REF!</v>
      </c>
      <c r="W471" s="1"/>
      <c r="X471" s="47" t="s">
        <v>2851</v>
      </c>
      <c r="Y471" s="28" t="s">
        <v>2852</v>
      </c>
      <c r="Z471" s="28">
        <v>20020</v>
      </c>
      <c r="AA471" s="28"/>
    </row>
    <row r="472" spans="1:27" ht="19.5" customHeight="1">
      <c r="A472" s="2" t="e">
        <f t="shared" si="2"/>
        <v>#REF!</v>
      </c>
      <c r="B472" s="2" t="str">
        <f>IF(tabLocalidades!$C472="A","Atual","Nova")</f>
        <v>Nova</v>
      </c>
      <c r="C472" s="2" t="s">
        <v>793</v>
      </c>
      <c r="D472" s="6" t="s">
        <v>2853</v>
      </c>
      <c r="E472" s="27" t="s">
        <v>2854</v>
      </c>
      <c r="F472" s="27" t="s">
        <v>958</v>
      </c>
      <c r="G472" s="22" t="s">
        <v>220</v>
      </c>
      <c r="H472" s="27" t="s">
        <v>221</v>
      </c>
      <c r="I472" s="27" t="s">
        <v>2855</v>
      </c>
      <c r="J472" s="27" t="s">
        <v>2856</v>
      </c>
      <c r="K472" s="27" t="s">
        <v>2857</v>
      </c>
      <c r="L472" s="262" t="s">
        <v>2858</v>
      </c>
      <c r="M472" s="27"/>
      <c r="N472" s="38" t="s">
        <v>2859</v>
      </c>
      <c r="O472" s="27" t="s">
        <v>35</v>
      </c>
      <c r="P472" s="27" t="s">
        <v>802</v>
      </c>
      <c r="Q472" s="45">
        <v>250</v>
      </c>
      <c r="R472" s="25" t="e">
        <f>VLOOKUP(tabLocalidades!$D472,#REF!,10,0)</f>
        <v>#REF!</v>
      </c>
      <c r="S472" s="26" t="e">
        <f>VLOOKUP(tabLocalidades!$D472,#REF!,10,0)</f>
        <v>#REF!</v>
      </c>
      <c r="T472" s="26" t="e">
        <f>VLOOKUP(tabLocalidades!$D472,#REF!,10,0)</f>
        <v>#REF!</v>
      </c>
      <c r="U472" s="1" t="e">
        <f>IF(tabLocalidades!$R472=" ",0,1)</f>
        <v>#REF!</v>
      </c>
      <c r="V472" s="1" t="e">
        <f>TEXT(tabLocalidades!$R472,"mmm/aa")</f>
        <v>#REF!</v>
      </c>
      <c r="W472" s="1"/>
      <c r="X472" s="1"/>
      <c r="Y472" s="1"/>
      <c r="Z472" s="1"/>
      <c r="AA472" s="1"/>
    </row>
    <row r="473" spans="1:27" ht="19.5" customHeight="1">
      <c r="A473" s="2" t="e">
        <f t="shared" si="2"/>
        <v>#REF!</v>
      </c>
      <c r="B473" s="2" t="str">
        <f>IF(tabLocalidades!$C473="A","Atual","Nova")</f>
        <v>Nova</v>
      </c>
      <c r="C473" s="2" t="s">
        <v>793</v>
      </c>
      <c r="D473" s="6" t="s">
        <v>2860</v>
      </c>
      <c r="E473" s="27" t="s">
        <v>2861</v>
      </c>
      <c r="F473" s="27" t="s">
        <v>958</v>
      </c>
      <c r="G473" s="22" t="s">
        <v>220</v>
      </c>
      <c r="H473" s="27" t="s">
        <v>571</v>
      </c>
      <c r="I473" s="27" t="s">
        <v>684</v>
      </c>
      <c r="J473" s="27" t="s">
        <v>572</v>
      </c>
      <c r="K473" s="27" t="s">
        <v>1270</v>
      </c>
      <c r="L473" s="262" t="s">
        <v>2862</v>
      </c>
      <c r="M473" s="27"/>
      <c r="N473" s="38" t="s">
        <v>2863</v>
      </c>
      <c r="O473" s="27" t="s">
        <v>35</v>
      </c>
      <c r="P473" s="27" t="s">
        <v>802</v>
      </c>
      <c r="Q473" s="45">
        <v>200</v>
      </c>
      <c r="R473" s="25" t="e">
        <f>VLOOKUP(tabLocalidades!$D473,#REF!,10,0)</f>
        <v>#REF!</v>
      </c>
      <c r="S473" s="26" t="e">
        <f>VLOOKUP(tabLocalidades!$D473,#REF!,10,0)</f>
        <v>#REF!</v>
      </c>
      <c r="T473" s="26" t="e">
        <f>VLOOKUP(tabLocalidades!$D473,#REF!,10,0)</f>
        <v>#REF!</v>
      </c>
      <c r="U473" s="1" t="e">
        <f>IF(tabLocalidades!$R473=" ",0,1)</f>
        <v>#REF!</v>
      </c>
      <c r="V473" s="1" t="e">
        <f>TEXT(tabLocalidades!$R473,"mmm/aa")</f>
        <v>#REF!</v>
      </c>
      <c r="W473" s="1"/>
      <c r="X473" s="1"/>
      <c r="Y473" s="1"/>
      <c r="Z473" s="1"/>
      <c r="AA473" s="1"/>
    </row>
    <row r="474" spans="1:27" ht="19.5" customHeight="1">
      <c r="A474" s="2" t="e">
        <f t="shared" si="2"/>
        <v>#REF!</v>
      </c>
      <c r="B474" s="2" t="str">
        <f>IF(tabLocalidades!$C474="A","Atual","Nova")</f>
        <v>Nova</v>
      </c>
      <c r="C474" s="2" t="s">
        <v>793</v>
      </c>
      <c r="D474" s="6" t="s">
        <v>2864</v>
      </c>
      <c r="E474" s="27" t="s">
        <v>2865</v>
      </c>
      <c r="F474" s="27" t="s">
        <v>958</v>
      </c>
      <c r="G474" s="22" t="s">
        <v>30</v>
      </c>
      <c r="H474" s="27" t="s">
        <v>197</v>
      </c>
      <c r="I474" s="27" t="s">
        <v>197</v>
      </c>
      <c r="J474" s="27" t="s">
        <v>197</v>
      </c>
      <c r="K474" s="27" t="s">
        <v>2866</v>
      </c>
      <c r="L474" s="262" t="s">
        <v>2867</v>
      </c>
      <c r="M474" s="27"/>
      <c r="N474" s="38" t="s">
        <v>2868</v>
      </c>
      <c r="O474" s="27" t="s">
        <v>35</v>
      </c>
      <c r="P474" s="27" t="s">
        <v>802</v>
      </c>
      <c r="Q474" s="45">
        <v>150</v>
      </c>
      <c r="R474" s="25" t="e">
        <f>VLOOKUP(tabLocalidades!$D474,#REF!,10,0)</f>
        <v>#REF!</v>
      </c>
      <c r="S474" s="26" t="e">
        <f>VLOOKUP(tabLocalidades!$D474,#REF!,10,0)</f>
        <v>#REF!</v>
      </c>
      <c r="T474" s="26" t="e">
        <f>VLOOKUP(tabLocalidades!$D474,#REF!,10,0)</f>
        <v>#REF!</v>
      </c>
      <c r="U474" s="1" t="e">
        <f>IF(tabLocalidades!$R474=" ",0,1)</f>
        <v>#REF!</v>
      </c>
      <c r="V474" s="1" t="e">
        <f>TEXT(tabLocalidades!$R474,"mmm/aa")</f>
        <v>#REF!</v>
      </c>
      <c r="W474" s="1"/>
      <c r="X474" s="1"/>
      <c r="Y474" s="1"/>
      <c r="Z474" s="1"/>
      <c r="AA474" s="1"/>
    </row>
    <row r="475" spans="1:27" ht="19.5" customHeight="1">
      <c r="A475" s="2" t="e">
        <f t="shared" si="2"/>
        <v>#REF!</v>
      </c>
      <c r="B475" s="2" t="str">
        <f>IF(tabLocalidades!$C475="A","Atual","Nova")</f>
        <v>Nova</v>
      </c>
      <c r="C475" s="2" t="s">
        <v>193</v>
      </c>
      <c r="D475" s="6" t="s">
        <v>2869</v>
      </c>
      <c r="E475" s="27" t="s">
        <v>2870</v>
      </c>
      <c r="F475" s="27" t="s">
        <v>48</v>
      </c>
      <c r="G475" s="22" t="s">
        <v>56</v>
      </c>
      <c r="H475" s="27" t="s">
        <v>143</v>
      </c>
      <c r="I475" s="27" t="s">
        <v>188</v>
      </c>
      <c r="J475" s="27" t="s">
        <v>2657</v>
      </c>
      <c r="K475" s="27" t="s">
        <v>2871</v>
      </c>
      <c r="L475" s="261" t="s">
        <v>2872</v>
      </c>
      <c r="M475" s="27"/>
      <c r="N475" s="38" t="s">
        <v>2873</v>
      </c>
      <c r="O475" s="27" t="s">
        <v>53</v>
      </c>
      <c r="P475" s="27" t="s">
        <v>802</v>
      </c>
      <c r="Q475" s="45">
        <v>125</v>
      </c>
      <c r="R475" s="25" t="e">
        <f>VLOOKUP(tabLocalidades!$D475,#REF!,10,0)</f>
        <v>#REF!</v>
      </c>
      <c r="S475" s="26" t="e">
        <f>VLOOKUP(tabLocalidades!$D475,#REF!,10,0)</f>
        <v>#REF!</v>
      </c>
      <c r="T475" s="26" t="e">
        <f>VLOOKUP(tabLocalidades!$D475,#REF!,10,0)</f>
        <v>#REF!</v>
      </c>
      <c r="U475" s="1" t="e">
        <f>IF(tabLocalidades!$R475=" ",0,1)</f>
        <v>#REF!</v>
      </c>
      <c r="V475" s="1" t="e">
        <f>TEXT(tabLocalidades!$R475,"mmm/aa")</f>
        <v>#REF!</v>
      </c>
      <c r="W475" s="1"/>
      <c r="X475" s="1"/>
      <c r="Y475" s="1"/>
      <c r="Z475" s="1"/>
      <c r="AA475" s="1"/>
    </row>
    <row r="476" spans="1:27" ht="19.5" customHeight="1">
      <c r="A476" s="2" t="e">
        <f t="shared" si="2"/>
        <v>#REF!</v>
      </c>
      <c r="B476" s="2" t="str">
        <f>IF(tabLocalidades!$C476="A","Atual","Nova")</f>
        <v>Nova</v>
      </c>
      <c r="C476" s="2" t="s">
        <v>793</v>
      </c>
      <c r="D476" s="6" t="s">
        <v>2874</v>
      </c>
      <c r="E476" s="27" t="s">
        <v>2875</v>
      </c>
      <c r="F476" s="27" t="s">
        <v>958</v>
      </c>
      <c r="G476" s="22" t="s">
        <v>56</v>
      </c>
      <c r="H476" s="27" t="s">
        <v>669</v>
      </c>
      <c r="I476" s="27" t="s">
        <v>669</v>
      </c>
      <c r="J476" s="27" t="s">
        <v>2876</v>
      </c>
      <c r="K476" s="27" t="s">
        <v>2877</v>
      </c>
      <c r="L476" s="262" t="s">
        <v>2878</v>
      </c>
      <c r="M476" s="27"/>
      <c r="N476" s="38" t="s">
        <v>2879</v>
      </c>
      <c r="O476" s="27" t="s">
        <v>35</v>
      </c>
      <c r="P476" s="27" t="s">
        <v>802</v>
      </c>
      <c r="Q476" s="45">
        <v>200</v>
      </c>
      <c r="R476" s="25" t="e">
        <f>VLOOKUP(tabLocalidades!$D476,#REF!,10,0)</f>
        <v>#REF!</v>
      </c>
      <c r="S476" s="26" t="e">
        <f>VLOOKUP(tabLocalidades!$D476,#REF!,10,0)</f>
        <v>#REF!</v>
      </c>
      <c r="T476" s="26" t="e">
        <f>VLOOKUP(tabLocalidades!$D476,#REF!,10,0)</f>
        <v>#REF!</v>
      </c>
      <c r="U476" s="1" t="e">
        <f>IF(tabLocalidades!$R476=" ",0,1)</f>
        <v>#REF!</v>
      </c>
      <c r="V476" s="1" t="e">
        <f>TEXT(tabLocalidades!$R476,"mmm/aa")</f>
        <v>#REF!</v>
      </c>
      <c r="W476" s="1"/>
      <c r="X476" s="1"/>
      <c r="Y476" s="1"/>
      <c r="Z476" s="1"/>
      <c r="AA476" s="1"/>
    </row>
    <row r="477" spans="1:27" ht="19.5" customHeight="1">
      <c r="A477" s="2" t="e">
        <f t="shared" si="2"/>
        <v>#REF!</v>
      </c>
      <c r="B477" s="2" t="str">
        <f>IF(tabLocalidades!$C477="A","Atual","Nova")</f>
        <v>Nova</v>
      </c>
      <c r="C477" s="2" t="s">
        <v>793</v>
      </c>
      <c r="D477" s="6" t="s">
        <v>2880</v>
      </c>
      <c r="E477" s="27" t="s">
        <v>2881</v>
      </c>
      <c r="F477" s="27" t="s">
        <v>958</v>
      </c>
      <c r="G477" s="22" t="s">
        <v>39</v>
      </c>
      <c r="H477" s="27" t="s">
        <v>40</v>
      </c>
      <c r="I477" s="27" t="s">
        <v>40</v>
      </c>
      <c r="J477" s="27" t="s">
        <v>49</v>
      </c>
      <c r="K477" s="27" t="s">
        <v>2882</v>
      </c>
      <c r="L477" s="262" t="s">
        <v>2883</v>
      </c>
      <c r="M477" s="27"/>
      <c r="N477" s="38" t="s">
        <v>2884</v>
      </c>
      <c r="O477" s="27" t="s">
        <v>35</v>
      </c>
      <c r="P477" s="27" t="s">
        <v>802</v>
      </c>
      <c r="Q477" s="45">
        <v>250</v>
      </c>
      <c r="R477" s="25" t="e">
        <f>VLOOKUP(tabLocalidades!$D477,#REF!,10,0)</f>
        <v>#REF!</v>
      </c>
      <c r="S477" s="26" t="e">
        <f>VLOOKUP(tabLocalidades!$D477,#REF!,10,0)</f>
        <v>#REF!</v>
      </c>
      <c r="T477" s="26" t="e">
        <f>VLOOKUP(tabLocalidades!$D477,#REF!,10,0)</f>
        <v>#REF!</v>
      </c>
      <c r="U477" s="1" t="e">
        <f>IF(tabLocalidades!$R477=" ",0,1)</f>
        <v>#REF!</v>
      </c>
      <c r="V477" s="1" t="e">
        <f>TEXT(tabLocalidades!$R477,"mmm/aa")</f>
        <v>#REF!</v>
      </c>
      <c r="W477" s="1"/>
      <c r="X477" s="1"/>
      <c r="Y477" s="1"/>
      <c r="Z477" s="1"/>
      <c r="AA477" s="1"/>
    </row>
    <row r="478" spans="1:27" ht="19.5" customHeight="1">
      <c r="A478" s="2" t="e">
        <f t="shared" si="2"/>
        <v>#REF!</v>
      </c>
      <c r="B478" s="2" t="str">
        <f>IF(tabLocalidades!$C478="A","Atual","Nova")</f>
        <v>Nova</v>
      </c>
      <c r="C478" s="2" t="s">
        <v>793</v>
      </c>
      <c r="D478" s="6" t="s">
        <v>2885</v>
      </c>
      <c r="E478" s="27" t="s">
        <v>2886</v>
      </c>
      <c r="F478" s="27" t="s">
        <v>958</v>
      </c>
      <c r="G478" s="22" t="s">
        <v>30</v>
      </c>
      <c r="H478" s="27" t="s">
        <v>205</v>
      </c>
      <c r="I478" s="27" t="s">
        <v>2887</v>
      </c>
      <c r="J478" s="27" t="s">
        <v>1073</v>
      </c>
      <c r="K478" s="27" t="s">
        <v>2888</v>
      </c>
      <c r="L478" s="262" t="s">
        <v>2889</v>
      </c>
      <c r="M478" s="27"/>
      <c r="N478" s="38" t="s">
        <v>2890</v>
      </c>
      <c r="O478" s="27" t="s">
        <v>35</v>
      </c>
      <c r="P478" s="27" t="s">
        <v>802</v>
      </c>
      <c r="Q478" s="45">
        <v>200</v>
      </c>
      <c r="R478" s="25" t="e">
        <f>VLOOKUP(tabLocalidades!$D478,#REF!,10,0)</f>
        <v>#REF!</v>
      </c>
      <c r="S478" s="26" t="e">
        <f>VLOOKUP(tabLocalidades!$D478,#REF!,10,0)</f>
        <v>#REF!</v>
      </c>
      <c r="T478" s="26" t="e">
        <f>VLOOKUP(tabLocalidades!$D478,#REF!,10,0)</f>
        <v>#REF!</v>
      </c>
      <c r="U478" s="1" t="e">
        <f>IF(tabLocalidades!$R478=" ",0,1)</f>
        <v>#REF!</v>
      </c>
      <c r="V478" s="1" t="e">
        <f>TEXT(tabLocalidades!$R478,"mmm/aa")</f>
        <v>#REF!</v>
      </c>
      <c r="W478" s="1"/>
      <c r="X478" s="1"/>
      <c r="Y478" s="1"/>
      <c r="Z478" s="1"/>
      <c r="AA478" s="1"/>
    </row>
    <row r="479" spans="1:27" ht="19.5" customHeight="1">
      <c r="A479" s="2" t="e">
        <f t="shared" si="2"/>
        <v>#REF!</v>
      </c>
      <c r="B479" s="2" t="str">
        <f>IF(tabLocalidades!$C479="A","Atual","Nova")</f>
        <v>Nova</v>
      </c>
      <c r="C479" s="2" t="s">
        <v>793</v>
      </c>
      <c r="D479" s="6" t="s">
        <v>2891</v>
      </c>
      <c r="E479" s="27" t="s">
        <v>2892</v>
      </c>
      <c r="F479" s="27" t="s">
        <v>958</v>
      </c>
      <c r="G479" s="22" t="s">
        <v>220</v>
      </c>
      <c r="H479" s="27" t="s">
        <v>451</v>
      </c>
      <c r="I479" s="27" t="s">
        <v>452</v>
      </c>
      <c r="J479" s="27" t="s">
        <v>1097</v>
      </c>
      <c r="K479" s="27" t="s">
        <v>2893</v>
      </c>
      <c r="L479" s="262" t="s">
        <v>2894</v>
      </c>
      <c r="M479" s="27"/>
      <c r="N479" s="38" t="s">
        <v>2895</v>
      </c>
      <c r="O479" s="27" t="s">
        <v>35</v>
      </c>
      <c r="P479" s="27" t="s">
        <v>802</v>
      </c>
      <c r="Q479" s="45">
        <v>200</v>
      </c>
      <c r="R479" s="25" t="e">
        <f>VLOOKUP(tabLocalidades!$D479,#REF!,10,0)</f>
        <v>#REF!</v>
      </c>
      <c r="S479" s="26" t="e">
        <f>VLOOKUP(tabLocalidades!$D479,#REF!,10,0)</f>
        <v>#REF!</v>
      </c>
      <c r="T479" s="26" t="e">
        <f>VLOOKUP(tabLocalidades!$D479,#REF!,10,0)</f>
        <v>#REF!</v>
      </c>
      <c r="U479" s="1" t="e">
        <f>IF(tabLocalidades!$R479=" ",0,1)</f>
        <v>#REF!</v>
      </c>
      <c r="V479" s="1" t="e">
        <f>TEXT(tabLocalidades!$R479,"mmm/aa")</f>
        <v>#REF!</v>
      </c>
      <c r="W479" s="1"/>
      <c r="X479" s="1"/>
      <c r="Y479" s="1"/>
      <c r="Z479" s="1"/>
      <c r="AA479" s="1"/>
    </row>
    <row r="480" spans="1:27" ht="19.5" customHeight="1">
      <c r="A480" s="2" t="e">
        <f t="shared" si="2"/>
        <v>#REF!</v>
      </c>
      <c r="B480" s="2" t="str">
        <f>IF(tabLocalidades!$C480="A","Atual","Nova")</f>
        <v>Nova</v>
      </c>
      <c r="C480" s="2" t="s">
        <v>793</v>
      </c>
      <c r="D480" s="6" t="s">
        <v>2896</v>
      </c>
      <c r="E480" s="27" t="s">
        <v>2897</v>
      </c>
      <c r="F480" s="27" t="s">
        <v>958</v>
      </c>
      <c r="G480" s="22" t="s">
        <v>56</v>
      </c>
      <c r="H480" s="27" t="s">
        <v>91</v>
      </c>
      <c r="I480" s="27" t="s">
        <v>2398</v>
      </c>
      <c r="J480" s="27" t="s">
        <v>91</v>
      </c>
      <c r="K480" s="27" t="s">
        <v>2898</v>
      </c>
      <c r="L480" s="262" t="s">
        <v>2899</v>
      </c>
      <c r="M480" s="27"/>
      <c r="N480" s="38" t="s">
        <v>2900</v>
      </c>
      <c r="O480" s="27" t="s">
        <v>35</v>
      </c>
      <c r="P480" s="27" t="s">
        <v>802</v>
      </c>
      <c r="Q480" s="45">
        <v>200</v>
      </c>
      <c r="R480" s="25" t="e">
        <f>VLOOKUP(tabLocalidades!$D480,#REF!,10,0)</f>
        <v>#REF!</v>
      </c>
      <c r="S480" s="26" t="e">
        <f>VLOOKUP(tabLocalidades!$D480,#REF!,10,0)</f>
        <v>#REF!</v>
      </c>
      <c r="T480" s="26" t="e">
        <f>VLOOKUP(tabLocalidades!$D480,#REF!,10,0)</f>
        <v>#REF!</v>
      </c>
      <c r="U480" s="1" t="e">
        <f>IF(tabLocalidades!$R480=" ",0,1)</f>
        <v>#REF!</v>
      </c>
      <c r="V480" s="1" t="e">
        <f>TEXT(tabLocalidades!$R480,"mmm/aa")</f>
        <v>#REF!</v>
      </c>
      <c r="W480" s="1"/>
      <c r="X480" s="1"/>
      <c r="Y480" s="1"/>
      <c r="Z480" s="1"/>
      <c r="AA480" s="1"/>
    </row>
    <row r="481" spans="1:27" ht="19.5" customHeight="1">
      <c r="A481" s="2" t="e">
        <f t="shared" si="2"/>
        <v>#REF!</v>
      </c>
      <c r="B481" s="2" t="str">
        <f>IF(tabLocalidades!$C481="A","Atual","Nova")</f>
        <v>Nova</v>
      </c>
      <c r="C481" s="2" t="s">
        <v>193</v>
      </c>
      <c r="D481" s="6" t="s">
        <v>2901</v>
      </c>
      <c r="E481" s="27" t="s">
        <v>2902</v>
      </c>
      <c r="F481" s="27" t="s">
        <v>2903</v>
      </c>
      <c r="G481" s="22" t="s">
        <v>56</v>
      </c>
      <c r="H481" s="27" t="s">
        <v>91</v>
      </c>
      <c r="I481" s="27" t="s">
        <v>2904</v>
      </c>
      <c r="J481" s="27" t="s">
        <v>2905</v>
      </c>
      <c r="K481" s="27" t="s">
        <v>2906</v>
      </c>
      <c r="L481" s="261" t="s">
        <v>2907</v>
      </c>
      <c r="M481" s="27"/>
      <c r="N481" s="38" t="s">
        <v>2908</v>
      </c>
      <c r="O481" s="27" t="s">
        <v>1856</v>
      </c>
      <c r="P481" s="27" t="s">
        <v>802</v>
      </c>
      <c r="Q481" s="45">
        <v>50</v>
      </c>
      <c r="R481" s="25" t="e">
        <f>VLOOKUP(tabLocalidades!$D481,#REF!,10,0)</f>
        <v>#REF!</v>
      </c>
      <c r="S481" s="26" t="e">
        <f>VLOOKUP(tabLocalidades!$D481,#REF!,10,0)</f>
        <v>#REF!</v>
      </c>
      <c r="T481" s="26" t="e">
        <f>VLOOKUP(tabLocalidades!$D481,#REF!,10,0)</f>
        <v>#REF!</v>
      </c>
      <c r="U481" s="1" t="e">
        <f>IF(tabLocalidades!$R481=" ",0,1)</f>
        <v>#REF!</v>
      </c>
      <c r="V481" s="1" t="e">
        <f>TEXT(tabLocalidades!$R481,"mmm/aa")</f>
        <v>#REF!</v>
      </c>
      <c r="W481" s="1"/>
      <c r="X481" s="1"/>
      <c r="Y481" s="1"/>
      <c r="Z481" s="1"/>
      <c r="AA481" s="1"/>
    </row>
    <row r="482" spans="1:27" ht="19.5" customHeight="1">
      <c r="A482" s="2" t="e">
        <f t="shared" si="2"/>
        <v>#REF!</v>
      </c>
      <c r="B482" s="2" t="str">
        <f>IF(tabLocalidades!$C482="A","Atual","Nova")</f>
        <v>Nova</v>
      </c>
      <c r="C482" s="2" t="s">
        <v>193</v>
      </c>
      <c r="D482" s="6" t="s">
        <v>2909</v>
      </c>
      <c r="E482" s="27" t="s">
        <v>2910</v>
      </c>
      <c r="F482" s="27" t="s">
        <v>2903</v>
      </c>
      <c r="G482" s="22" t="s">
        <v>56</v>
      </c>
      <c r="H482" s="27" t="s">
        <v>102</v>
      </c>
      <c r="I482" s="27" t="s">
        <v>122</v>
      </c>
      <c r="J482" s="27" t="s">
        <v>2911</v>
      </c>
      <c r="K482" s="27" t="s">
        <v>2912</v>
      </c>
      <c r="L482" s="261" t="s">
        <v>2913</v>
      </c>
      <c r="M482" s="27"/>
      <c r="N482" s="38" t="s">
        <v>2914</v>
      </c>
      <c r="O482" s="27" t="s">
        <v>1856</v>
      </c>
      <c r="P482" s="27" t="s">
        <v>802</v>
      </c>
      <c r="Q482" s="45">
        <v>50</v>
      </c>
      <c r="R482" s="25" t="e">
        <f>VLOOKUP(tabLocalidades!$D482,#REF!,10,0)</f>
        <v>#REF!</v>
      </c>
      <c r="S482" s="26" t="e">
        <f>VLOOKUP(tabLocalidades!$D482,#REF!,10,0)</f>
        <v>#REF!</v>
      </c>
      <c r="T482" s="26" t="e">
        <f>VLOOKUP(tabLocalidades!$D482,#REF!,10,0)</f>
        <v>#REF!</v>
      </c>
      <c r="U482" s="1" t="e">
        <f>IF(tabLocalidades!$R482=" ",0,1)</f>
        <v>#REF!</v>
      </c>
      <c r="V482" s="1" t="e">
        <f>TEXT(tabLocalidades!$R482,"mmm/aa")</f>
        <v>#REF!</v>
      </c>
      <c r="W482" s="1"/>
      <c r="X482" s="1"/>
      <c r="Y482" s="1"/>
      <c r="Z482" s="1"/>
      <c r="AA482" s="1"/>
    </row>
    <row r="483" spans="1:27" ht="19.5" customHeight="1">
      <c r="A483" s="2" t="e">
        <f t="shared" si="2"/>
        <v>#REF!</v>
      </c>
      <c r="B483" s="2" t="str">
        <f>IF(tabLocalidades!$C483="A","Atual","Nova")</f>
        <v>Nova</v>
      </c>
      <c r="C483" s="2" t="s">
        <v>193</v>
      </c>
      <c r="D483" s="6" t="s">
        <v>2915</v>
      </c>
      <c r="E483" s="27" t="s">
        <v>2916</v>
      </c>
      <c r="F483" s="27" t="s">
        <v>2903</v>
      </c>
      <c r="G483" s="22" t="s">
        <v>30</v>
      </c>
      <c r="H483" s="27" t="s">
        <v>345</v>
      </c>
      <c r="I483" s="27" t="s">
        <v>484</v>
      </c>
      <c r="J483" s="27" t="s">
        <v>2917</v>
      </c>
      <c r="K483" s="27" t="s">
        <v>2918</v>
      </c>
      <c r="L483" s="261" t="s">
        <v>2919</v>
      </c>
      <c r="M483" s="27"/>
      <c r="N483" s="38" t="s">
        <v>2920</v>
      </c>
      <c r="O483" s="27" t="s">
        <v>1856</v>
      </c>
      <c r="P483" s="27" t="s">
        <v>802</v>
      </c>
      <c r="Q483" s="45">
        <v>50</v>
      </c>
      <c r="R483" s="25" t="e">
        <f>VLOOKUP(tabLocalidades!$D483,#REF!,10,0)</f>
        <v>#REF!</v>
      </c>
      <c r="S483" s="26" t="e">
        <f>VLOOKUP(tabLocalidades!$D483,#REF!,10,0)</f>
        <v>#REF!</v>
      </c>
      <c r="T483" s="26" t="e">
        <f>VLOOKUP(tabLocalidades!$D483,#REF!,10,0)</f>
        <v>#REF!</v>
      </c>
      <c r="U483" s="1" t="e">
        <f>IF(tabLocalidades!$R483=" ",0,1)</f>
        <v>#REF!</v>
      </c>
      <c r="V483" s="1" t="e">
        <f>TEXT(tabLocalidades!$R483,"mmm/aa")</f>
        <v>#REF!</v>
      </c>
      <c r="W483" s="1"/>
      <c r="X483" s="1"/>
      <c r="Y483" s="1"/>
      <c r="Z483" s="1"/>
      <c r="AA483" s="1"/>
    </row>
    <row r="484" spans="1:27" ht="15.75" customHeight="1">
      <c r="A484" s="2" t="e">
        <f t="shared" si="2"/>
        <v>#REF!</v>
      </c>
      <c r="B484" s="2" t="str">
        <f>IF(tabLocalidades!$C484="A","Atual","Nova")</f>
        <v>Nova</v>
      </c>
      <c r="C484" s="2" t="s">
        <v>193</v>
      </c>
      <c r="D484" s="6" t="s">
        <v>2921</v>
      </c>
      <c r="E484" s="27" t="s">
        <v>2922</v>
      </c>
      <c r="F484" s="27" t="s">
        <v>2903</v>
      </c>
      <c r="G484" s="22" t="s">
        <v>30</v>
      </c>
      <c r="H484" s="27" t="s">
        <v>345</v>
      </c>
      <c r="I484" s="27" t="s">
        <v>346</v>
      </c>
      <c r="J484" s="27" t="s">
        <v>2923</v>
      </c>
      <c r="K484" s="27" t="s">
        <v>2924</v>
      </c>
      <c r="L484" s="261" t="s">
        <v>2925</v>
      </c>
      <c r="M484" s="27"/>
      <c r="N484" s="38" t="s">
        <v>2926</v>
      </c>
      <c r="O484" s="27" t="s">
        <v>1856</v>
      </c>
      <c r="P484" s="27" t="s">
        <v>802</v>
      </c>
      <c r="Q484" s="45">
        <v>50</v>
      </c>
      <c r="R484" s="25" t="e">
        <f>VLOOKUP(tabLocalidades!$D484,#REF!,10,0)</f>
        <v>#REF!</v>
      </c>
      <c r="S484" s="26" t="e">
        <f>VLOOKUP(tabLocalidades!$D484,#REF!,10,0)</f>
        <v>#REF!</v>
      </c>
      <c r="T484" s="26" t="e">
        <f>VLOOKUP(tabLocalidades!$D484,#REF!,10,0)</f>
        <v>#REF!</v>
      </c>
      <c r="U484" s="1" t="e">
        <f>IF(tabLocalidades!$R484=" ",0,1)</f>
        <v>#REF!</v>
      </c>
      <c r="V484" s="1" t="e">
        <f>TEXT(tabLocalidades!$R484,"mmm/aa")</f>
        <v>#REF!</v>
      </c>
      <c r="W484" s="1"/>
      <c r="X484" s="1"/>
      <c r="Y484" s="1"/>
      <c r="Z484" s="1"/>
      <c r="AA484" s="1"/>
    </row>
    <row r="485" spans="1:27" ht="19.5" customHeight="1">
      <c r="A485" s="2" t="e">
        <f t="shared" si="2"/>
        <v>#REF!</v>
      </c>
      <c r="B485" s="2" t="str">
        <f>IF(tabLocalidades!$C485="A","Atual","Nova")</f>
        <v>Nova</v>
      </c>
      <c r="C485" s="2" t="s">
        <v>193</v>
      </c>
      <c r="D485" s="6" t="s">
        <v>2927</v>
      </c>
      <c r="E485" s="27" t="s">
        <v>2928</v>
      </c>
      <c r="F485" s="27" t="s">
        <v>2903</v>
      </c>
      <c r="G485" s="22" t="s">
        <v>56</v>
      </c>
      <c r="H485" s="27" t="s">
        <v>377</v>
      </c>
      <c r="I485" s="27" t="s">
        <v>377</v>
      </c>
      <c r="J485" s="27" t="s">
        <v>923</v>
      </c>
      <c r="K485" s="27" t="s">
        <v>2929</v>
      </c>
      <c r="L485" s="261" t="s">
        <v>2930</v>
      </c>
      <c r="M485" s="27"/>
      <c r="N485" s="38" t="s">
        <v>2931</v>
      </c>
      <c r="O485" s="27" t="s">
        <v>1856</v>
      </c>
      <c r="P485" s="27" t="s">
        <v>802</v>
      </c>
      <c r="Q485" s="45">
        <v>50</v>
      </c>
      <c r="R485" s="25" t="e">
        <f>VLOOKUP(tabLocalidades!$D485,#REF!,10,0)</f>
        <v>#REF!</v>
      </c>
      <c r="S485" s="26" t="e">
        <f>VLOOKUP(tabLocalidades!$D485,#REF!,10,0)</f>
        <v>#REF!</v>
      </c>
      <c r="T485" s="26" t="e">
        <f>VLOOKUP(tabLocalidades!$D485,#REF!,10,0)</f>
        <v>#REF!</v>
      </c>
      <c r="U485" s="1" t="e">
        <f>IF(tabLocalidades!$R485=" ",0,1)</f>
        <v>#REF!</v>
      </c>
      <c r="V485" s="1" t="e">
        <f>TEXT(tabLocalidades!$R485,"mmm/aa")</f>
        <v>#REF!</v>
      </c>
      <c r="W485" s="1"/>
      <c r="X485" s="1"/>
      <c r="Y485" s="1"/>
      <c r="Z485" s="1"/>
      <c r="AA485" s="1"/>
    </row>
    <row r="486" spans="1:27" ht="19.5" customHeight="1">
      <c r="A486" s="2" t="e">
        <f t="shared" si="2"/>
        <v>#REF!</v>
      </c>
      <c r="B486" s="2" t="str">
        <f>IF(tabLocalidades!$C486="A","Atual","Nova")</f>
        <v>Nova</v>
      </c>
      <c r="C486" s="2" t="s">
        <v>193</v>
      </c>
      <c r="D486" s="6" t="s">
        <v>2932</v>
      </c>
      <c r="E486" s="27" t="s">
        <v>2933</v>
      </c>
      <c r="F486" s="27" t="s">
        <v>2903</v>
      </c>
      <c r="G486" s="22" t="s">
        <v>56</v>
      </c>
      <c r="H486" s="27" t="s">
        <v>377</v>
      </c>
      <c r="I486" s="27" t="s">
        <v>377</v>
      </c>
      <c r="J486" s="27" t="s">
        <v>2934</v>
      </c>
      <c r="K486" s="27" t="s">
        <v>2935</v>
      </c>
      <c r="L486" s="261" t="s">
        <v>2936</v>
      </c>
      <c r="M486" s="27"/>
      <c r="N486" s="38" t="s">
        <v>2937</v>
      </c>
      <c r="O486" s="27" t="s">
        <v>1856</v>
      </c>
      <c r="P486" s="27" t="s">
        <v>802</v>
      </c>
      <c r="Q486" s="45">
        <v>50</v>
      </c>
      <c r="R486" s="25" t="e">
        <f>VLOOKUP(tabLocalidades!$D486,#REF!,10,0)</f>
        <v>#REF!</v>
      </c>
      <c r="S486" s="26" t="e">
        <f>VLOOKUP(tabLocalidades!$D486,#REF!,10,0)</f>
        <v>#REF!</v>
      </c>
      <c r="T486" s="26" t="e">
        <f>VLOOKUP(tabLocalidades!$D486,#REF!,10,0)</f>
        <v>#REF!</v>
      </c>
      <c r="U486" s="1" t="e">
        <f>IF(tabLocalidades!$R486=" ",0,1)</f>
        <v>#REF!</v>
      </c>
      <c r="V486" s="1" t="e">
        <f>TEXT(tabLocalidades!$R486,"mmm/aa")</f>
        <v>#REF!</v>
      </c>
      <c r="W486" s="1"/>
      <c r="X486" s="1"/>
      <c r="Y486" s="1"/>
      <c r="Z486" s="1"/>
      <c r="AA486" s="1"/>
    </row>
    <row r="487" spans="1:27" ht="19.5" customHeight="1">
      <c r="A487" s="2" t="e">
        <f t="shared" si="2"/>
        <v>#REF!</v>
      </c>
      <c r="B487" s="2" t="str">
        <f>IF(tabLocalidades!$C487="A","Atual","Nova")</f>
        <v>Nova</v>
      </c>
      <c r="C487" s="2" t="s">
        <v>793</v>
      </c>
      <c r="D487" s="6" t="s">
        <v>2938</v>
      </c>
      <c r="E487" s="27" t="s">
        <v>2939</v>
      </c>
      <c r="F487" s="27" t="s">
        <v>2903</v>
      </c>
      <c r="G487" s="22" t="s">
        <v>220</v>
      </c>
      <c r="H487" s="27" t="s">
        <v>311</v>
      </c>
      <c r="I487" s="27" t="s">
        <v>312</v>
      </c>
      <c r="J487" s="27" t="s">
        <v>2768</v>
      </c>
      <c r="K487" s="27" t="s">
        <v>2940</v>
      </c>
      <c r="L487" s="262" t="s">
        <v>2941</v>
      </c>
      <c r="M487" s="27"/>
      <c r="N487" s="38" t="s">
        <v>2942</v>
      </c>
      <c r="O487" s="27" t="s">
        <v>1856</v>
      </c>
      <c r="P487" s="27" t="s">
        <v>802</v>
      </c>
      <c r="Q487" s="45">
        <v>50</v>
      </c>
      <c r="R487" s="25" t="e">
        <f>VLOOKUP(tabLocalidades!$D487,#REF!,10,0)</f>
        <v>#REF!</v>
      </c>
      <c r="S487" s="26" t="e">
        <f>VLOOKUP(tabLocalidades!$D487,#REF!,10,0)</f>
        <v>#REF!</v>
      </c>
      <c r="T487" s="26" t="e">
        <f>VLOOKUP(tabLocalidades!$D487,#REF!,10,0)</f>
        <v>#REF!</v>
      </c>
      <c r="U487" s="1" t="e">
        <f>IF(tabLocalidades!$R487=" ",0,1)</f>
        <v>#REF!</v>
      </c>
      <c r="V487" s="1" t="e">
        <f>TEXT(tabLocalidades!$R487,"mmm/aa")</f>
        <v>#REF!</v>
      </c>
      <c r="W487" s="1"/>
      <c r="X487" s="1"/>
      <c r="Y487" s="1"/>
      <c r="Z487" s="1"/>
      <c r="AA487" s="1"/>
    </row>
    <row r="488" spans="1:27" ht="19.5" customHeight="1">
      <c r="A488" s="2" t="e">
        <f t="shared" si="2"/>
        <v>#REF!</v>
      </c>
      <c r="B488" s="2" t="str">
        <f>IF(tabLocalidades!$C488="A","Atual","Nova")</f>
        <v>Nova</v>
      </c>
      <c r="C488" s="2" t="s">
        <v>193</v>
      </c>
      <c r="D488" s="6" t="s">
        <v>2943</v>
      </c>
      <c r="E488" s="27" t="s">
        <v>2944</v>
      </c>
      <c r="F488" s="27" t="s">
        <v>2903</v>
      </c>
      <c r="G488" s="22" t="s">
        <v>30</v>
      </c>
      <c r="H488" s="27" t="s">
        <v>431</v>
      </c>
      <c r="I488" s="27" t="s">
        <v>431</v>
      </c>
      <c r="J488" s="27" t="s">
        <v>2945</v>
      </c>
      <c r="K488" s="27" t="s">
        <v>2946</v>
      </c>
      <c r="L488" s="261" t="s">
        <v>2947</v>
      </c>
      <c r="M488" s="27"/>
      <c r="N488" s="38" t="s">
        <v>2948</v>
      </c>
      <c r="O488" s="27" t="s">
        <v>1856</v>
      </c>
      <c r="P488" s="27" t="s">
        <v>802</v>
      </c>
      <c r="Q488" s="45">
        <v>50</v>
      </c>
      <c r="R488" s="25" t="e">
        <f>VLOOKUP(tabLocalidades!$D488,#REF!,10,0)</f>
        <v>#REF!</v>
      </c>
      <c r="S488" s="26" t="e">
        <f>VLOOKUP(tabLocalidades!$D488,#REF!,10,0)</f>
        <v>#REF!</v>
      </c>
      <c r="T488" s="26" t="e">
        <f>VLOOKUP(tabLocalidades!$D488,#REF!,10,0)</f>
        <v>#REF!</v>
      </c>
      <c r="U488" s="1" t="e">
        <f>IF(tabLocalidades!$R488=" ",0,1)</f>
        <v>#REF!</v>
      </c>
      <c r="V488" s="1" t="e">
        <f>TEXT(tabLocalidades!$R488,"mmm/aa")</f>
        <v>#REF!</v>
      </c>
      <c r="W488" s="1"/>
      <c r="X488" s="47" t="s">
        <v>2949</v>
      </c>
      <c r="Y488" s="28" t="s">
        <v>2950</v>
      </c>
      <c r="Z488" s="28">
        <v>23150</v>
      </c>
      <c r="AA488" s="28"/>
    </row>
    <row r="489" spans="1:27" ht="19.5" customHeight="1">
      <c r="A489" s="2" t="e">
        <f t="shared" si="2"/>
        <v>#REF!</v>
      </c>
      <c r="B489" s="2" t="str">
        <f>IF(tabLocalidades!$C489="A","Atual","Nova")</f>
        <v>Nova</v>
      </c>
      <c r="C489" s="2" t="s">
        <v>193</v>
      </c>
      <c r="D489" s="6" t="s">
        <v>2951</v>
      </c>
      <c r="E489" s="27" t="s">
        <v>2952</v>
      </c>
      <c r="F489" s="27" t="s">
        <v>2903</v>
      </c>
      <c r="G489" s="22" t="s">
        <v>30</v>
      </c>
      <c r="H489" s="27" t="s">
        <v>166</v>
      </c>
      <c r="I489" s="27" t="s">
        <v>167</v>
      </c>
      <c r="J489" s="27" t="s">
        <v>2140</v>
      </c>
      <c r="K489" s="27" t="s">
        <v>2953</v>
      </c>
      <c r="L489" s="261" t="s">
        <v>2954</v>
      </c>
      <c r="M489" s="27"/>
      <c r="N489" s="38" t="s">
        <v>2955</v>
      </c>
      <c r="O489" s="27" t="s">
        <v>1856</v>
      </c>
      <c r="P489" s="27" t="s">
        <v>802</v>
      </c>
      <c r="Q489" s="45">
        <v>50</v>
      </c>
      <c r="R489" s="25" t="e">
        <f>VLOOKUP(tabLocalidades!$D489,#REF!,10,0)</f>
        <v>#REF!</v>
      </c>
      <c r="S489" s="26" t="e">
        <f>VLOOKUP(tabLocalidades!$D489,#REF!,10,0)</f>
        <v>#REF!</v>
      </c>
      <c r="T489" s="26" t="e">
        <f>VLOOKUP(tabLocalidades!$D489,#REF!,10,0)</f>
        <v>#REF!</v>
      </c>
      <c r="U489" s="1" t="e">
        <f>IF(tabLocalidades!$R489=" ",0,1)</f>
        <v>#REF!</v>
      </c>
      <c r="V489" s="1" t="e">
        <f>TEXT(tabLocalidades!$R489,"mmm/aa")</f>
        <v>#REF!</v>
      </c>
      <c r="W489" s="1"/>
      <c r="X489" s="1"/>
      <c r="Y489" s="1"/>
      <c r="Z489" s="1"/>
      <c r="AA489" s="1"/>
    </row>
    <row r="490" spans="1:27" ht="19.5" customHeight="1">
      <c r="A490" s="2" t="e">
        <f t="shared" si="2"/>
        <v>#REF!</v>
      </c>
      <c r="B490" s="2" t="str">
        <f>IF(tabLocalidades!$C490="A","Atual","Nova")</f>
        <v>Nova</v>
      </c>
      <c r="C490" s="2" t="s">
        <v>193</v>
      </c>
      <c r="D490" s="6" t="s">
        <v>2956</v>
      </c>
      <c r="E490" s="27" t="s">
        <v>2957</v>
      </c>
      <c r="F490" s="27" t="s">
        <v>2903</v>
      </c>
      <c r="G490" s="22" t="s">
        <v>30</v>
      </c>
      <c r="H490" s="27" t="s">
        <v>431</v>
      </c>
      <c r="I490" s="27" t="s">
        <v>765</v>
      </c>
      <c r="J490" s="27" t="s">
        <v>765</v>
      </c>
      <c r="K490" s="27" t="s">
        <v>2958</v>
      </c>
      <c r="L490" s="261" t="s">
        <v>2959</v>
      </c>
      <c r="M490" s="27"/>
      <c r="N490" s="38" t="s">
        <v>2960</v>
      </c>
      <c r="O490" s="27" t="s">
        <v>1856</v>
      </c>
      <c r="P490" s="27" t="s">
        <v>802</v>
      </c>
      <c r="Q490" s="45">
        <v>50</v>
      </c>
      <c r="R490" s="25" t="e">
        <f>VLOOKUP(tabLocalidades!$D490,#REF!,10,0)</f>
        <v>#REF!</v>
      </c>
      <c r="S490" s="26" t="e">
        <f>VLOOKUP(tabLocalidades!$D490,#REF!,10,0)</f>
        <v>#REF!</v>
      </c>
      <c r="T490" s="26" t="e">
        <f>VLOOKUP(tabLocalidades!$D490,#REF!,10,0)</f>
        <v>#REF!</v>
      </c>
      <c r="U490" s="1" t="e">
        <f>IF(tabLocalidades!$R490=" ",0,1)</f>
        <v>#REF!</v>
      </c>
      <c r="V490" s="1" t="e">
        <f>TEXT(tabLocalidades!$R490,"mmm/aa")</f>
        <v>#REF!</v>
      </c>
      <c r="W490" s="1"/>
      <c r="X490" s="1"/>
      <c r="Y490" s="1"/>
      <c r="Z490" s="1"/>
      <c r="AA490" s="1"/>
    </row>
    <row r="491" spans="1:27" ht="19.5" customHeight="1">
      <c r="A491" s="2" t="e">
        <f t="shared" si="2"/>
        <v>#REF!</v>
      </c>
      <c r="B491" s="2" t="str">
        <f>IF(tabLocalidades!$C491="A","Atual","Nova")</f>
        <v>Nova</v>
      </c>
      <c r="C491" s="2" t="s">
        <v>193</v>
      </c>
      <c r="D491" s="6" t="s">
        <v>2961</v>
      </c>
      <c r="E491" s="27" t="s">
        <v>2962</v>
      </c>
      <c r="F491" s="27" t="s">
        <v>2903</v>
      </c>
      <c r="G491" s="22" t="s">
        <v>220</v>
      </c>
      <c r="H491" s="27" t="s">
        <v>221</v>
      </c>
      <c r="I491" s="27" t="s">
        <v>222</v>
      </c>
      <c r="J491" s="27" t="s">
        <v>2963</v>
      </c>
      <c r="K491" s="27" t="s">
        <v>2964</v>
      </c>
      <c r="L491" s="261" t="s">
        <v>2965</v>
      </c>
      <c r="M491" s="27"/>
      <c r="N491" s="38" t="s">
        <v>2966</v>
      </c>
      <c r="O491" s="27" t="s">
        <v>1856</v>
      </c>
      <c r="P491" s="27" t="s">
        <v>802</v>
      </c>
      <c r="Q491" s="45">
        <v>50</v>
      </c>
      <c r="R491" s="25" t="e">
        <f>VLOOKUP(tabLocalidades!$D491,#REF!,10,0)</f>
        <v>#REF!</v>
      </c>
      <c r="S491" s="26" t="e">
        <f>VLOOKUP(tabLocalidades!$D491,#REF!,10,0)</f>
        <v>#REF!</v>
      </c>
      <c r="T491" s="26" t="e">
        <f>VLOOKUP(tabLocalidades!$D491,#REF!,10,0)</f>
        <v>#REF!</v>
      </c>
      <c r="U491" s="1" t="e">
        <f>IF(tabLocalidades!$R491=" ",0,1)</f>
        <v>#REF!</v>
      </c>
      <c r="V491" s="1" t="e">
        <f>TEXT(tabLocalidades!$R491,"mmm/aa")</f>
        <v>#REF!</v>
      </c>
      <c r="W491" s="1"/>
      <c r="X491" s="1"/>
      <c r="Y491" s="1"/>
      <c r="Z491" s="1"/>
      <c r="AA491" s="1"/>
    </row>
    <row r="492" spans="1:27" ht="19.5" customHeight="1">
      <c r="A492" s="2" t="e">
        <f t="shared" si="2"/>
        <v>#REF!</v>
      </c>
      <c r="B492" s="2" t="str">
        <f>IF(tabLocalidades!$C492="A","Atual","Nova")</f>
        <v>Nova</v>
      </c>
      <c r="C492" s="2" t="s">
        <v>193</v>
      </c>
      <c r="D492" s="6" t="s">
        <v>2967</v>
      </c>
      <c r="E492" s="27" t="s">
        <v>2968</v>
      </c>
      <c r="F492" s="27" t="s">
        <v>2903</v>
      </c>
      <c r="G492" s="22" t="s">
        <v>56</v>
      </c>
      <c r="H492" s="27" t="s">
        <v>229</v>
      </c>
      <c r="I492" s="27" t="s">
        <v>230</v>
      </c>
      <c r="J492" s="27" t="s">
        <v>1199</v>
      </c>
      <c r="K492" s="27" t="s">
        <v>2969</v>
      </c>
      <c r="L492" s="261" t="s">
        <v>2970</v>
      </c>
      <c r="M492" s="27"/>
      <c r="N492" s="38" t="s">
        <v>2971</v>
      </c>
      <c r="O492" s="27" t="s">
        <v>1856</v>
      </c>
      <c r="P492" s="27" t="s">
        <v>802</v>
      </c>
      <c r="Q492" s="45">
        <v>50</v>
      </c>
      <c r="R492" s="25" t="e">
        <f>VLOOKUP(tabLocalidades!$D492,#REF!,10,0)</f>
        <v>#REF!</v>
      </c>
      <c r="S492" s="26" t="e">
        <f>VLOOKUP(tabLocalidades!$D492,#REF!,10,0)</f>
        <v>#REF!</v>
      </c>
      <c r="T492" s="26" t="e">
        <f>VLOOKUP(tabLocalidades!$D492,#REF!,10,0)</f>
        <v>#REF!</v>
      </c>
      <c r="U492" s="1" t="e">
        <f>IF(tabLocalidades!$R492=" ",0,1)</f>
        <v>#REF!</v>
      </c>
      <c r="V492" s="1" t="e">
        <f>TEXT(tabLocalidades!$R492,"mmm/aa")</f>
        <v>#REF!</v>
      </c>
      <c r="W492" s="1"/>
      <c r="X492" s="1"/>
      <c r="Y492" s="1"/>
      <c r="Z492" s="1"/>
      <c r="AA492" s="1"/>
    </row>
    <row r="493" spans="1:27" ht="19.5" customHeight="1">
      <c r="A493" s="2" t="e">
        <f t="shared" si="2"/>
        <v>#REF!</v>
      </c>
      <c r="B493" s="2" t="str">
        <f>IF(tabLocalidades!$C493="A","Atual","Nova")</f>
        <v>Nova</v>
      </c>
      <c r="C493" s="2" t="s">
        <v>193</v>
      </c>
      <c r="D493" s="6" t="s">
        <v>2972</v>
      </c>
      <c r="E493" s="27" t="s">
        <v>2973</v>
      </c>
      <c r="F493" s="27" t="s">
        <v>2903</v>
      </c>
      <c r="G493" s="22" t="s">
        <v>30</v>
      </c>
      <c r="H493" s="27" t="s">
        <v>205</v>
      </c>
      <c r="I493" s="27" t="s">
        <v>205</v>
      </c>
      <c r="J493" s="27" t="s">
        <v>1073</v>
      </c>
      <c r="K493" s="27" t="s">
        <v>2974</v>
      </c>
      <c r="L493" s="261" t="s">
        <v>2975</v>
      </c>
      <c r="M493" s="27"/>
      <c r="N493" s="38" t="s">
        <v>2976</v>
      </c>
      <c r="O493" s="27" t="s">
        <v>1856</v>
      </c>
      <c r="P493" s="27" t="s">
        <v>802</v>
      </c>
      <c r="Q493" s="45">
        <v>50</v>
      </c>
      <c r="R493" s="25" t="e">
        <f>VLOOKUP(tabLocalidades!$D493,#REF!,10,0)</f>
        <v>#REF!</v>
      </c>
      <c r="S493" s="26" t="e">
        <f>VLOOKUP(tabLocalidades!$D493,#REF!,10,0)</f>
        <v>#REF!</v>
      </c>
      <c r="T493" s="26" t="e">
        <f>VLOOKUP(tabLocalidades!$D493,#REF!,10,0)</f>
        <v>#REF!</v>
      </c>
      <c r="U493" s="1" t="e">
        <f>IF(tabLocalidades!$R493=" ",0,1)</f>
        <v>#REF!</v>
      </c>
      <c r="V493" s="1" t="e">
        <f>TEXT(tabLocalidades!$R493,"mmm/aa")</f>
        <v>#REF!</v>
      </c>
      <c r="W493" s="1"/>
      <c r="X493" s="28" t="s">
        <v>63</v>
      </c>
      <c r="Y493" s="28" t="s">
        <v>2977</v>
      </c>
      <c r="Z493" s="28">
        <v>23251</v>
      </c>
      <c r="AA493" s="28"/>
    </row>
    <row r="494" spans="1:27" ht="19.5" customHeight="1">
      <c r="A494" s="2" t="e">
        <f t="shared" si="2"/>
        <v>#REF!</v>
      </c>
      <c r="B494" s="2" t="str">
        <f>IF(tabLocalidades!$C494="A","Atual","Nova")</f>
        <v>Nova</v>
      </c>
      <c r="C494" s="2" t="s">
        <v>193</v>
      </c>
      <c r="D494" s="6" t="s">
        <v>2978</v>
      </c>
      <c r="E494" s="27" t="s">
        <v>2979</v>
      </c>
      <c r="F494" s="27" t="s">
        <v>2903</v>
      </c>
      <c r="G494" s="22" t="s">
        <v>56</v>
      </c>
      <c r="H494" s="27" t="s">
        <v>57</v>
      </c>
      <c r="I494" s="27" t="s">
        <v>2980</v>
      </c>
      <c r="J494" s="27" t="s">
        <v>2981</v>
      </c>
      <c r="K494" s="27" t="s">
        <v>2982</v>
      </c>
      <c r="L494" s="261" t="s">
        <v>2983</v>
      </c>
      <c r="M494" s="27"/>
      <c r="N494" s="38" t="s">
        <v>2984</v>
      </c>
      <c r="O494" s="27" t="s">
        <v>1856</v>
      </c>
      <c r="P494" s="27" t="s">
        <v>802</v>
      </c>
      <c r="Q494" s="45">
        <v>50</v>
      </c>
      <c r="R494" s="25" t="e">
        <f>VLOOKUP(tabLocalidades!$D494,#REF!,10,0)</f>
        <v>#REF!</v>
      </c>
      <c r="S494" s="26" t="e">
        <f>VLOOKUP(tabLocalidades!$D494,#REF!,10,0)</f>
        <v>#REF!</v>
      </c>
      <c r="T494" s="26" t="e">
        <f>VLOOKUP(tabLocalidades!$D494,#REF!,10,0)</f>
        <v>#REF!</v>
      </c>
      <c r="U494" s="1" t="e">
        <f>IF(tabLocalidades!$R494=" ",0,1)</f>
        <v>#REF!</v>
      </c>
      <c r="V494" s="1" t="e">
        <f>TEXT(tabLocalidades!$R494,"mmm/aa")</f>
        <v>#REF!</v>
      </c>
      <c r="W494" s="1"/>
      <c r="X494" s="1"/>
      <c r="Y494" s="1"/>
      <c r="Z494" s="1"/>
      <c r="AA494" s="1"/>
    </row>
    <row r="495" spans="1:27" ht="19.5" customHeight="1">
      <c r="A495" s="2" t="e">
        <f t="shared" si="2"/>
        <v>#REF!</v>
      </c>
      <c r="B495" s="2" t="str">
        <f>IF(tabLocalidades!$C495="A","Atual","Nova")</f>
        <v>Nova</v>
      </c>
      <c r="C495" s="2" t="s">
        <v>193</v>
      </c>
      <c r="D495" s="6" t="s">
        <v>2985</v>
      </c>
      <c r="E495" s="27" t="s">
        <v>2986</v>
      </c>
      <c r="F495" s="27" t="s">
        <v>2903</v>
      </c>
      <c r="G495" s="22" t="s">
        <v>56</v>
      </c>
      <c r="H495" s="27" t="s">
        <v>57</v>
      </c>
      <c r="I495" s="27" t="s">
        <v>2980</v>
      </c>
      <c r="J495" s="27" t="s">
        <v>2987</v>
      </c>
      <c r="K495" s="27" t="s">
        <v>2988</v>
      </c>
      <c r="L495" s="261" t="s">
        <v>2989</v>
      </c>
      <c r="M495" s="27"/>
      <c r="N495" s="38" t="s">
        <v>2990</v>
      </c>
      <c r="O495" s="27" t="s">
        <v>1856</v>
      </c>
      <c r="P495" s="27" t="s">
        <v>802</v>
      </c>
      <c r="Q495" s="45">
        <v>50</v>
      </c>
      <c r="R495" s="25" t="e">
        <f>VLOOKUP(tabLocalidades!$D495,#REF!,10,0)</f>
        <v>#REF!</v>
      </c>
      <c r="S495" s="26" t="e">
        <f>VLOOKUP(tabLocalidades!$D495,#REF!,10,0)</f>
        <v>#REF!</v>
      </c>
      <c r="T495" s="26" t="e">
        <f>VLOOKUP(tabLocalidades!$D495,#REF!,10,0)</f>
        <v>#REF!</v>
      </c>
      <c r="U495" s="1" t="e">
        <f>IF(tabLocalidades!$R495=" ",0,1)</f>
        <v>#REF!</v>
      </c>
      <c r="V495" s="1" t="e">
        <f>TEXT(tabLocalidades!$R495,"mmm/aa")</f>
        <v>#REF!</v>
      </c>
      <c r="W495" s="1"/>
      <c r="X495" s="1"/>
      <c r="Y495" s="1"/>
      <c r="Z495" s="1"/>
      <c r="AA495" s="1"/>
    </row>
    <row r="496" spans="1:27" ht="19.5" customHeight="1">
      <c r="A496" s="2" t="e">
        <f t="shared" si="2"/>
        <v>#REF!</v>
      </c>
      <c r="B496" s="2" t="str">
        <f>IF(tabLocalidades!$C496="A","Atual","Nova")</f>
        <v>Nova</v>
      </c>
      <c r="C496" s="2" t="s">
        <v>193</v>
      </c>
      <c r="D496" s="6" t="s">
        <v>2991</v>
      </c>
      <c r="E496" s="27" t="s">
        <v>2992</v>
      </c>
      <c r="F496" s="27" t="s">
        <v>2903</v>
      </c>
      <c r="G496" s="22" t="s">
        <v>30</v>
      </c>
      <c r="H496" s="27" t="s">
        <v>345</v>
      </c>
      <c r="I496" s="27" t="s">
        <v>2993</v>
      </c>
      <c r="J496" s="27" t="s">
        <v>459</v>
      </c>
      <c r="K496" s="27" t="s">
        <v>2994</v>
      </c>
      <c r="L496" s="261" t="s">
        <v>2995</v>
      </c>
      <c r="M496" s="27"/>
      <c r="N496" s="38" t="s">
        <v>2996</v>
      </c>
      <c r="O496" s="27" t="s">
        <v>1856</v>
      </c>
      <c r="P496" s="27" t="s">
        <v>802</v>
      </c>
      <c r="Q496" s="45">
        <v>50</v>
      </c>
      <c r="R496" s="25" t="e">
        <f>VLOOKUP(tabLocalidades!$D496,#REF!,10,0)</f>
        <v>#REF!</v>
      </c>
      <c r="S496" s="26" t="e">
        <f>VLOOKUP(tabLocalidades!$D496,#REF!,10,0)</f>
        <v>#REF!</v>
      </c>
      <c r="T496" s="26" t="e">
        <f>VLOOKUP(tabLocalidades!$D496,#REF!,10,0)</f>
        <v>#REF!</v>
      </c>
      <c r="U496" s="1" t="e">
        <f>IF(tabLocalidades!$R496=" ",0,1)</f>
        <v>#REF!</v>
      </c>
      <c r="V496" s="1" t="e">
        <f>TEXT(tabLocalidades!$R496,"mmm/aa")</f>
        <v>#REF!</v>
      </c>
      <c r="W496" s="1"/>
      <c r="X496" s="1"/>
      <c r="Y496" s="1"/>
      <c r="Z496" s="1"/>
      <c r="AA496" s="1"/>
    </row>
    <row r="497" spans="1:27" ht="19.5" customHeight="1">
      <c r="A497" s="2" t="e">
        <f t="shared" si="2"/>
        <v>#REF!</v>
      </c>
      <c r="B497" s="2" t="str">
        <f>IF(tabLocalidades!$C497="A","Atual","Nova")</f>
        <v>Nova</v>
      </c>
      <c r="C497" s="2" t="s">
        <v>193</v>
      </c>
      <c r="D497" s="6" t="s">
        <v>2997</v>
      </c>
      <c r="E497" s="27" t="s">
        <v>2998</v>
      </c>
      <c r="F497" s="27" t="s">
        <v>2903</v>
      </c>
      <c r="G497" s="22" t="s">
        <v>30</v>
      </c>
      <c r="H497" s="27" t="s">
        <v>205</v>
      </c>
      <c r="I497" s="27" t="s">
        <v>205</v>
      </c>
      <c r="J497" s="27" t="s">
        <v>2999</v>
      </c>
      <c r="K497" s="27" t="s">
        <v>3000</v>
      </c>
      <c r="L497" s="261" t="s">
        <v>3001</v>
      </c>
      <c r="M497" s="27"/>
      <c r="N497" s="38" t="s">
        <v>3002</v>
      </c>
      <c r="O497" s="27" t="s">
        <v>1856</v>
      </c>
      <c r="P497" s="27" t="s">
        <v>802</v>
      </c>
      <c r="Q497" s="45">
        <v>50</v>
      </c>
      <c r="R497" s="25" t="e">
        <f>VLOOKUP(tabLocalidades!$D497,#REF!,10,0)</f>
        <v>#REF!</v>
      </c>
      <c r="S497" s="26" t="e">
        <f>VLOOKUP(tabLocalidades!$D497,#REF!,10,0)</f>
        <v>#REF!</v>
      </c>
      <c r="T497" s="26" t="e">
        <f>VLOOKUP(tabLocalidades!$D497,#REF!,10,0)</f>
        <v>#REF!</v>
      </c>
      <c r="U497" s="1" t="e">
        <f>IF(tabLocalidades!$R497=" ",0,1)</f>
        <v>#REF!</v>
      </c>
      <c r="V497" s="1" t="e">
        <f>TEXT(tabLocalidades!$R497,"mmm/aa")</f>
        <v>#REF!</v>
      </c>
      <c r="W497" s="1"/>
      <c r="X497" s="28" t="s">
        <v>3003</v>
      </c>
      <c r="Y497" s="28" t="s">
        <v>3004</v>
      </c>
      <c r="Z497" s="28">
        <v>23167</v>
      </c>
      <c r="AA497" s="28"/>
    </row>
    <row r="498" spans="1:27" ht="19.5" customHeight="1">
      <c r="A498" s="2" t="e">
        <f t="shared" si="2"/>
        <v>#REF!</v>
      </c>
      <c r="B498" s="2" t="str">
        <f>IF(tabLocalidades!$C498="A","Atual","Nova")</f>
        <v>Nova</v>
      </c>
      <c r="C498" s="2" t="s">
        <v>193</v>
      </c>
      <c r="D498" s="6" t="s">
        <v>3005</v>
      </c>
      <c r="E498" s="27" t="s">
        <v>3006</v>
      </c>
      <c r="F498" s="27" t="s">
        <v>2903</v>
      </c>
      <c r="G498" s="22" t="s">
        <v>30</v>
      </c>
      <c r="H498" s="27" t="s">
        <v>345</v>
      </c>
      <c r="I498" s="27" t="s">
        <v>2993</v>
      </c>
      <c r="J498" s="27" t="s">
        <v>3007</v>
      </c>
      <c r="K498" s="27" t="s">
        <v>3008</v>
      </c>
      <c r="L498" s="261" t="s">
        <v>3009</v>
      </c>
      <c r="M498" s="27"/>
      <c r="N498" s="38" t="s">
        <v>3010</v>
      </c>
      <c r="O498" s="27" t="s">
        <v>1856</v>
      </c>
      <c r="P498" s="27" t="s">
        <v>802</v>
      </c>
      <c r="Q498" s="45">
        <v>50</v>
      </c>
      <c r="R498" s="25" t="e">
        <f>VLOOKUP(tabLocalidades!$D498,#REF!,10,0)</f>
        <v>#REF!</v>
      </c>
      <c r="S498" s="26" t="e">
        <f>VLOOKUP(tabLocalidades!$D498,#REF!,10,0)</f>
        <v>#REF!</v>
      </c>
      <c r="T498" s="26" t="e">
        <f>VLOOKUP(tabLocalidades!$D498,#REF!,10,0)</f>
        <v>#REF!</v>
      </c>
      <c r="U498" s="1" t="e">
        <f>IF(tabLocalidades!$R498=" ",0,1)</f>
        <v>#REF!</v>
      </c>
      <c r="V498" s="1" t="e">
        <f>TEXT(tabLocalidades!$R498,"mmm/aa")</f>
        <v>#REF!</v>
      </c>
      <c r="W498" s="1"/>
      <c r="X498" s="1"/>
      <c r="Y498" s="1"/>
      <c r="Z498" s="1"/>
      <c r="AA498" s="1"/>
    </row>
    <row r="499" spans="1:27" ht="19.5" customHeight="1">
      <c r="A499" s="2" t="e">
        <f t="shared" si="2"/>
        <v>#REF!</v>
      </c>
      <c r="B499" s="2" t="str">
        <f>IF(tabLocalidades!$C499="A","Atual","Nova")</f>
        <v>Nova</v>
      </c>
      <c r="C499" s="2" t="s">
        <v>193</v>
      </c>
      <c r="D499" s="6" t="s">
        <v>3011</v>
      </c>
      <c r="E499" s="27" t="s">
        <v>3012</v>
      </c>
      <c r="F499" s="27" t="s">
        <v>2903</v>
      </c>
      <c r="G499" s="22" t="s">
        <v>220</v>
      </c>
      <c r="H499" s="27" t="s">
        <v>221</v>
      </c>
      <c r="I499" s="27" t="s">
        <v>222</v>
      </c>
      <c r="J499" s="27" t="s">
        <v>3013</v>
      </c>
      <c r="K499" s="27" t="s">
        <v>3014</v>
      </c>
      <c r="L499" s="261" t="s">
        <v>3015</v>
      </c>
      <c r="M499" s="27"/>
      <c r="N499" s="38" t="s">
        <v>3016</v>
      </c>
      <c r="O499" s="27" t="s">
        <v>1856</v>
      </c>
      <c r="P499" s="27" t="s">
        <v>802</v>
      </c>
      <c r="Q499" s="45">
        <v>50</v>
      </c>
      <c r="R499" s="25" t="e">
        <f>VLOOKUP(tabLocalidades!$D499,#REF!,10,0)</f>
        <v>#REF!</v>
      </c>
      <c r="S499" s="26" t="e">
        <f>VLOOKUP(tabLocalidades!$D499,#REF!,10,0)</f>
        <v>#REF!</v>
      </c>
      <c r="T499" s="26" t="e">
        <f>VLOOKUP(tabLocalidades!$D499,#REF!,10,0)</f>
        <v>#REF!</v>
      </c>
      <c r="U499" s="1" t="e">
        <f>IF(tabLocalidades!$R499=" ",0,1)</f>
        <v>#REF!</v>
      </c>
      <c r="V499" s="1" t="e">
        <f>TEXT(tabLocalidades!$R499,"mmm/aa")</f>
        <v>#REF!</v>
      </c>
      <c r="W499" s="1"/>
      <c r="X499" s="1"/>
      <c r="Y499" s="1"/>
      <c r="Z499" s="1"/>
      <c r="AA499" s="1"/>
    </row>
    <row r="500" spans="1:27" ht="19.5" customHeight="1">
      <c r="A500" s="2" t="e">
        <f t="shared" si="2"/>
        <v>#REF!</v>
      </c>
      <c r="B500" s="2" t="str">
        <f>IF(tabLocalidades!$C500="A","Atual","Nova")</f>
        <v>Nova</v>
      </c>
      <c r="C500" s="2" t="s">
        <v>193</v>
      </c>
      <c r="D500" s="6" t="s">
        <v>3017</v>
      </c>
      <c r="E500" s="27" t="s">
        <v>3018</v>
      </c>
      <c r="F500" s="27" t="s">
        <v>2903</v>
      </c>
      <c r="G500" s="22" t="s">
        <v>30</v>
      </c>
      <c r="H500" s="27" t="s">
        <v>205</v>
      </c>
      <c r="I500" s="27" t="s">
        <v>651</v>
      </c>
      <c r="J500" s="27" t="s">
        <v>1027</v>
      </c>
      <c r="K500" s="27" t="s">
        <v>3019</v>
      </c>
      <c r="L500" s="261" t="s">
        <v>3020</v>
      </c>
      <c r="M500" s="27"/>
      <c r="N500" s="38" t="s">
        <v>3021</v>
      </c>
      <c r="O500" s="27" t="s">
        <v>1856</v>
      </c>
      <c r="P500" s="27" t="s">
        <v>802</v>
      </c>
      <c r="Q500" s="45">
        <v>50</v>
      </c>
      <c r="R500" s="25" t="e">
        <f>VLOOKUP(tabLocalidades!$D500,#REF!,10,0)</f>
        <v>#REF!</v>
      </c>
      <c r="S500" s="26" t="e">
        <f>VLOOKUP(tabLocalidades!$D500,#REF!,10,0)</f>
        <v>#REF!</v>
      </c>
      <c r="T500" s="26" t="e">
        <f>VLOOKUP(tabLocalidades!$D500,#REF!,10,0)</f>
        <v>#REF!</v>
      </c>
      <c r="U500" s="1" t="e">
        <f>IF(tabLocalidades!$R500=" ",0,1)</f>
        <v>#REF!</v>
      </c>
      <c r="V500" s="1" t="e">
        <f>TEXT(tabLocalidades!$R500,"mmm/aa")</f>
        <v>#REF!</v>
      </c>
      <c r="W500" s="1"/>
      <c r="X500" s="1"/>
      <c r="Y500" s="1"/>
      <c r="Z500" s="1"/>
      <c r="AA500" s="1"/>
    </row>
    <row r="501" spans="1:27" ht="19.5" customHeight="1">
      <c r="A501" s="2" t="e">
        <f t="shared" si="2"/>
        <v>#REF!</v>
      </c>
      <c r="B501" s="2" t="str">
        <f>IF(tabLocalidades!$C501="A","Atual","Nova")</f>
        <v>Nova</v>
      </c>
      <c r="C501" s="2" t="s">
        <v>193</v>
      </c>
      <c r="D501" s="6" t="s">
        <v>3022</v>
      </c>
      <c r="E501" s="27" t="s">
        <v>3023</v>
      </c>
      <c r="F501" s="27" t="s">
        <v>2903</v>
      </c>
      <c r="G501" s="22" t="s">
        <v>30</v>
      </c>
      <c r="H501" s="27" t="s">
        <v>345</v>
      </c>
      <c r="I501" s="27" t="s">
        <v>346</v>
      </c>
      <c r="J501" s="27" t="s">
        <v>346</v>
      </c>
      <c r="K501" s="27" t="s">
        <v>3024</v>
      </c>
      <c r="L501" s="261" t="s">
        <v>3025</v>
      </c>
      <c r="M501" s="27"/>
      <c r="N501" s="38" t="s">
        <v>3026</v>
      </c>
      <c r="O501" s="27" t="s">
        <v>1856</v>
      </c>
      <c r="P501" s="27" t="s">
        <v>802</v>
      </c>
      <c r="Q501" s="45">
        <v>50</v>
      </c>
      <c r="R501" s="25" t="e">
        <f>VLOOKUP(tabLocalidades!$D501,#REF!,10,0)</f>
        <v>#REF!</v>
      </c>
      <c r="S501" s="26" t="e">
        <f>VLOOKUP(tabLocalidades!$D501,#REF!,10,0)</f>
        <v>#REF!</v>
      </c>
      <c r="T501" s="26" t="e">
        <f>VLOOKUP(tabLocalidades!$D501,#REF!,10,0)</f>
        <v>#REF!</v>
      </c>
      <c r="U501" s="1" t="e">
        <f>IF(tabLocalidades!$R501=" ",0,1)</f>
        <v>#REF!</v>
      </c>
      <c r="V501" s="1" t="e">
        <f>TEXT(tabLocalidades!$R501,"mmm/aa")</f>
        <v>#REF!</v>
      </c>
      <c r="W501" s="1"/>
      <c r="X501" s="1"/>
      <c r="Y501" s="1"/>
      <c r="Z501" s="1"/>
      <c r="AA501" s="1"/>
    </row>
    <row r="502" spans="1:27" ht="19.5" customHeight="1">
      <c r="A502" s="2" t="e">
        <f t="shared" si="2"/>
        <v>#REF!</v>
      </c>
      <c r="B502" s="2" t="str">
        <f>IF(tabLocalidades!$C502="A","Atual","Nova")</f>
        <v>Nova</v>
      </c>
      <c r="C502" s="2" t="s">
        <v>193</v>
      </c>
      <c r="D502" s="6" t="s">
        <v>3027</v>
      </c>
      <c r="E502" s="27" t="s">
        <v>3028</v>
      </c>
      <c r="F502" s="27" t="s">
        <v>2903</v>
      </c>
      <c r="G502" s="22" t="s">
        <v>30</v>
      </c>
      <c r="H502" s="27" t="s">
        <v>345</v>
      </c>
      <c r="I502" s="27" t="s">
        <v>346</v>
      </c>
      <c r="J502" s="27" t="s">
        <v>2405</v>
      </c>
      <c r="K502" s="27" t="s">
        <v>3029</v>
      </c>
      <c r="L502" s="261" t="s">
        <v>3030</v>
      </c>
      <c r="M502" s="27"/>
      <c r="N502" s="38" t="s">
        <v>3031</v>
      </c>
      <c r="O502" s="27" t="s">
        <v>1856</v>
      </c>
      <c r="P502" s="27" t="s">
        <v>802</v>
      </c>
      <c r="Q502" s="45">
        <v>50</v>
      </c>
      <c r="R502" s="25" t="e">
        <f>VLOOKUP(tabLocalidades!$D502,#REF!,10,0)</f>
        <v>#REF!</v>
      </c>
      <c r="S502" s="26" t="e">
        <f>VLOOKUP(tabLocalidades!$D502,#REF!,10,0)</f>
        <v>#REF!</v>
      </c>
      <c r="T502" s="26" t="e">
        <f>VLOOKUP(tabLocalidades!$D502,#REF!,10,0)</f>
        <v>#REF!</v>
      </c>
      <c r="U502" s="1" t="e">
        <f>IF(tabLocalidades!$R502=" ",0,1)</f>
        <v>#REF!</v>
      </c>
      <c r="V502" s="1" t="e">
        <f>TEXT(tabLocalidades!$R502,"mmm/aa")</f>
        <v>#REF!</v>
      </c>
      <c r="W502" s="1"/>
      <c r="X502" s="1"/>
      <c r="Y502" s="1"/>
      <c r="Z502" s="1"/>
      <c r="AA502" s="1"/>
    </row>
    <row r="503" spans="1:27" ht="19.5" customHeight="1">
      <c r="A503" s="2" t="e">
        <f t="shared" si="2"/>
        <v>#REF!</v>
      </c>
      <c r="B503" s="2" t="str">
        <f>IF(tabLocalidades!$C503="A","Atual","Nova")</f>
        <v>Nova</v>
      </c>
      <c r="C503" s="2" t="s">
        <v>193</v>
      </c>
      <c r="D503" s="6" t="s">
        <v>3032</v>
      </c>
      <c r="E503" s="27" t="s">
        <v>3033</v>
      </c>
      <c r="F503" s="27" t="s">
        <v>2903</v>
      </c>
      <c r="G503" s="22" t="s">
        <v>56</v>
      </c>
      <c r="H503" s="27" t="s">
        <v>614</v>
      </c>
      <c r="I503" s="27" t="s">
        <v>614</v>
      </c>
      <c r="J503" s="27" t="s">
        <v>3034</v>
      </c>
      <c r="K503" s="27" t="s">
        <v>3035</v>
      </c>
      <c r="L503" s="261" t="s">
        <v>3036</v>
      </c>
      <c r="M503" s="27"/>
      <c r="N503" s="38" t="s">
        <v>3037</v>
      </c>
      <c r="O503" s="27" t="s">
        <v>1856</v>
      </c>
      <c r="P503" s="27" t="s">
        <v>802</v>
      </c>
      <c r="Q503" s="45">
        <v>50</v>
      </c>
      <c r="R503" s="25" t="e">
        <f>VLOOKUP(tabLocalidades!$D503,#REF!,10,0)</f>
        <v>#REF!</v>
      </c>
      <c r="S503" s="26" t="e">
        <f>VLOOKUP(tabLocalidades!$D503,#REF!,10,0)</f>
        <v>#REF!</v>
      </c>
      <c r="T503" s="26" t="e">
        <f>VLOOKUP(tabLocalidades!$D503,#REF!,10,0)</f>
        <v>#REF!</v>
      </c>
      <c r="U503" s="1" t="e">
        <f>IF(tabLocalidades!$R503=" ",0,1)</f>
        <v>#REF!</v>
      </c>
      <c r="V503" s="1" t="e">
        <f>TEXT(tabLocalidades!$R503,"mmm/aa")</f>
        <v>#REF!</v>
      </c>
      <c r="W503" s="1"/>
      <c r="X503" s="1"/>
      <c r="Y503" s="1"/>
      <c r="Z503" s="1"/>
      <c r="AA503" s="1"/>
    </row>
    <row r="504" spans="1:27" ht="19.5" customHeight="1">
      <c r="A504" s="2" t="e">
        <f t="shared" si="2"/>
        <v>#REF!</v>
      </c>
      <c r="B504" s="2" t="str">
        <f>IF(tabLocalidades!$C504="A","Atual","Nova")</f>
        <v>Nova</v>
      </c>
      <c r="C504" s="2" t="s">
        <v>193</v>
      </c>
      <c r="D504" s="6" t="s">
        <v>3038</v>
      </c>
      <c r="E504" s="27" t="s">
        <v>3039</v>
      </c>
      <c r="F504" s="27" t="s">
        <v>2903</v>
      </c>
      <c r="G504" s="22" t="s">
        <v>30</v>
      </c>
      <c r="H504" s="27" t="s">
        <v>262</v>
      </c>
      <c r="I504" s="27" t="s">
        <v>331</v>
      </c>
      <c r="J504" s="27" t="s">
        <v>3040</v>
      </c>
      <c r="K504" s="27" t="s">
        <v>3041</v>
      </c>
      <c r="L504" s="261" t="s">
        <v>3042</v>
      </c>
      <c r="M504" s="27"/>
      <c r="N504" s="38" t="s">
        <v>3043</v>
      </c>
      <c r="O504" s="27" t="s">
        <v>1856</v>
      </c>
      <c r="P504" s="27" t="s">
        <v>802</v>
      </c>
      <c r="Q504" s="45">
        <v>50</v>
      </c>
      <c r="R504" s="25" t="e">
        <f>VLOOKUP(tabLocalidades!$D504,#REF!,10,0)</f>
        <v>#REF!</v>
      </c>
      <c r="S504" s="26" t="e">
        <f>VLOOKUP(tabLocalidades!$D504,#REF!,10,0)</f>
        <v>#REF!</v>
      </c>
      <c r="T504" s="26" t="e">
        <f>VLOOKUP(tabLocalidades!$D504,#REF!,10,0)</f>
        <v>#REF!</v>
      </c>
      <c r="U504" s="1" t="e">
        <f>IF(tabLocalidades!$R504=" ",0,1)</f>
        <v>#REF!</v>
      </c>
      <c r="V504" s="1" t="e">
        <f>TEXT(tabLocalidades!$R504,"mmm/aa")</f>
        <v>#REF!</v>
      </c>
      <c r="W504" s="1"/>
      <c r="X504" s="1"/>
      <c r="Y504" s="1"/>
      <c r="Z504" s="1"/>
      <c r="AA504" s="1"/>
    </row>
    <row r="505" spans="1:27" ht="19.5" customHeight="1">
      <c r="A505" s="2" t="e">
        <f t="shared" si="2"/>
        <v>#REF!</v>
      </c>
      <c r="B505" s="2" t="str">
        <f>IF(tabLocalidades!$C505="A","Atual","Nova")</f>
        <v>Nova</v>
      </c>
      <c r="C505" s="2" t="s">
        <v>193</v>
      </c>
      <c r="D505" s="6" t="s">
        <v>3044</v>
      </c>
      <c r="E505" s="27" t="s">
        <v>3045</v>
      </c>
      <c r="F505" s="27" t="s">
        <v>2903</v>
      </c>
      <c r="G505" s="22" t="s">
        <v>56</v>
      </c>
      <c r="H505" s="27" t="s">
        <v>398</v>
      </c>
      <c r="I505" s="27" t="s">
        <v>398</v>
      </c>
      <c r="J505" s="27" t="s">
        <v>3046</v>
      </c>
      <c r="K505" s="27" t="s">
        <v>3047</v>
      </c>
      <c r="L505" s="261" t="s">
        <v>3048</v>
      </c>
      <c r="M505" s="27"/>
      <c r="N505" s="38" t="s">
        <v>3049</v>
      </c>
      <c r="O505" s="27" t="s">
        <v>1856</v>
      </c>
      <c r="P505" s="27" t="s">
        <v>802</v>
      </c>
      <c r="Q505" s="45">
        <v>50</v>
      </c>
      <c r="R505" s="25" t="e">
        <f>VLOOKUP(tabLocalidades!$D505,#REF!,10,0)</f>
        <v>#REF!</v>
      </c>
      <c r="S505" s="26" t="e">
        <f>VLOOKUP(tabLocalidades!$D505,#REF!,10,0)</f>
        <v>#REF!</v>
      </c>
      <c r="T505" s="26" t="e">
        <f>VLOOKUP(tabLocalidades!$D505,#REF!,10,0)</f>
        <v>#REF!</v>
      </c>
      <c r="U505" s="1" t="e">
        <f>IF(tabLocalidades!$R505=" ",0,1)</f>
        <v>#REF!</v>
      </c>
      <c r="V505" s="1" t="e">
        <f>TEXT(tabLocalidades!$R505,"mmm/aa")</f>
        <v>#REF!</v>
      </c>
      <c r="W505" s="1"/>
      <c r="X505" s="1"/>
      <c r="Y505" s="1"/>
      <c r="Z505" s="1"/>
      <c r="AA505" s="1"/>
    </row>
    <row r="506" spans="1:27" ht="19.5" customHeight="1">
      <c r="A506" s="2" t="e">
        <f t="shared" si="2"/>
        <v>#REF!</v>
      </c>
      <c r="B506" s="2" t="str">
        <f>IF(tabLocalidades!$C506="A","Atual","Nova")</f>
        <v>Nova</v>
      </c>
      <c r="C506" s="2" t="s">
        <v>193</v>
      </c>
      <c r="D506" s="6" t="s">
        <v>3050</v>
      </c>
      <c r="E506" s="27" t="s">
        <v>3051</v>
      </c>
      <c r="F506" s="27" t="s">
        <v>2903</v>
      </c>
      <c r="G506" s="22" t="s">
        <v>30</v>
      </c>
      <c r="H506" s="27" t="s">
        <v>262</v>
      </c>
      <c r="I506" s="27" t="s">
        <v>331</v>
      </c>
      <c r="J506" s="27" t="s">
        <v>3052</v>
      </c>
      <c r="K506" s="27" t="s">
        <v>3053</v>
      </c>
      <c r="L506" s="261" t="s">
        <v>3054</v>
      </c>
      <c r="M506" s="27"/>
      <c r="N506" s="38" t="s">
        <v>3055</v>
      </c>
      <c r="O506" s="27" t="s">
        <v>1856</v>
      </c>
      <c r="P506" s="27" t="s">
        <v>802</v>
      </c>
      <c r="Q506" s="45">
        <v>50</v>
      </c>
      <c r="R506" s="25" t="e">
        <f>VLOOKUP(tabLocalidades!$D506,#REF!,10,0)</f>
        <v>#REF!</v>
      </c>
      <c r="S506" s="26" t="e">
        <f>VLOOKUP(tabLocalidades!$D506,#REF!,10,0)</f>
        <v>#REF!</v>
      </c>
      <c r="T506" s="26" t="e">
        <f>VLOOKUP(tabLocalidades!$D506,#REF!,10,0)</f>
        <v>#REF!</v>
      </c>
      <c r="U506" s="1" t="e">
        <f>IF(tabLocalidades!$R506=" ",0,1)</f>
        <v>#REF!</v>
      </c>
      <c r="V506" s="1" t="e">
        <f>TEXT(tabLocalidades!$R506,"mmm/aa")</f>
        <v>#REF!</v>
      </c>
      <c r="W506" s="1"/>
      <c r="X506" s="1"/>
      <c r="Y506" s="1"/>
      <c r="Z506" s="1"/>
      <c r="AA506" s="1"/>
    </row>
    <row r="507" spans="1:27" ht="19.5" customHeight="1">
      <c r="A507" s="2" t="e">
        <f t="shared" si="2"/>
        <v>#REF!</v>
      </c>
      <c r="B507" s="2" t="str">
        <f>IF(tabLocalidades!$C507="A","Atual","Nova")</f>
        <v>Nova</v>
      </c>
      <c r="C507" s="2" t="s">
        <v>193</v>
      </c>
      <c r="D507" s="6" t="s">
        <v>3056</v>
      </c>
      <c r="E507" s="27" t="s">
        <v>3057</v>
      </c>
      <c r="F507" s="27" t="s">
        <v>2903</v>
      </c>
      <c r="G507" s="22" t="s">
        <v>56</v>
      </c>
      <c r="H507" s="27" t="s">
        <v>143</v>
      </c>
      <c r="I507" s="27" t="s">
        <v>2021</v>
      </c>
      <c r="J507" s="27" t="s">
        <v>3058</v>
      </c>
      <c r="K507" s="27" t="s">
        <v>3059</v>
      </c>
      <c r="L507" s="261" t="s">
        <v>3060</v>
      </c>
      <c r="M507" s="27"/>
      <c r="N507" s="38" t="s">
        <v>3061</v>
      </c>
      <c r="O507" s="27" t="s">
        <v>1856</v>
      </c>
      <c r="P507" s="27" t="s">
        <v>802</v>
      </c>
      <c r="Q507" s="45">
        <v>50</v>
      </c>
      <c r="R507" s="25" t="e">
        <f>VLOOKUP(tabLocalidades!$D507,#REF!,10,0)</f>
        <v>#REF!</v>
      </c>
      <c r="S507" s="26" t="e">
        <f>VLOOKUP(tabLocalidades!$D507,#REF!,10,0)</f>
        <v>#REF!</v>
      </c>
      <c r="T507" s="26" t="e">
        <f>VLOOKUP(tabLocalidades!$D507,#REF!,10,0)</f>
        <v>#REF!</v>
      </c>
      <c r="U507" s="1" t="e">
        <f>IF(tabLocalidades!$R507=" ",0,1)</f>
        <v>#REF!</v>
      </c>
      <c r="V507" s="1" t="e">
        <f>TEXT(tabLocalidades!$R507,"mmm/aa")</f>
        <v>#REF!</v>
      </c>
      <c r="W507" s="1"/>
      <c r="X507" s="1"/>
      <c r="Y507" s="1"/>
      <c r="Z507" s="1"/>
      <c r="AA507" s="1"/>
    </row>
    <row r="508" spans="1:27" ht="19.5" customHeight="1">
      <c r="A508" s="2" t="e">
        <f t="shared" si="2"/>
        <v>#REF!</v>
      </c>
      <c r="B508" s="2" t="str">
        <f>IF(tabLocalidades!$C508="A","Atual","Nova")</f>
        <v>Nova</v>
      </c>
      <c r="C508" s="2" t="s">
        <v>193</v>
      </c>
      <c r="D508" s="6" t="s">
        <v>3062</v>
      </c>
      <c r="E508" s="27" t="s">
        <v>3063</v>
      </c>
      <c r="F508" s="27" t="s">
        <v>2903</v>
      </c>
      <c r="G508" s="22" t="s">
        <v>30</v>
      </c>
      <c r="H508" s="27" t="s">
        <v>31</v>
      </c>
      <c r="I508" s="27" t="s">
        <v>31</v>
      </c>
      <c r="J508" s="27" t="s">
        <v>3064</v>
      </c>
      <c r="K508" s="27" t="s">
        <v>3065</v>
      </c>
      <c r="L508" s="261" t="s">
        <v>3066</v>
      </c>
      <c r="M508" s="27"/>
      <c r="N508" s="38" t="s">
        <v>3067</v>
      </c>
      <c r="O508" s="27" t="s">
        <v>1856</v>
      </c>
      <c r="P508" s="27" t="s">
        <v>802</v>
      </c>
      <c r="Q508" s="45">
        <v>50</v>
      </c>
      <c r="R508" s="25" t="e">
        <f>VLOOKUP(tabLocalidades!$D508,#REF!,10,0)</f>
        <v>#REF!</v>
      </c>
      <c r="S508" s="26" t="e">
        <f>VLOOKUP(tabLocalidades!$D508,#REF!,10,0)</f>
        <v>#REF!</v>
      </c>
      <c r="T508" s="26" t="e">
        <f>VLOOKUP(tabLocalidades!$D508,#REF!,10,0)</f>
        <v>#REF!</v>
      </c>
      <c r="U508" s="1" t="e">
        <f>IF(tabLocalidades!$R508=" ",0,1)</f>
        <v>#REF!</v>
      </c>
      <c r="V508" s="1" t="e">
        <f>TEXT(tabLocalidades!$R508,"mmm/aa")</f>
        <v>#REF!</v>
      </c>
      <c r="W508" s="1"/>
      <c r="X508" s="1"/>
      <c r="Y508" s="1"/>
      <c r="Z508" s="1"/>
      <c r="AA508" s="1"/>
    </row>
    <row r="509" spans="1:27" ht="19.5" customHeight="1">
      <c r="A509" s="2" t="e">
        <f t="shared" si="2"/>
        <v>#REF!</v>
      </c>
      <c r="B509" s="2" t="str">
        <f>IF(tabLocalidades!$C509="A","Atual","Nova")</f>
        <v>Nova</v>
      </c>
      <c r="C509" s="2" t="s">
        <v>193</v>
      </c>
      <c r="D509" s="6" t="s">
        <v>3068</v>
      </c>
      <c r="E509" s="27" t="s">
        <v>3069</v>
      </c>
      <c r="F509" s="27" t="s">
        <v>2903</v>
      </c>
      <c r="G509" s="22" t="s">
        <v>30</v>
      </c>
      <c r="H509" s="27" t="s">
        <v>262</v>
      </c>
      <c r="I509" s="27" t="s">
        <v>263</v>
      </c>
      <c r="J509" s="27" t="s">
        <v>3070</v>
      </c>
      <c r="K509" s="27" t="s">
        <v>3071</v>
      </c>
      <c r="L509" s="261" t="s">
        <v>3072</v>
      </c>
      <c r="M509" s="27"/>
      <c r="N509" s="38" t="s">
        <v>3073</v>
      </c>
      <c r="O509" s="27" t="s">
        <v>1856</v>
      </c>
      <c r="P509" s="27" t="s">
        <v>802</v>
      </c>
      <c r="Q509" s="45">
        <v>50</v>
      </c>
      <c r="R509" s="25" t="e">
        <f>VLOOKUP(tabLocalidades!$D509,#REF!,10,0)</f>
        <v>#REF!</v>
      </c>
      <c r="S509" s="26" t="e">
        <f>VLOOKUP(tabLocalidades!$D509,#REF!,10,0)</f>
        <v>#REF!</v>
      </c>
      <c r="T509" s="26" t="e">
        <f>VLOOKUP(tabLocalidades!$D509,#REF!,10,0)</f>
        <v>#REF!</v>
      </c>
      <c r="U509" s="1" t="e">
        <f>IF(tabLocalidades!$R509=" ",0,1)</f>
        <v>#REF!</v>
      </c>
      <c r="V509" s="1" t="e">
        <f>TEXT(tabLocalidades!$R509,"mmm/aa")</f>
        <v>#REF!</v>
      </c>
      <c r="W509" s="1"/>
      <c r="X509" s="1"/>
      <c r="Y509" s="1"/>
      <c r="Z509" s="1"/>
      <c r="AA509" s="1"/>
    </row>
    <row r="510" spans="1:27" ht="19.5" customHeight="1">
      <c r="A510" s="2" t="e">
        <f t="shared" si="2"/>
        <v>#REF!</v>
      </c>
      <c r="B510" s="2" t="str">
        <f>IF(tabLocalidades!$C510="A","Atual","Nova")</f>
        <v>Nova</v>
      </c>
      <c r="C510" s="2" t="s">
        <v>193</v>
      </c>
      <c r="D510" s="6" t="s">
        <v>3074</v>
      </c>
      <c r="E510" s="27" t="s">
        <v>3075</v>
      </c>
      <c r="F510" s="27" t="s">
        <v>2903</v>
      </c>
      <c r="G510" s="22" t="s">
        <v>39</v>
      </c>
      <c r="H510" s="27" t="s">
        <v>40</v>
      </c>
      <c r="I510" s="27" t="s">
        <v>445</v>
      </c>
      <c r="J510" s="27" t="s">
        <v>445</v>
      </c>
      <c r="K510" s="27" t="s">
        <v>3076</v>
      </c>
      <c r="L510" s="261" t="s">
        <v>3077</v>
      </c>
      <c r="M510" s="27"/>
      <c r="N510" s="38" t="s">
        <v>3078</v>
      </c>
      <c r="O510" s="27" t="s">
        <v>1856</v>
      </c>
      <c r="P510" s="27" t="s">
        <v>802</v>
      </c>
      <c r="Q510" s="45">
        <v>50</v>
      </c>
      <c r="R510" s="25" t="e">
        <f>VLOOKUP(tabLocalidades!$D510,#REF!,10,0)</f>
        <v>#REF!</v>
      </c>
      <c r="S510" s="26" t="e">
        <f>VLOOKUP(tabLocalidades!$D510,#REF!,10,0)</f>
        <v>#REF!</v>
      </c>
      <c r="T510" s="26" t="e">
        <f>VLOOKUP(tabLocalidades!$D510,#REF!,10,0)</f>
        <v>#REF!</v>
      </c>
      <c r="U510" s="1" t="e">
        <f>IF(tabLocalidades!$R510=" ",0,1)</f>
        <v>#REF!</v>
      </c>
      <c r="V510" s="1" t="e">
        <f>TEXT(tabLocalidades!$R510,"mmm/aa")</f>
        <v>#REF!</v>
      </c>
      <c r="W510" s="1"/>
      <c r="X510" s="1"/>
      <c r="Y510" s="1"/>
      <c r="Z510" s="1"/>
      <c r="AA510" s="1"/>
    </row>
    <row r="511" spans="1:27" ht="19.5" customHeight="1">
      <c r="A511" s="2" t="e">
        <f t="shared" si="2"/>
        <v>#REF!</v>
      </c>
      <c r="B511" s="2" t="str">
        <f>IF(tabLocalidades!$C511="A","Atual","Nova")</f>
        <v>Nova</v>
      </c>
      <c r="C511" s="2" t="s">
        <v>193</v>
      </c>
      <c r="D511" s="6" t="s">
        <v>3079</v>
      </c>
      <c r="E511" s="27" t="s">
        <v>3080</v>
      </c>
      <c r="F511" s="27" t="s">
        <v>2903</v>
      </c>
      <c r="G511" s="22" t="s">
        <v>56</v>
      </c>
      <c r="H511" s="27" t="s">
        <v>91</v>
      </c>
      <c r="I511" s="27" t="s">
        <v>2904</v>
      </c>
      <c r="J511" s="27" t="s">
        <v>3081</v>
      </c>
      <c r="K511" s="27" t="s">
        <v>3082</v>
      </c>
      <c r="L511" s="261" t="s">
        <v>3083</v>
      </c>
      <c r="M511" s="27"/>
      <c r="N511" s="38" t="s">
        <v>3084</v>
      </c>
      <c r="O511" s="27" t="s">
        <v>1856</v>
      </c>
      <c r="P511" s="27" t="s">
        <v>802</v>
      </c>
      <c r="Q511" s="45">
        <v>50</v>
      </c>
      <c r="R511" s="25" t="e">
        <f>VLOOKUP(tabLocalidades!$D511,#REF!,10,0)</f>
        <v>#REF!</v>
      </c>
      <c r="S511" s="26" t="e">
        <f>VLOOKUP(tabLocalidades!$D511,#REF!,10,0)</f>
        <v>#REF!</v>
      </c>
      <c r="T511" s="26" t="e">
        <f>VLOOKUP(tabLocalidades!$D511,#REF!,10,0)</f>
        <v>#REF!</v>
      </c>
      <c r="U511" s="1" t="e">
        <f>IF(tabLocalidades!$R511=" ",0,1)</f>
        <v>#REF!</v>
      </c>
      <c r="V511" s="1" t="e">
        <f>TEXT(tabLocalidades!$R511,"mmm/aa")</f>
        <v>#REF!</v>
      </c>
      <c r="W511" s="1"/>
      <c r="X511" s="1"/>
      <c r="Y511" s="1"/>
      <c r="Z511" s="1"/>
      <c r="AA511" s="1"/>
    </row>
    <row r="512" spans="1:27" ht="19.5" customHeight="1">
      <c r="A512" s="2" t="e">
        <f t="shared" si="2"/>
        <v>#REF!</v>
      </c>
      <c r="B512" s="2" t="str">
        <f>IF(tabLocalidades!$C512="A","Atual","Nova")</f>
        <v>Nova</v>
      </c>
      <c r="C512" s="2" t="s">
        <v>193</v>
      </c>
      <c r="D512" s="6" t="s">
        <v>3085</v>
      </c>
      <c r="E512" s="27" t="s">
        <v>3086</v>
      </c>
      <c r="F512" s="27" t="s">
        <v>2903</v>
      </c>
      <c r="G512" s="22" t="s">
        <v>56</v>
      </c>
      <c r="H512" s="27" t="s">
        <v>229</v>
      </c>
      <c r="I512" s="27" t="s">
        <v>229</v>
      </c>
      <c r="J512" s="27" t="s">
        <v>1674</v>
      </c>
      <c r="K512" s="27" t="s">
        <v>3087</v>
      </c>
      <c r="L512" s="261" t="s">
        <v>3088</v>
      </c>
      <c r="M512" s="27"/>
      <c r="N512" s="38" t="s">
        <v>3089</v>
      </c>
      <c r="O512" s="27" t="s">
        <v>1856</v>
      </c>
      <c r="P512" s="27" t="s">
        <v>802</v>
      </c>
      <c r="Q512" s="45">
        <v>50</v>
      </c>
      <c r="R512" s="25" t="e">
        <f>VLOOKUP(tabLocalidades!$D512,#REF!,10,0)</f>
        <v>#REF!</v>
      </c>
      <c r="S512" s="26" t="e">
        <f>VLOOKUP(tabLocalidades!$D512,#REF!,10,0)</f>
        <v>#REF!</v>
      </c>
      <c r="T512" s="26" t="e">
        <f>VLOOKUP(tabLocalidades!$D512,#REF!,10,0)</f>
        <v>#REF!</v>
      </c>
      <c r="U512" s="1" t="e">
        <f>IF(tabLocalidades!$R512=" ",0,1)</f>
        <v>#REF!</v>
      </c>
      <c r="V512" s="1" t="e">
        <f>TEXT(tabLocalidades!$R512,"mmm/aa")</f>
        <v>#REF!</v>
      </c>
      <c r="W512" s="1"/>
      <c r="X512" s="1"/>
      <c r="Y512" s="1"/>
      <c r="Z512" s="1"/>
      <c r="AA512" s="1"/>
    </row>
    <row r="513" spans="1:27" ht="19.5" customHeight="1">
      <c r="A513" s="2" t="e">
        <f t="shared" si="2"/>
        <v>#REF!</v>
      </c>
      <c r="B513" s="2" t="str">
        <f>IF(tabLocalidades!$C513="A","Atual","Nova")</f>
        <v>Nova</v>
      </c>
      <c r="C513" s="2" t="s">
        <v>193</v>
      </c>
      <c r="D513" s="6" t="s">
        <v>3090</v>
      </c>
      <c r="E513" s="27" t="s">
        <v>3091</v>
      </c>
      <c r="F513" s="27" t="s">
        <v>2903</v>
      </c>
      <c r="G513" s="22" t="s">
        <v>56</v>
      </c>
      <c r="H513" s="27" t="s">
        <v>229</v>
      </c>
      <c r="I513" s="27" t="s">
        <v>229</v>
      </c>
      <c r="J513" s="27" t="s">
        <v>229</v>
      </c>
      <c r="K513" s="27" t="s">
        <v>3092</v>
      </c>
      <c r="L513" s="261" t="s">
        <v>3093</v>
      </c>
      <c r="M513" s="27"/>
      <c r="N513" s="38" t="s">
        <v>3094</v>
      </c>
      <c r="O513" s="27" t="s">
        <v>1856</v>
      </c>
      <c r="P513" s="27" t="s">
        <v>802</v>
      </c>
      <c r="Q513" s="45">
        <v>50</v>
      </c>
      <c r="R513" s="25" t="e">
        <f>VLOOKUP(tabLocalidades!$D513,#REF!,10,0)</f>
        <v>#REF!</v>
      </c>
      <c r="S513" s="26" t="e">
        <f>VLOOKUP(tabLocalidades!$D513,#REF!,10,0)</f>
        <v>#REF!</v>
      </c>
      <c r="T513" s="26" t="e">
        <f>VLOOKUP(tabLocalidades!$D513,#REF!,10,0)</f>
        <v>#REF!</v>
      </c>
      <c r="U513" s="1" t="e">
        <f>IF(tabLocalidades!$R513=" ",0,1)</f>
        <v>#REF!</v>
      </c>
      <c r="V513" s="1" t="e">
        <f>TEXT(tabLocalidades!$R513,"mmm/aa")</f>
        <v>#REF!</v>
      </c>
      <c r="W513" s="1"/>
      <c r="X513" s="1"/>
      <c r="Y513" s="1"/>
      <c r="Z513" s="1"/>
      <c r="AA513" s="1"/>
    </row>
    <row r="514" spans="1:27" ht="19.5" customHeight="1">
      <c r="A514" s="2" t="e">
        <f t="shared" si="2"/>
        <v>#REF!</v>
      </c>
      <c r="B514" s="2" t="str">
        <f>IF(tabLocalidades!$C514="A","Atual","Nova")</f>
        <v>Nova</v>
      </c>
      <c r="C514" s="2" t="s">
        <v>193</v>
      </c>
      <c r="D514" s="6" t="s">
        <v>3095</v>
      </c>
      <c r="E514" s="27" t="s">
        <v>3096</v>
      </c>
      <c r="F514" s="27" t="s">
        <v>2903</v>
      </c>
      <c r="G514" s="22" t="s">
        <v>30</v>
      </c>
      <c r="H514" s="27" t="s">
        <v>205</v>
      </c>
      <c r="I514" s="27" t="s">
        <v>205</v>
      </c>
      <c r="J514" s="27" t="s">
        <v>205</v>
      </c>
      <c r="K514" s="27" t="s">
        <v>3097</v>
      </c>
      <c r="L514" s="261" t="s">
        <v>3098</v>
      </c>
      <c r="M514" s="27"/>
      <c r="N514" s="38" t="s">
        <v>3099</v>
      </c>
      <c r="O514" s="27" t="s">
        <v>1856</v>
      </c>
      <c r="P514" s="27" t="s">
        <v>802</v>
      </c>
      <c r="Q514" s="45">
        <v>50</v>
      </c>
      <c r="R514" s="25" t="e">
        <f>VLOOKUP(tabLocalidades!$D514,#REF!,10,0)</f>
        <v>#REF!</v>
      </c>
      <c r="S514" s="26" t="e">
        <f>VLOOKUP(tabLocalidades!$D514,#REF!,10,0)</f>
        <v>#REF!</v>
      </c>
      <c r="T514" s="26" t="e">
        <f>VLOOKUP(tabLocalidades!$D514,#REF!,10,0)</f>
        <v>#REF!</v>
      </c>
      <c r="U514" s="1" t="e">
        <f>IF(tabLocalidades!$R514=" ",0,1)</f>
        <v>#REF!</v>
      </c>
      <c r="V514" s="1" t="e">
        <f>TEXT(tabLocalidades!$R514,"mmm/aa")</f>
        <v>#REF!</v>
      </c>
      <c r="W514" s="1"/>
      <c r="X514" s="1"/>
      <c r="Y514" s="1"/>
      <c r="Z514" s="1"/>
      <c r="AA514" s="1"/>
    </row>
    <row r="515" spans="1:27" ht="19.5" customHeight="1">
      <c r="A515" s="2" t="e">
        <f t="shared" si="2"/>
        <v>#REF!</v>
      </c>
      <c r="B515" s="2" t="str">
        <f>IF(tabLocalidades!$C515="A","Atual","Nova")</f>
        <v>Nova</v>
      </c>
      <c r="C515" s="2" t="s">
        <v>193</v>
      </c>
      <c r="D515" s="6" t="s">
        <v>3100</v>
      </c>
      <c r="E515" s="27" t="s">
        <v>3101</v>
      </c>
      <c r="F515" s="27" t="s">
        <v>2903</v>
      </c>
      <c r="G515" s="22" t="s">
        <v>30</v>
      </c>
      <c r="H515" s="27" t="s">
        <v>431</v>
      </c>
      <c r="I515" s="27" t="s">
        <v>431</v>
      </c>
      <c r="J515" s="27" t="s">
        <v>3102</v>
      </c>
      <c r="K515" s="27" t="s">
        <v>3103</v>
      </c>
      <c r="L515" s="261" t="s">
        <v>3104</v>
      </c>
      <c r="M515" s="27"/>
      <c r="N515" s="38" t="s">
        <v>3105</v>
      </c>
      <c r="O515" s="27" t="s">
        <v>1856</v>
      </c>
      <c r="P515" s="27" t="s">
        <v>802</v>
      </c>
      <c r="Q515" s="45">
        <v>50</v>
      </c>
      <c r="R515" s="25" t="e">
        <f>VLOOKUP(tabLocalidades!$D515,#REF!,10,0)</f>
        <v>#REF!</v>
      </c>
      <c r="S515" s="26" t="e">
        <f>VLOOKUP(tabLocalidades!$D515,#REF!,10,0)</f>
        <v>#REF!</v>
      </c>
      <c r="T515" s="26" t="e">
        <f>VLOOKUP(tabLocalidades!$D515,#REF!,10,0)</f>
        <v>#REF!</v>
      </c>
      <c r="U515" s="1" t="e">
        <f>IF(tabLocalidades!$R515=" ",0,1)</f>
        <v>#REF!</v>
      </c>
      <c r="V515" s="1" t="e">
        <f>TEXT(tabLocalidades!$R515,"mmm/aa")</f>
        <v>#REF!</v>
      </c>
      <c r="W515" s="1"/>
      <c r="X515" s="1"/>
      <c r="Y515" s="1"/>
      <c r="Z515" s="1"/>
      <c r="AA515" s="1"/>
    </row>
    <row r="516" spans="1:27" ht="19.5" customHeight="1">
      <c r="A516" s="2" t="e">
        <f t="shared" si="2"/>
        <v>#REF!</v>
      </c>
      <c r="B516" s="2" t="str">
        <f>IF(tabLocalidades!$C516="A","Atual","Nova")</f>
        <v>Nova</v>
      </c>
      <c r="C516" s="2" t="s">
        <v>193</v>
      </c>
      <c r="D516" s="6" t="s">
        <v>3106</v>
      </c>
      <c r="E516" s="27" t="s">
        <v>3107</v>
      </c>
      <c r="F516" s="27" t="s">
        <v>2903</v>
      </c>
      <c r="G516" s="22" t="s">
        <v>30</v>
      </c>
      <c r="H516" s="27" t="s">
        <v>345</v>
      </c>
      <c r="I516" s="27" t="s">
        <v>346</v>
      </c>
      <c r="J516" s="27" t="s">
        <v>3108</v>
      </c>
      <c r="K516" s="27" t="s">
        <v>3109</v>
      </c>
      <c r="L516" s="261" t="s">
        <v>3110</v>
      </c>
      <c r="M516" s="27"/>
      <c r="N516" s="38" t="s">
        <v>3111</v>
      </c>
      <c r="O516" s="27" t="s">
        <v>1856</v>
      </c>
      <c r="P516" s="27" t="s">
        <v>802</v>
      </c>
      <c r="Q516" s="45">
        <v>50</v>
      </c>
      <c r="R516" s="25" t="e">
        <f>VLOOKUP(tabLocalidades!$D516,#REF!,10,0)</f>
        <v>#REF!</v>
      </c>
      <c r="S516" s="26" t="e">
        <f>VLOOKUP(tabLocalidades!$D516,#REF!,10,0)</f>
        <v>#REF!</v>
      </c>
      <c r="T516" s="26" t="e">
        <f>VLOOKUP(tabLocalidades!$D516,#REF!,10,0)</f>
        <v>#REF!</v>
      </c>
      <c r="U516" s="1" t="e">
        <f>IF(tabLocalidades!$R516=" ",0,1)</f>
        <v>#REF!</v>
      </c>
      <c r="V516" s="1" t="e">
        <f>TEXT(tabLocalidades!$R516,"mmm/aa")</f>
        <v>#REF!</v>
      </c>
      <c r="W516" s="1"/>
      <c r="X516" s="1"/>
      <c r="Y516" s="1"/>
      <c r="Z516" s="1"/>
      <c r="AA516" s="1"/>
    </row>
    <row r="517" spans="1:27" ht="19.5" customHeight="1">
      <c r="A517" s="2" t="e">
        <f t="shared" si="2"/>
        <v>#REF!</v>
      </c>
      <c r="B517" s="2" t="str">
        <f>IF(tabLocalidades!$C517="A","Atual","Nova")</f>
        <v>Nova</v>
      </c>
      <c r="C517" s="2" t="s">
        <v>193</v>
      </c>
      <c r="D517" s="6" t="s">
        <v>3112</v>
      </c>
      <c r="E517" s="27" t="s">
        <v>3113</v>
      </c>
      <c r="F517" s="27" t="s">
        <v>2903</v>
      </c>
      <c r="G517" s="22" t="s">
        <v>56</v>
      </c>
      <c r="H517" s="27" t="s">
        <v>614</v>
      </c>
      <c r="I517" s="27" t="s">
        <v>614</v>
      </c>
      <c r="J517" s="27" t="s">
        <v>3114</v>
      </c>
      <c r="K517" s="27" t="s">
        <v>3115</v>
      </c>
      <c r="L517" s="261" t="s">
        <v>3116</v>
      </c>
      <c r="M517" s="27"/>
      <c r="N517" s="38" t="s">
        <v>3117</v>
      </c>
      <c r="O517" s="27" t="s">
        <v>1856</v>
      </c>
      <c r="P517" s="27" t="s">
        <v>802</v>
      </c>
      <c r="Q517" s="45">
        <v>50</v>
      </c>
      <c r="R517" s="25" t="e">
        <f>VLOOKUP(tabLocalidades!$D517,#REF!,10,0)</f>
        <v>#REF!</v>
      </c>
      <c r="S517" s="26" t="e">
        <f>VLOOKUP(tabLocalidades!$D517,#REF!,10,0)</f>
        <v>#REF!</v>
      </c>
      <c r="T517" s="26" t="e">
        <f>VLOOKUP(tabLocalidades!$D517,#REF!,10,0)</f>
        <v>#REF!</v>
      </c>
      <c r="U517" s="1" t="e">
        <f>IF(tabLocalidades!$R517=" ",0,1)</f>
        <v>#REF!</v>
      </c>
      <c r="V517" s="1" t="e">
        <f>TEXT(tabLocalidades!$R517,"mmm/aa")</f>
        <v>#REF!</v>
      </c>
      <c r="W517" s="1"/>
      <c r="X517" s="1"/>
      <c r="Y517" s="1"/>
      <c r="Z517" s="1"/>
      <c r="AA517" s="1"/>
    </row>
    <row r="518" spans="1:27" ht="19.5" customHeight="1">
      <c r="A518" s="2" t="e">
        <f t="shared" si="2"/>
        <v>#REF!</v>
      </c>
      <c r="B518" s="2" t="str">
        <f>IF(tabLocalidades!$C518="A","Atual","Nova")</f>
        <v>Nova</v>
      </c>
      <c r="C518" s="2" t="s">
        <v>193</v>
      </c>
      <c r="D518" s="6" t="s">
        <v>3118</v>
      </c>
      <c r="E518" s="27" t="s">
        <v>3119</v>
      </c>
      <c r="F518" s="27" t="s">
        <v>2903</v>
      </c>
      <c r="G518" s="22" t="s">
        <v>30</v>
      </c>
      <c r="H518" s="27" t="s">
        <v>345</v>
      </c>
      <c r="I518" s="27" t="s">
        <v>2993</v>
      </c>
      <c r="J518" s="27" t="s">
        <v>3120</v>
      </c>
      <c r="K518" s="27" t="s">
        <v>3121</v>
      </c>
      <c r="L518" s="261" t="s">
        <v>3122</v>
      </c>
      <c r="M518" s="27"/>
      <c r="N518" s="38" t="s">
        <v>3123</v>
      </c>
      <c r="O518" s="27" t="s">
        <v>1856</v>
      </c>
      <c r="P518" s="27" t="s">
        <v>802</v>
      </c>
      <c r="Q518" s="45">
        <v>50</v>
      </c>
      <c r="R518" s="25" t="e">
        <f>VLOOKUP(tabLocalidades!$D518,#REF!,10,0)</f>
        <v>#REF!</v>
      </c>
      <c r="S518" s="26" t="e">
        <f>VLOOKUP(tabLocalidades!$D518,#REF!,10,0)</f>
        <v>#REF!</v>
      </c>
      <c r="T518" s="26" t="e">
        <f>VLOOKUP(tabLocalidades!$D518,#REF!,10,0)</f>
        <v>#REF!</v>
      </c>
      <c r="U518" s="1" t="e">
        <f>IF(tabLocalidades!$R518=" ",0,1)</f>
        <v>#REF!</v>
      </c>
      <c r="V518" s="1" t="e">
        <f>TEXT(tabLocalidades!$R518,"mmm/aa")</f>
        <v>#REF!</v>
      </c>
      <c r="W518" s="1"/>
      <c r="X518" s="28" t="s">
        <v>0</v>
      </c>
      <c r="Y518" s="28" t="s">
        <v>3124</v>
      </c>
      <c r="Z518" s="28">
        <v>20084</v>
      </c>
      <c r="AA518" s="28"/>
    </row>
    <row r="519" spans="1:27" ht="19.5" customHeight="1">
      <c r="A519" s="2" t="e">
        <f t="shared" si="2"/>
        <v>#REF!</v>
      </c>
      <c r="B519" s="2" t="str">
        <f>IF(tabLocalidades!$C519="A","Atual","Nova")</f>
        <v>Nova</v>
      </c>
      <c r="C519" s="2" t="s">
        <v>193</v>
      </c>
      <c r="D519" s="6" t="s">
        <v>3125</v>
      </c>
      <c r="E519" s="27" t="s">
        <v>3126</v>
      </c>
      <c r="F519" s="27" t="s">
        <v>2903</v>
      </c>
      <c r="G519" s="22" t="s">
        <v>56</v>
      </c>
      <c r="H519" s="2" t="s">
        <v>398</v>
      </c>
      <c r="I519" s="27" t="s">
        <v>398</v>
      </c>
      <c r="J519" s="27" t="s">
        <v>3127</v>
      </c>
      <c r="K519" s="27" t="s">
        <v>3128</v>
      </c>
      <c r="L519" s="261" t="s">
        <v>3129</v>
      </c>
      <c r="M519" s="27"/>
      <c r="N519" s="38" t="s">
        <v>3130</v>
      </c>
      <c r="O519" s="27" t="s">
        <v>1856</v>
      </c>
      <c r="P519" s="27" t="s">
        <v>802</v>
      </c>
      <c r="Q519" s="45">
        <v>50</v>
      </c>
      <c r="R519" s="25" t="e">
        <f>VLOOKUP(tabLocalidades!$D519,#REF!,10,0)</f>
        <v>#REF!</v>
      </c>
      <c r="S519" s="26" t="e">
        <f>VLOOKUP(tabLocalidades!$D519,#REF!,10,0)</f>
        <v>#REF!</v>
      </c>
      <c r="T519" s="26" t="e">
        <f>VLOOKUP(tabLocalidades!$D519,#REF!,10,0)</f>
        <v>#REF!</v>
      </c>
      <c r="U519" s="1" t="e">
        <f>IF(tabLocalidades!$R519=" ",0,1)</f>
        <v>#REF!</v>
      </c>
      <c r="V519" s="1" t="e">
        <f>TEXT(tabLocalidades!$R519,"mmm/aa")</f>
        <v>#REF!</v>
      </c>
      <c r="W519" s="1"/>
      <c r="X519" s="1"/>
      <c r="Y519" s="1"/>
      <c r="Z519" s="1"/>
      <c r="AA519" s="1"/>
    </row>
    <row r="520" spans="1:27" ht="19.5" customHeight="1">
      <c r="A520" s="2" t="e">
        <f t="shared" si="2"/>
        <v>#REF!</v>
      </c>
      <c r="B520" s="2" t="str">
        <f>IF(tabLocalidades!$C520="A","Atual","Nova")</f>
        <v>Nova</v>
      </c>
      <c r="C520" s="2" t="s">
        <v>193</v>
      </c>
      <c r="D520" s="6" t="s">
        <v>3131</v>
      </c>
      <c r="E520" s="27" t="s">
        <v>3132</v>
      </c>
      <c r="F520" s="27" t="s">
        <v>2903</v>
      </c>
      <c r="G520" s="22" t="s">
        <v>56</v>
      </c>
      <c r="H520" s="27" t="s">
        <v>580</v>
      </c>
      <c r="I520" s="27" t="s">
        <v>580</v>
      </c>
      <c r="J520" s="27" t="s">
        <v>3133</v>
      </c>
      <c r="K520" s="27" t="s">
        <v>3134</v>
      </c>
      <c r="L520" s="261" t="s">
        <v>3135</v>
      </c>
      <c r="M520" s="27"/>
      <c r="N520" s="38" t="s">
        <v>3136</v>
      </c>
      <c r="O520" s="27" t="s">
        <v>1856</v>
      </c>
      <c r="P520" s="27" t="s">
        <v>802</v>
      </c>
      <c r="Q520" s="45">
        <v>50</v>
      </c>
      <c r="R520" s="25" t="e">
        <f>VLOOKUP(tabLocalidades!$D520,#REF!,10,0)</f>
        <v>#REF!</v>
      </c>
      <c r="S520" s="26" t="e">
        <f>VLOOKUP(tabLocalidades!$D520,#REF!,10,0)</f>
        <v>#REF!</v>
      </c>
      <c r="T520" s="26" t="e">
        <f>VLOOKUP(tabLocalidades!$D520,#REF!,10,0)</f>
        <v>#REF!</v>
      </c>
      <c r="U520" s="1" t="e">
        <f>IF(tabLocalidades!$R520=" ",0,1)</f>
        <v>#REF!</v>
      </c>
      <c r="V520" s="1" t="e">
        <f>TEXT(tabLocalidades!$R520,"mmm/aa")</f>
        <v>#REF!</v>
      </c>
      <c r="W520" s="1"/>
      <c r="X520" s="1"/>
      <c r="Y520" s="1"/>
      <c r="Z520" s="1"/>
      <c r="AA520" s="1"/>
    </row>
    <row r="521" spans="1:27" ht="19.5" customHeight="1">
      <c r="A521" s="2" t="e">
        <f t="shared" si="2"/>
        <v>#REF!</v>
      </c>
      <c r="B521" s="2" t="str">
        <f>IF(tabLocalidades!$C521="A","Atual","Nova")</f>
        <v>Nova</v>
      </c>
      <c r="C521" s="2" t="s">
        <v>193</v>
      </c>
      <c r="D521" s="6" t="s">
        <v>3137</v>
      </c>
      <c r="E521" s="27" t="s">
        <v>3138</v>
      </c>
      <c r="F521" s="27" t="s">
        <v>2903</v>
      </c>
      <c r="G521" s="22" t="s">
        <v>30</v>
      </c>
      <c r="H521" s="27" t="s">
        <v>262</v>
      </c>
      <c r="I521" s="27" t="s">
        <v>3139</v>
      </c>
      <c r="J521" s="27" t="s">
        <v>3140</v>
      </c>
      <c r="K521" s="27" t="s">
        <v>3141</v>
      </c>
      <c r="L521" s="261" t="s">
        <v>3142</v>
      </c>
      <c r="M521" s="27"/>
      <c r="N521" s="38" t="s">
        <v>3143</v>
      </c>
      <c r="O521" s="27" t="s">
        <v>1856</v>
      </c>
      <c r="P521" s="27" t="s">
        <v>802</v>
      </c>
      <c r="Q521" s="45">
        <v>50</v>
      </c>
      <c r="R521" s="25" t="e">
        <f>VLOOKUP(tabLocalidades!$D521,#REF!,10,0)</f>
        <v>#REF!</v>
      </c>
      <c r="S521" s="26" t="e">
        <f>VLOOKUP(tabLocalidades!$D521,#REF!,10,0)</f>
        <v>#REF!</v>
      </c>
      <c r="T521" s="26" t="e">
        <f>VLOOKUP(tabLocalidades!$D521,#REF!,10,0)</f>
        <v>#REF!</v>
      </c>
      <c r="U521" s="1" t="e">
        <f>IF(tabLocalidades!$R521=" ",0,1)</f>
        <v>#REF!</v>
      </c>
      <c r="V521" s="1" t="e">
        <f>TEXT(tabLocalidades!$R521,"mmm/aa")</f>
        <v>#REF!</v>
      </c>
      <c r="W521" s="1"/>
      <c r="X521" s="1"/>
      <c r="Y521" s="1"/>
      <c r="Z521" s="1"/>
      <c r="AA521" s="1"/>
    </row>
    <row r="522" spans="1:27" ht="19.5" customHeight="1">
      <c r="A522" s="2" t="e">
        <f t="shared" si="2"/>
        <v>#REF!</v>
      </c>
      <c r="B522" s="2" t="str">
        <f>IF(tabLocalidades!$C522="A","Atual","Nova")</f>
        <v>Nova</v>
      </c>
      <c r="C522" s="2" t="s">
        <v>193</v>
      </c>
      <c r="D522" s="6" t="s">
        <v>3144</v>
      </c>
      <c r="E522" s="27" t="s">
        <v>3145</v>
      </c>
      <c r="F522" s="27" t="s">
        <v>2903</v>
      </c>
      <c r="G522" s="22" t="s">
        <v>30</v>
      </c>
      <c r="H522" s="27" t="s">
        <v>345</v>
      </c>
      <c r="I522" s="27" t="s">
        <v>2993</v>
      </c>
      <c r="J522" s="27" t="s">
        <v>3146</v>
      </c>
      <c r="K522" s="27" t="s">
        <v>3147</v>
      </c>
      <c r="L522" s="261" t="s">
        <v>3148</v>
      </c>
      <c r="M522" s="27"/>
      <c r="N522" s="38" t="s">
        <v>3149</v>
      </c>
      <c r="O522" s="27" t="s">
        <v>1856</v>
      </c>
      <c r="P522" s="27" t="s">
        <v>802</v>
      </c>
      <c r="Q522" s="45">
        <v>50</v>
      </c>
      <c r="R522" s="25" t="e">
        <f>VLOOKUP(tabLocalidades!$D522,#REF!,10,0)</f>
        <v>#REF!</v>
      </c>
      <c r="S522" s="26" t="e">
        <f>VLOOKUP(tabLocalidades!$D522,#REF!,10,0)</f>
        <v>#REF!</v>
      </c>
      <c r="T522" s="26" t="e">
        <f>VLOOKUP(tabLocalidades!$D522,#REF!,10,0)</f>
        <v>#REF!</v>
      </c>
      <c r="U522" s="1" t="e">
        <f>IF(tabLocalidades!$R522=" ",0,1)</f>
        <v>#REF!</v>
      </c>
      <c r="V522" s="1" t="e">
        <f>TEXT(tabLocalidades!$R522,"mmm/aa")</f>
        <v>#REF!</v>
      </c>
      <c r="W522" s="1"/>
      <c r="X522" s="1"/>
      <c r="Y522" s="1"/>
      <c r="Z522" s="1"/>
      <c r="AA522" s="1"/>
    </row>
    <row r="523" spans="1:27" ht="19.5" customHeight="1">
      <c r="A523" s="2" t="e">
        <f t="shared" si="2"/>
        <v>#REF!</v>
      </c>
      <c r="B523" s="2" t="str">
        <f>IF(tabLocalidades!$C523="A","Atual","Nova")</f>
        <v>Nova</v>
      </c>
      <c r="C523" s="2" t="s">
        <v>193</v>
      </c>
      <c r="D523" s="6" t="s">
        <v>3150</v>
      </c>
      <c r="E523" s="27" t="s">
        <v>3151</v>
      </c>
      <c r="F523" s="27" t="s">
        <v>2903</v>
      </c>
      <c r="G523" s="22" t="s">
        <v>30</v>
      </c>
      <c r="H523" s="27" t="s">
        <v>431</v>
      </c>
      <c r="I523" s="27" t="s">
        <v>765</v>
      </c>
      <c r="J523" s="27" t="s">
        <v>3152</v>
      </c>
      <c r="K523" s="27" t="s">
        <v>3153</v>
      </c>
      <c r="L523" s="261" t="s">
        <v>3154</v>
      </c>
      <c r="M523" s="27"/>
      <c r="N523" s="38" t="s">
        <v>3155</v>
      </c>
      <c r="O523" s="27" t="s">
        <v>1856</v>
      </c>
      <c r="P523" s="27" t="s">
        <v>802</v>
      </c>
      <c r="Q523" s="45">
        <v>50</v>
      </c>
      <c r="R523" s="25" t="e">
        <f>VLOOKUP(tabLocalidades!$D523,#REF!,10,0)</f>
        <v>#REF!</v>
      </c>
      <c r="S523" s="26" t="e">
        <f>VLOOKUP(tabLocalidades!$D523,#REF!,10,0)</f>
        <v>#REF!</v>
      </c>
      <c r="T523" s="26" t="e">
        <f>VLOOKUP(tabLocalidades!$D523,#REF!,10,0)</f>
        <v>#REF!</v>
      </c>
      <c r="U523" s="1" t="e">
        <f>IF(tabLocalidades!$R523=" ",0,1)</f>
        <v>#REF!</v>
      </c>
      <c r="V523" s="1" t="e">
        <f>TEXT(tabLocalidades!$R523,"mmm/aa")</f>
        <v>#REF!</v>
      </c>
      <c r="W523" s="1"/>
      <c r="X523" s="1"/>
      <c r="Y523" s="1"/>
      <c r="Z523" s="1"/>
      <c r="AA523" s="1"/>
    </row>
    <row r="524" spans="1:27" ht="19.5" customHeight="1">
      <c r="A524" s="2" t="e">
        <f t="shared" si="2"/>
        <v>#REF!</v>
      </c>
      <c r="B524" s="2" t="str">
        <f>IF(tabLocalidades!$C524="A","Atual","Nova")</f>
        <v>Nova</v>
      </c>
      <c r="C524" s="2" t="s">
        <v>193</v>
      </c>
      <c r="D524" s="6" t="s">
        <v>3156</v>
      </c>
      <c r="E524" s="27" t="s">
        <v>3157</v>
      </c>
      <c r="F524" s="27" t="s">
        <v>2903</v>
      </c>
      <c r="G524" s="22" t="s">
        <v>220</v>
      </c>
      <c r="H524" s="27" t="s">
        <v>311</v>
      </c>
      <c r="I524" s="27" t="s">
        <v>558</v>
      </c>
      <c r="J524" s="27" t="s">
        <v>3158</v>
      </c>
      <c r="K524" s="27" t="s">
        <v>3159</v>
      </c>
      <c r="L524" s="261" t="s">
        <v>3160</v>
      </c>
      <c r="M524" s="27"/>
      <c r="N524" s="38" t="s">
        <v>3161</v>
      </c>
      <c r="O524" s="27" t="s">
        <v>1856</v>
      </c>
      <c r="P524" s="27" t="s">
        <v>802</v>
      </c>
      <c r="Q524" s="45">
        <v>50</v>
      </c>
      <c r="R524" s="25" t="e">
        <f>VLOOKUP(tabLocalidades!$D524,#REF!,10,0)</f>
        <v>#REF!</v>
      </c>
      <c r="S524" s="26" t="e">
        <f>VLOOKUP(tabLocalidades!$D524,#REF!,10,0)</f>
        <v>#REF!</v>
      </c>
      <c r="T524" s="26" t="e">
        <f>VLOOKUP(tabLocalidades!$D524,#REF!,10,0)</f>
        <v>#REF!</v>
      </c>
      <c r="U524" s="1" t="e">
        <f>IF(tabLocalidades!$R524=" ",0,1)</f>
        <v>#REF!</v>
      </c>
      <c r="V524" s="1" t="e">
        <f>TEXT(tabLocalidades!$R524,"mmm/aa")</f>
        <v>#REF!</v>
      </c>
      <c r="W524" s="1"/>
      <c r="X524" s="1"/>
      <c r="Y524" s="1"/>
      <c r="Z524" s="1"/>
      <c r="AA524" s="1"/>
    </row>
    <row r="525" spans="1:27" ht="19.5" customHeight="1">
      <c r="A525" s="2" t="e">
        <f t="shared" si="2"/>
        <v>#REF!</v>
      </c>
      <c r="B525" s="2" t="str">
        <f>IF(tabLocalidades!$C525="A","Atual","Nova")</f>
        <v>Nova</v>
      </c>
      <c r="C525" s="2" t="s">
        <v>193</v>
      </c>
      <c r="D525" s="6" t="s">
        <v>3162</v>
      </c>
      <c r="E525" s="27" t="s">
        <v>3163</v>
      </c>
      <c r="F525" s="27" t="s">
        <v>2903</v>
      </c>
      <c r="G525" s="22" t="s">
        <v>56</v>
      </c>
      <c r="H525" s="2" t="s">
        <v>580</v>
      </c>
      <c r="I525" s="27" t="s">
        <v>581</v>
      </c>
      <c r="J525" s="27" t="s">
        <v>3164</v>
      </c>
      <c r="K525" s="27" t="s">
        <v>3165</v>
      </c>
      <c r="L525" s="261" t="s">
        <v>3166</v>
      </c>
      <c r="M525" s="27"/>
      <c r="N525" s="38" t="s">
        <v>3167</v>
      </c>
      <c r="O525" s="27" t="s">
        <v>1856</v>
      </c>
      <c r="P525" s="27" t="s">
        <v>802</v>
      </c>
      <c r="Q525" s="45">
        <v>50</v>
      </c>
      <c r="R525" s="25" t="e">
        <f>VLOOKUP(tabLocalidades!$D525,#REF!,10,0)</f>
        <v>#REF!</v>
      </c>
      <c r="S525" s="26" t="e">
        <f>VLOOKUP(tabLocalidades!$D525,#REF!,10,0)</f>
        <v>#REF!</v>
      </c>
      <c r="T525" s="26" t="e">
        <f>VLOOKUP(tabLocalidades!$D525,#REF!,10,0)</f>
        <v>#REF!</v>
      </c>
      <c r="U525" s="1" t="e">
        <f>IF(tabLocalidades!$R525=" ",0,1)</f>
        <v>#REF!</v>
      </c>
      <c r="V525" s="1" t="e">
        <f>TEXT(tabLocalidades!$R525,"mmm/aa")</f>
        <v>#REF!</v>
      </c>
      <c r="W525" s="1"/>
      <c r="X525" s="1"/>
      <c r="Y525" s="1"/>
      <c r="Z525" s="1"/>
      <c r="AA525" s="1"/>
    </row>
    <row r="526" spans="1:27" ht="19.5" customHeight="1">
      <c r="A526" s="2" t="e">
        <f t="shared" si="2"/>
        <v>#REF!</v>
      </c>
      <c r="B526" s="2" t="str">
        <f>IF(tabLocalidades!$C526="A","Atual","Nova")</f>
        <v>Nova</v>
      </c>
      <c r="C526" s="2" t="s">
        <v>193</v>
      </c>
      <c r="D526" s="6" t="s">
        <v>3168</v>
      </c>
      <c r="E526" s="27" t="s">
        <v>3169</v>
      </c>
      <c r="F526" s="27" t="s">
        <v>2903</v>
      </c>
      <c r="G526" s="22" t="s">
        <v>56</v>
      </c>
      <c r="H526" s="27" t="s">
        <v>57</v>
      </c>
      <c r="I526" s="27" t="s">
        <v>58</v>
      </c>
      <c r="J526" s="27" t="s">
        <v>58</v>
      </c>
      <c r="K526" s="27" t="s">
        <v>3170</v>
      </c>
      <c r="L526" s="261" t="s">
        <v>3171</v>
      </c>
      <c r="M526" s="27"/>
      <c r="N526" s="38" t="s">
        <v>3172</v>
      </c>
      <c r="O526" s="27" t="s">
        <v>1856</v>
      </c>
      <c r="P526" s="27" t="s">
        <v>802</v>
      </c>
      <c r="Q526" s="45">
        <v>50</v>
      </c>
      <c r="R526" s="25" t="e">
        <f>VLOOKUP(tabLocalidades!$D526,#REF!,10,0)</f>
        <v>#REF!</v>
      </c>
      <c r="S526" s="26" t="e">
        <f>VLOOKUP(tabLocalidades!$D526,#REF!,10,0)</f>
        <v>#REF!</v>
      </c>
      <c r="T526" s="26" t="e">
        <f>VLOOKUP(tabLocalidades!$D526,#REF!,10,0)</f>
        <v>#REF!</v>
      </c>
      <c r="U526" s="1" t="e">
        <f>IF(tabLocalidades!$R526=" ",0,1)</f>
        <v>#REF!</v>
      </c>
      <c r="V526" s="1" t="e">
        <f>TEXT(tabLocalidades!$R526,"mmm/aa")</f>
        <v>#REF!</v>
      </c>
      <c r="W526" s="1"/>
      <c r="X526" s="1"/>
      <c r="Y526" s="1"/>
      <c r="Z526" s="1"/>
      <c r="AA526" s="1"/>
    </row>
    <row r="527" spans="1:27" ht="19.5" customHeight="1">
      <c r="A527" s="2" t="e">
        <f t="shared" si="2"/>
        <v>#REF!</v>
      </c>
      <c r="B527" s="2" t="str">
        <f>IF(tabLocalidades!$C527="A","Atual","Nova")</f>
        <v>Nova</v>
      </c>
      <c r="C527" s="2" t="s">
        <v>193</v>
      </c>
      <c r="D527" s="6" t="s">
        <v>3173</v>
      </c>
      <c r="E527" s="27" t="s">
        <v>3174</v>
      </c>
      <c r="F527" s="27" t="s">
        <v>2903</v>
      </c>
      <c r="G527" s="22" t="s">
        <v>56</v>
      </c>
      <c r="H527" s="27" t="s">
        <v>229</v>
      </c>
      <c r="I527" s="27" t="s">
        <v>255</v>
      </c>
      <c r="J527" s="27" t="s">
        <v>3175</v>
      </c>
      <c r="K527" s="27" t="s">
        <v>3176</v>
      </c>
      <c r="L527" s="261" t="s">
        <v>3177</v>
      </c>
      <c r="M527" s="27"/>
      <c r="N527" s="38" t="s">
        <v>3178</v>
      </c>
      <c r="O527" s="27" t="s">
        <v>1856</v>
      </c>
      <c r="P527" s="27" t="s">
        <v>802</v>
      </c>
      <c r="Q527" s="45">
        <v>50</v>
      </c>
      <c r="R527" s="25" t="e">
        <f>VLOOKUP(tabLocalidades!$D527,#REF!,10,0)</f>
        <v>#REF!</v>
      </c>
      <c r="S527" s="26" t="e">
        <f>VLOOKUP(tabLocalidades!$D527,#REF!,10,0)</f>
        <v>#REF!</v>
      </c>
      <c r="T527" s="26" t="e">
        <f>VLOOKUP(tabLocalidades!$D527,#REF!,10,0)</f>
        <v>#REF!</v>
      </c>
      <c r="U527" s="1" t="e">
        <f>IF(tabLocalidades!$R527=" ",0,1)</f>
        <v>#REF!</v>
      </c>
      <c r="V527" s="1" t="e">
        <f>TEXT(tabLocalidades!$R527,"mmm/aa")</f>
        <v>#REF!</v>
      </c>
      <c r="W527" s="1"/>
      <c r="X527" s="1"/>
      <c r="Y527" s="1"/>
      <c r="Z527" s="1"/>
      <c r="AA527" s="1"/>
    </row>
    <row r="528" spans="1:27" ht="19.5" customHeight="1">
      <c r="A528" s="2" t="e">
        <f t="shared" si="2"/>
        <v>#REF!</v>
      </c>
      <c r="B528" s="2" t="str">
        <f>IF(tabLocalidades!$C528="A","Atual","Nova")</f>
        <v>Nova</v>
      </c>
      <c r="C528" s="2" t="s">
        <v>193</v>
      </c>
      <c r="D528" s="6" t="s">
        <v>3179</v>
      </c>
      <c r="E528" s="27" t="s">
        <v>3180</v>
      </c>
      <c r="F528" s="27" t="s">
        <v>2903</v>
      </c>
      <c r="G528" s="22" t="s">
        <v>30</v>
      </c>
      <c r="H528" s="27" t="s">
        <v>166</v>
      </c>
      <c r="I528" s="27" t="s">
        <v>167</v>
      </c>
      <c r="J528" s="27" t="s">
        <v>2140</v>
      </c>
      <c r="K528" s="27" t="s">
        <v>3181</v>
      </c>
      <c r="L528" s="261" t="s">
        <v>3182</v>
      </c>
      <c r="M528" s="27"/>
      <c r="N528" s="38" t="s">
        <v>3183</v>
      </c>
      <c r="O528" s="27" t="s">
        <v>1856</v>
      </c>
      <c r="P528" s="27" t="s">
        <v>802</v>
      </c>
      <c r="Q528" s="45">
        <v>50</v>
      </c>
      <c r="R528" s="25" t="e">
        <f>VLOOKUP(tabLocalidades!$D528,#REF!,10,0)</f>
        <v>#REF!</v>
      </c>
      <c r="S528" s="26" t="e">
        <f>VLOOKUP(tabLocalidades!$D528,#REF!,10,0)</f>
        <v>#REF!</v>
      </c>
      <c r="T528" s="26" t="e">
        <f>VLOOKUP(tabLocalidades!$D528,#REF!,10,0)</f>
        <v>#REF!</v>
      </c>
      <c r="U528" s="1" t="e">
        <f>IF(tabLocalidades!$R528=" ",0,1)</f>
        <v>#REF!</v>
      </c>
      <c r="V528" s="1" t="e">
        <f>TEXT(tabLocalidades!$R528,"mmm/aa")</f>
        <v>#REF!</v>
      </c>
      <c r="W528" s="1"/>
      <c r="X528" s="1"/>
      <c r="Y528" s="1"/>
      <c r="Z528" s="1"/>
      <c r="AA528" s="1"/>
    </row>
    <row r="529" spans="1:27" ht="19.5" customHeight="1">
      <c r="A529" s="2" t="e">
        <f t="shared" si="2"/>
        <v>#REF!</v>
      </c>
      <c r="B529" s="2" t="str">
        <f>IF(tabLocalidades!$C529="A","Atual","Nova")</f>
        <v>Nova</v>
      </c>
      <c r="C529" s="2" t="s">
        <v>193</v>
      </c>
      <c r="D529" s="6" t="s">
        <v>3184</v>
      </c>
      <c r="E529" s="27" t="s">
        <v>3185</v>
      </c>
      <c r="F529" s="27" t="s">
        <v>2903</v>
      </c>
      <c r="G529" s="22" t="s">
        <v>30</v>
      </c>
      <c r="H529" s="2" t="s">
        <v>345</v>
      </c>
      <c r="I529" s="27" t="s">
        <v>2993</v>
      </c>
      <c r="J529" s="27" t="s">
        <v>3186</v>
      </c>
      <c r="K529" s="27" t="s">
        <v>3187</v>
      </c>
      <c r="L529" s="261" t="s">
        <v>3188</v>
      </c>
      <c r="M529" s="27"/>
      <c r="N529" s="38" t="s">
        <v>3189</v>
      </c>
      <c r="O529" s="27" t="s">
        <v>1856</v>
      </c>
      <c r="P529" s="27" t="s">
        <v>802</v>
      </c>
      <c r="Q529" s="45">
        <v>50</v>
      </c>
      <c r="R529" s="25" t="e">
        <f>VLOOKUP(tabLocalidades!$D529,#REF!,10,0)</f>
        <v>#REF!</v>
      </c>
      <c r="S529" s="26" t="e">
        <f>VLOOKUP(tabLocalidades!$D529,#REF!,10,0)</f>
        <v>#REF!</v>
      </c>
      <c r="T529" s="26" t="e">
        <f>VLOOKUP(tabLocalidades!$D529,#REF!,10,0)</f>
        <v>#REF!</v>
      </c>
      <c r="U529" s="1" t="e">
        <f>IF(tabLocalidades!$R529=" ",0,1)</f>
        <v>#REF!</v>
      </c>
      <c r="V529" s="1" t="e">
        <f>TEXT(tabLocalidades!$R529,"mmm/aa")</f>
        <v>#REF!</v>
      </c>
      <c r="W529" s="1"/>
      <c r="X529" s="1"/>
      <c r="Y529" s="1"/>
      <c r="Z529" s="1"/>
      <c r="AA529" s="1"/>
    </row>
    <row r="530" spans="1:27" ht="19.5" customHeight="1">
      <c r="A530" s="2" t="e">
        <f t="shared" si="2"/>
        <v>#REF!</v>
      </c>
      <c r="B530" s="2" t="str">
        <f>IF(tabLocalidades!$C530="A","Atual","Nova")</f>
        <v>Nova</v>
      </c>
      <c r="C530" s="2" t="s">
        <v>193</v>
      </c>
      <c r="D530" s="6" t="s">
        <v>3190</v>
      </c>
      <c r="E530" s="27" t="s">
        <v>3191</v>
      </c>
      <c r="F530" s="27" t="s">
        <v>2903</v>
      </c>
      <c r="G530" s="22" t="s">
        <v>30</v>
      </c>
      <c r="H530" s="27" t="s">
        <v>406</v>
      </c>
      <c r="I530" s="27" t="s">
        <v>406</v>
      </c>
      <c r="J530" s="27" t="s">
        <v>3192</v>
      </c>
      <c r="K530" s="27" t="s">
        <v>3193</v>
      </c>
      <c r="L530" s="261" t="s">
        <v>3194</v>
      </c>
      <c r="M530" s="27"/>
      <c r="N530" s="38" t="s">
        <v>3195</v>
      </c>
      <c r="O530" s="27" t="s">
        <v>1856</v>
      </c>
      <c r="P530" s="27" t="s">
        <v>802</v>
      </c>
      <c r="Q530" s="45">
        <v>50</v>
      </c>
      <c r="R530" s="25" t="e">
        <f>VLOOKUP(tabLocalidades!$D530,#REF!,10,0)</f>
        <v>#REF!</v>
      </c>
      <c r="S530" s="26" t="e">
        <f>VLOOKUP(tabLocalidades!$D530,#REF!,10,0)</f>
        <v>#REF!</v>
      </c>
      <c r="T530" s="26" t="e">
        <f>VLOOKUP(tabLocalidades!$D530,#REF!,10,0)</f>
        <v>#REF!</v>
      </c>
      <c r="U530" s="1" t="e">
        <f>IF(tabLocalidades!$R530=" ",0,1)</f>
        <v>#REF!</v>
      </c>
      <c r="V530" s="1" t="e">
        <f>TEXT(tabLocalidades!$R530,"mmm/aa")</f>
        <v>#REF!</v>
      </c>
      <c r="W530" s="1"/>
      <c r="X530" s="1"/>
      <c r="Y530" s="1"/>
      <c r="Z530" s="1"/>
      <c r="AA530" s="1"/>
    </row>
    <row r="531" spans="1:27" ht="19.5" customHeight="1">
      <c r="A531" s="2" t="e">
        <f t="shared" si="2"/>
        <v>#REF!</v>
      </c>
      <c r="B531" s="2" t="str">
        <f>IF(tabLocalidades!$C531="A","Atual","Nova")</f>
        <v>Nova</v>
      </c>
      <c r="C531" s="2" t="s">
        <v>193</v>
      </c>
      <c r="D531" s="6" t="s">
        <v>3196</v>
      </c>
      <c r="E531" s="27" t="s">
        <v>3197</v>
      </c>
      <c r="F531" s="27" t="s">
        <v>2903</v>
      </c>
      <c r="G531" s="22" t="s">
        <v>220</v>
      </c>
      <c r="H531" s="27" t="s">
        <v>221</v>
      </c>
      <c r="I531" s="27" t="s">
        <v>222</v>
      </c>
      <c r="J531" s="27" t="s">
        <v>3198</v>
      </c>
      <c r="K531" s="27" t="s">
        <v>3199</v>
      </c>
      <c r="L531" s="261" t="s">
        <v>3200</v>
      </c>
      <c r="M531" s="27"/>
      <c r="N531" s="38" t="s">
        <v>3201</v>
      </c>
      <c r="O531" s="27" t="s">
        <v>1856</v>
      </c>
      <c r="P531" s="27" t="s">
        <v>802</v>
      </c>
      <c r="Q531" s="45">
        <v>50</v>
      </c>
      <c r="R531" s="25" t="e">
        <f>VLOOKUP(tabLocalidades!$D531,#REF!,10,0)</f>
        <v>#REF!</v>
      </c>
      <c r="S531" s="26" t="e">
        <f>VLOOKUP(tabLocalidades!$D531,#REF!,10,0)</f>
        <v>#REF!</v>
      </c>
      <c r="T531" s="26" t="e">
        <f>VLOOKUP(tabLocalidades!$D531,#REF!,10,0)</f>
        <v>#REF!</v>
      </c>
      <c r="U531" s="1" t="e">
        <f>IF(tabLocalidades!$R531=" ",0,1)</f>
        <v>#REF!</v>
      </c>
      <c r="V531" s="1" t="e">
        <f>TEXT(tabLocalidades!$R531,"mmm/aa")</f>
        <v>#REF!</v>
      </c>
      <c r="W531" s="1"/>
      <c r="X531" s="1"/>
      <c r="Y531" s="1"/>
      <c r="Z531" s="1"/>
      <c r="AA531" s="1"/>
    </row>
    <row r="532" spans="1:27" ht="19.5" customHeight="1">
      <c r="A532" s="2" t="e">
        <f t="shared" si="2"/>
        <v>#REF!</v>
      </c>
      <c r="B532" s="2" t="str">
        <f>IF(tabLocalidades!$C532="A","Atual","Nova")</f>
        <v>Nova</v>
      </c>
      <c r="C532" s="2" t="s">
        <v>193</v>
      </c>
      <c r="D532" s="6" t="s">
        <v>3202</v>
      </c>
      <c r="E532" s="27" t="s">
        <v>3203</v>
      </c>
      <c r="F532" s="27" t="s">
        <v>2903</v>
      </c>
      <c r="G532" s="22" t="s">
        <v>56</v>
      </c>
      <c r="H532" s="27" t="s">
        <v>580</v>
      </c>
      <c r="I532" s="27" t="s">
        <v>588</v>
      </c>
      <c r="J532" s="27" t="s">
        <v>3204</v>
      </c>
      <c r="K532" s="27" t="s">
        <v>3205</v>
      </c>
      <c r="L532" s="261" t="s">
        <v>3206</v>
      </c>
      <c r="M532" s="27"/>
      <c r="N532" s="38" t="s">
        <v>3207</v>
      </c>
      <c r="O532" s="27" t="s">
        <v>1856</v>
      </c>
      <c r="P532" s="27" t="s">
        <v>802</v>
      </c>
      <c r="Q532" s="45">
        <v>50</v>
      </c>
      <c r="R532" s="25" t="e">
        <f>VLOOKUP(tabLocalidades!$D532,#REF!,10,0)</f>
        <v>#REF!</v>
      </c>
      <c r="S532" s="26" t="e">
        <f>VLOOKUP(tabLocalidades!$D532,#REF!,10,0)</f>
        <v>#REF!</v>
      </c>
      <c r="T532" s="26" t="e">
        <f>VLOOKUP(tabLocalidades!$D532,#REF!,10,0)</f>
        <v>#REF!</v>
      </c>
      <c r="U532" s="1" t="e">
        <f>IF(tabLocalidades!$R532=" ",0,1)</f>
        <v>#REF!</v>
      </c>
      <c r="V532" s="1" t="e">
        <f>TEXT(tabLocalidades!$R532,"mmm/aa")</f>
        <v>#REF!</v>
      </c>
      <c r="W532" s="1"/>
      <c r="X532" s="1"/>
      <c r="Y532" s="1"/>
      <c r="Z532" s="1"/>
      <c r="AA532" s="1"/>
    </row>
    <row r="533" spans="1:27" ht="19.5" customHeight="1">
      <c r="A533" s="2" t="e">
        <f t="shared" si="2"/>
        <v>#REF!</v>
      </c>
      <c r="B533" s="2" t="str">
        <f>IF(tabLocalidades!$C533="A","Atual","Nova")</f>
        <v>Nova</v>
      </c>
      <c r="C533" s="2" t="s">
        <v>193</v>
      </c>
      <c r="D533" s="6" t="s">
        <v>3208</v>
      </c>
      <c r="E533" s="27" t="s">
        <v>3209</v>
      </c>
      <c r="F533" s="27" t="s">
        <v>2903</v>
      </c>
      <c r="G533" s="22" t="s">
        <v>30</v>
      </c>
      <c r="H533" s="27" t="s">
        <v>166</v>
      </c>
      <c r="I533" s="27" t="s">
        <v>167</v>
      </c>
      <c r="J533" s="27" t="s">
        <v>1404</v>
      </c>
      <c r="K533" s="27" t="s">
        <v>3210</v>
      </c>
      <c r="L533" s="261" t="s">
        <v>3211</v>
      </c>
      <c r="M533" s="27"/>
      <c r="N533" s="38" t="s">
        <v>3212</v>
      </c>
      <c r="O533" s="27" t="s">
        <v>1856</v>
      </c>
      <c r="P533" s="27" t="s">
        <v>802</v>
      </c>
      <c r="Q533" s="45">
        <v>50</v>
      </c>
      <c r="R533" s="25" t="e">
        <f>VLOOKUP(tabLocalidades!$D533,#REF!,10,0)</f>
        <v>#REF!</v>
      </c>
      <c r="S533" s="26" t="e">
        <f>VLOOKUP(tabLocalidades!$D533,#REF!,10,0)</f>
        <v>#REF!</v>
      </c>
      <c r="T533" s="26" t="e">
        <f>VLOOKUP(tabLocalidades!$D533,#REF!,10,0)</f>
        <v>#REF!</v>
      </c>
      <c r="U533" s="1" t="e">
        <f>IF(tabLocalidades!$R533=" ",0,1)</f>
        <v>#REF!</v>
      </c>
      <c r="V533" s="1" t="e">
        <f>TEXT(tabLocalidades!$R533,"mmm/aa")</f>
        <v>#REF!</v>
      </c>
      <c r="W533" s="1"/>
      <c r="X533" s="1"/>
      <c r="Y533" s="1"/>
      <c r="Z533" s="1"/>
      <c r="AA533" s="1"/>
    </row>
    <row r="534" spans="1:27" ht="19.5" customHeight="1">
      <c r="A534" s="2" t="e">
        <f t="shared" si="2"/>
        <v>#REF!</v>
      </c>
      <c r="B534" s="2" t="str">
        <f>IF(tabLocalidades!$C534="A","Atual","Nova")</f>
        <v>Nova</v>
      </c>
      <c r="C534" s="2" t="s">
        <v>193</v>
      </c>
      <c r="D534" s="6" t="s">
        <v>3213</v>
      </c>
      <c r="E534" s="27" t="s">
        <v>3214</v>
      </c>
      <c r="F534" s="27" t="s">
        <v>2903</v>
      </c>
      <c r="G534" s="22" t="s">
        <v>56</v>
      </c>
      <c r="H534" s="27" t="s">
        <v>398</v>
      </c>
      <c r="I534" s="27" t="s">
        <v>398</v>
      </c>
      <c r="J534" s="27" t="s">
        <v>3215</v>
      </c>
      <c r="K534" s="27" t="s">
        <v>3216</v>
      </c>
      <c r="L534" s="261" t="s">
        <v>3217</v>
      </c>
      <c r="M534" s="27"/>
      <c r="N534" s="38" t="s">
        <v>3218</v>
      </c>
      <c r="O534" s="27" t="s">
        <v>1856</v>
      </c>
      <c r="P534" s="27" t="s">
        <v>802</v>
      </c>
      <c r="Q534" s="45">
        <v>50</v>
      </c>
      <c r="R534" s="25" t="e">
        <f>VLOOKUP(tabLocalidades!$D534,#REF!,10,0)</f>
        <v>#REF!</v>
      </c>
      <c r="S534" s="26" t="e">
        <f>VLOOKUP(tabLocalidades!$D534,#REF!,10,0)</f>
        <v>#REF!</v>
      </c>
      <c r="T534" s="26" t="e">
        <f>VLOOKUP(tabLocalidades!$D534,#REF!,10,0)</f>
        <v>#REF!</v>
      </c>
      <c r="U534" s="1" t="e">
        <f>IF(tabLocalidades!$R534=" ",0,1)</f>
        <v>#REF!</v>
      </c>
      <c r="V534" s="1" t="e">
        <f>TEXT(tabLocalidades!$R534,"mmm/aa")</f>
        <v>#REF!</v>
      </c>
      <c r="W534" s="1"/>
      <c r="X534" s="1"/>
      <c r="Y534" s="1"/>
      <c r="Z534" s="1"/>
      <c r="AA534" s="1"/>
    </row>
    <row r="535" spans="1:27" ht="19.5" customHeight="1">
      <c r="A535" s="2" t="e">
        <f t="shared" si="2"/>
        <v>#REF!</v>
      </c>
      <c r="B535" s="2" t="str">
        <f>IF(tabLocalidades!$C535="A","Atual","Nova")</f>
        <v>Nova</v>
      </c>
      <c r="C535" s="2" t="s">
        <v>193</v>
      </c>
      <c r="D535" s="6" t="s">
        <v>3219</v>
      </c>
      <c r="E535" s="27" t="s">
        <v>3220</v>
      </c>
      <c r="F535" s="27" t="s">
        <v>2903</v>
      </c>
      <c r="G535" s="22" t="s">
        <v>56</v>
      </c>
      <c r="H535" s="27" t="s">
        <v>377</v>
      </c>
      <c r="I535" s="27" t="s">
        <v>377</v>
      </c>
      <c r="J535" s="27" t="s">
        <v>3221</v>
      </c>
      <c r="K535" s="27" t="s">
        <v>3222</v>
      </c>
      <c r="L535" s="261" t="s">
        <v>3223</v>
      </c>
      <c r="M535" s="27"/>
      <c r="N535" s="38" t="s">
        <v>3224</v>
      </c>
      <c r="O535" s="27" t="s">
        <v>1856</v>
      </c>
      <c r="P535" s="27" t="s">
        <v>802</v>
      </c>
      <c r="Q535" s="45">
        <v>50</v>
      </c>
      <c r="R535" s="25" t="e">
        <f>VLOOKUP(tabLocalidades!$D535,#REF!,10,0)</f>
        <v>#REF!</v>
      </c>
      <c r="S535" s="26" t="e">
        <f>VLOOKUP(tabLocalidades!$D535,#REF!,10,0)</f>
        <v>#REF!</v>
      </c>
      <c r="T535" s="26" t="e">
        <f>VLOOKUP(tabLocalidades!$D535,#REF!,10,0)</f>
        <v>#REF!</v>
      </c>
      <c r="U535" s="1" t="e">
        <f>IF(tabLocalidades!$R535=" ",0,1)</f>
        <v>#REF!</v>
      </c>
      <c r="V535" s="1" t="e">
        <f>TEXT(tabLocalidades!$R535,"mmm/aa")</f>
        <v>#REF!</v>
      </c>
      <c r="W535" s="1"/>
      <c r="X535" s="1"/>
      <c r="Y535" s="1"/>
      <c r="Z535" s="1"/>
      <c r="AA535" s="1"/>
    </row>
    <row r="536" spans="1:27" ht="19.5" customHeight="1">
      <c r="A536" s="2" t="e">
        <f t="shared" si="2"/>
        <v>#REF!</v>
      </c>
      <c r="B536" s="2" t="str">
        <f>IF(tabLocalidades!$C536="A","Atual","Nova")</f>
        <v>Nova</v>
      </c>
      <c r="C536" s="2" t="s">
        <v>193</v>
      </c>
      <c r="D536" s="6" t="s">
        <v>3225</v>
      </c>
      <c r="E536" s="27" t="s">
        <v>3226</v>
      </c>
      <c r="F536" s="27" t="s">
        <v>2903</v>
      </c>
      <c r="G536" s="22" t="s">
        <v>30</v>
      </c>
      <c r="H536" s="27" t="s">
        <v>262</v>
      </c>
      <c r="I536" s="27" t="s">
        <v>331</v>
      </c>
      <c r="J536" s="27" t="s">
        <v>3227</v>
      </c>
      <c r="K536" s="27" t="s">
        <v>3228</v>
      </c>
      <c r="L536" s="261" t="s">
        <v>3229</v>
      </c>
      <c r="M536" s="27"/>
      <c r="N536" s="38" t="s">
        <v>3230</v>
      </c>
      <c r="O536" s="27" t="s">
        <v>1856</v>
      </c>
      <c r="P536" s="27" t="s">
        <v>802</v>
      </c>
      <c r="Q536" s="45">
        <v>50</v>
      </c>
      <c r="R536" s="25" t="e">
        <f>VLOOKUP(tabLocalidades!$D536,#REF!,10,0)</f>
        <v>#REF!</v>
      </c>
      <c r="S536" s="26" t="e">
        <f>VLOOKUP(tabLocalidades!$D536,#REF!,10,0)</f>
        <v>#REF!</v>
      </c>
      <c r="T536" s="26" t="e">
        <f>VLOOKUP(tabLocalidades!$D536,#REF!,10,0)</f>
        <v>#REF!</v>
      </c>
      <c r="U536" s="1" t="e">
        <f>IF(tabLocalidades!$R536=" ",0,1)</f>
        <v>#REF!</v>
      </c>
      <c r="V536" s="1" t="e">
        <f>TEXT(tabLocalidades!$R536,"mmm/aa")</f>
        <v>#REF!</v>
      </c>
      <c r="W536" s="1"/>
      <c r="X536" s="1"/>
      <c r="Y536" s="1"/>
      <c r="Z536" s="1"/>
      <c r="AA536" s="1"/>
    </row>
    <row r="537" spans="1:27" ht="19.5" customHeight="1">
      <c r="A537" s="2" t="e">
        <f t="shared" si="2"/>
        <v>#REF!</v>
      </c>
      <c r="B537" s="2" t="str">
        <f>IF(tabLocalidades!$C537="A","Atual","Nova")</f>
        <v>Nova</v>
      </c>
      <c r="C537" s="2" t="s">
        <v>193</v>
      </c>
      <c r="D537" s="6" t="s">
        <v>3231</v>
      </c>
      <c r="E537" s="27" t="s">
        <v>3232</v>
      </c>
      <c r="F537" s="27" t="s">
        <v>2903</v>
      </c>
      <c r="G537" s="22" t="s">
        <v>30</v>
      </c>
      <c r="H537" s="27" t="s">
        <v>166</v>
      </c>
      <c r="I537" s="27" t="s">
        <v>167</v>
      </c>
      <c r="J537" s="27" t="s">
        <v>3233</v>
      </c>
      <c r="K537" s="27" t="s">
        <v>3234</v>
      </c>
      <c r="L537" s="261" t="s">
        <v>3235</v>
      </c>
      <c r="M537" s="27"/>
      <c r="N537" s="38" t="s">
        <v>3236</v>
      </c>
      <c r="O537" s="27" t="s">
        <v>1856</v>
      </c>
      <c r="P537" s="27" t="s">
        <v>802</v>
      </c>
      <c r="Q537" s="45">
        <v>50</v>
      </c>
      <c r="R537" s="25" t="e">
        <f>VLOOKUP(tabLocalidades!$D537,#REF!,10,0)</f>
        <v>#REF!</v>
      </c>
      <c r="S537" s="26" t="e">
        <f>VLOOKUP(tabLocalidades!$D537,#REF!,10,0)</f>
        <v>#REF!</v>
      </c>
      <c r="T537" s="26" t="e">
        <f>VLOOKUP(tabLocalidades!$D537,#REF!,10,0)</f>
        <v>#REF!</v>
      </c>
      <c r="U537" s="1" t="e">
        <f>IF(tabLocalidades!$R537=" ",0,1)</f>
        <v>#REF!</v>
      </c>
      <c r="V537" s="1" t="e">
        <f>TEXT(tabLocalidades!$R537,"mmm/aa")</f>
        <v>#REF!</v>
      </c>
      <c r="W537" s="1"/>
      <c r="X537" s="1"/>
      <c r="Y537" s="1"/>
      <c r="Z537" s="1"/>
      <c r="AA537" s="1"/>
    </row>
    <row r="538" spans="1:27" ht="19.5" customHeight="1">
      <c r="A538" s="2" t="e">
        <f t="shared" si="2"/>
        <v>#REF!</v>
      </c>
      <c r="B538" s="2" t="str">
        <f>IF(tabLocalidades!$C538="A","Atual","Nova")</f>
        <v>Nova</v>
      </c>
      <c r="C538" s="2" t="s">
        <v>193</v>
      </c>
      <c r="D538" s="6" t="s">
        <v>3237</v>
      </c>
      <c r="E538" s="27" t="s">
        <v>3238</v>
      </c>
      <c r="F538" s="27" t="s">
        <v>2903</v>
      </c>
      <c r="G538" s="22" t="s">
        <v>39</v>
      </c>
      <c r="H538" s="27" t="s">
        <v>40</v>
      </c>
      <c r="I538" s="27" t="s">
        <v>212</v>
      </c>
      <c r="J538" s="27" t="s">
        <v>212</v>
      </c>
      <c r="K538" s="27" t="s">
        <v>3239</v>
      </c>
      <c r="L538" s="261" t="s">
        <v>3240</v>
      </c>
      <c r="M538" s="27"/>
      <c r="N538" s="38" t="s">
        <v>3241</v>
      </c>
      <c r="O538" s="27" t="s">
        <v>1856</v>
      </c>
      <c r="P538" s="27" t="s">
        <v>802</v>
      </c>
      <c r="Q538" s="45">
        <v>50</v>
      </c>
      <c r="R538" s="25" t="e">
        <f>VLOOKUP(tabLocalidades!$D538,#REF!,10,0)</f>
        <v>#REF!</v>
      </c>
      <c r="S538" s="26" t="e">
        <f>VLOOKUP(tabLocalidades!$D538,#REF!,10,0)</f>
        <v>#REF!</v>
      </c>
      <c r="T538" s="26" t="e">
        <f>VLOOKUP(tabLocalidades!$D538,#REF!,10,0)</f>
        <v>#REF!</v>
      </c>
      <c r="U538" s="1" t="e">
        <f>IF(tabLocalidades!$R538=" ",0,1)</f>
        <v>#REF!</v>
      </c>
      <c r="V538" s="1" t="e">
        <f>TEXT(tabLocalidades!$R538,"mmm/aa")</f>
        <v>#REF!</v>
      </c>
      <c r="W538" s="1"/>
      <c r="X538" s="1"/>
      <c r="Y538" s="1"/>
      <c r="Z538" s="1"/>
      <c r="AA538" s="1"/>
    </row>
    <row r="539" spans="1:27" ht="19.5" customHeight="1">
      <c r="A539" s="2" t="e">
        <f t="shared" si="2"/>
        <v>#REF!</v>
      </c>
      <c r="B539" s="2" t="str">
        <f>IF(tabLocalidades!$C539="A","Atual","Nova")</f>
        <v>Nova</v>
      </c>
      <c r="C539" s="2" t="s">
        <v>193</v>
      </c>
      <c r="D539" s="6" t="s">
        <v>3242</v>
      </c>
      <c r="E539" s="27" t="s">
        <v>3243</v>
      </c>
      <c r="F539" s="27" t="s">
        <v>2903</v>
      </c>
      <c r="G539" s="22" t="s">
        <v>56</v>
      </c>
      <c r="H539" s="27" t="s">
        <v>143</v>
      </c>
      <c r="I539" s="27" t="s">
        <v>143</v>
      </c>
      <c r="J539" s="27" t="s">
        <v>3244</v>
      </c>
      <c r="K539" s="27" t="s">
        <v>3245</v>
      </c>
      <c r="L539" s="261" t="s">
        <v>3246</v>
      </c>
      <c r="M539" s="27"/>
      <c r="N539" s="38" t="s">
        <v>3247</v>
      </c>
      <c r="O539" s="27" t="s">
        <v>1856</v>
      </c>
      <c r="P539" s="27" t="s">
        <v>802</v>
      </c>
      <c r="Q539" s="45">
        <v>50</v>
      </c>
      <c r="R539" s="25" t="e">
        <f>VLOOKUP(tabLocalidades!$D539,#REF!,10,0)</f>
        <v>#REF!</v>
      </c>
      <c r="S539" s="26" t="e">
        <f>VLOOKUP(tabLocalidades!$D539,#REF!,10,0)</f>
        <v>#REF!</v>
      </c>
      <c r="T539" s="26" t="e">
        <f>VLOOKUP(tabLocalidades!$D539,#REF!,10,0)</f>
        <v>#REF!</v>
      </c>
      <c r="U539" s="1" t="e">
        <f>IF(tabLocalidades!$R539=" ",0,1)</f>
        <v>#REF!</v>
      </c>
      <c r="V539" s="1" t="e">
        <f>TEXT(tabLocalidades!$R539,"mmm/aa")</f>
        <v>#REF!</v>
      </c>
      <c r="W539" s="1"/>
      <c r="X539" s="1"/>
      <c r="Y539" s="1"/>
      <c r="Z539" s="1"/>
      <c r="AA539" s="1"/>
    </row>
    <row r="540" spans="1:27" ht="19.5" customHeight="1">
      <c r="A540" s="2" t="e">
        <f t="shared" si="2"/>
        <v>#REF!</v>
      </c>
      <c r="B540" s="2" t="str">
        <f>IF(tabLocalidades!$C540="A","Atual","Nova")</f>
        <v>Nova</v>
      </c>
      <c r="C540" s="2" t="s">
        <v>193</v>
      </c>
      <c r="D540" s="6" t="s">
        <v>3248</v>
      </c>
      <c r="E540" s="27" t="s">
        <v>3249</v>
      </c>
      <c r="F540" s="27" t="s">
        <v>2903</v>
      </c>
      <c r="G540" s="22" t="s">
        <v>30</v>
      </c>
      <c r="H540" s="27" t="s">
        <v>31</v>
      </c>
      <c r="I540" s="27" t="s">
        <v>31</v>
      </c>
      <c r="J540" s="27" t="s">
        <v>3250</v>
      </c>
      <c r="K540" s="27" t="s">
        <v>3251</v>
      </c>
      <c r="L540" s="261" t="s">
        <v>3252</v>
      </c>
      <c r="M540" s="27"/>
      <c r="N540" s="38" t="s">
        <v>3253</v>
      </c>
      <c r="O540" s="27" t="s">
        <v>1856</v>
      </c>
      <c r="P540" s="27" t="s">
        <v>802</v>
      </c>
      <c r="Q540" s="45">
        <v>50</v>
      </c>
      <c r="R540" s="25" t="e">
        <f>VLOOKUP(tabLocalidades!$D540,#REF!,10,0)</f>
        <v>#REF!</v>
      </c>
      <c r="S540" s="26" t="e">
        <f>VLOOKUP(tabLocalidades!$D540,#REF!,10,0)</f>
        <v>#REF!</v>
      </c>
      <c r="T540" s="26" t="e">
        <f>VLOOKUP(tabLocalidades!$D540,#REF!,10,0)</f>
        <v>#REF!</v>
      </c>
      <c r="U540" s="1" t="e">
        <f>IF(tabLocalidades!$R540=" ",0,1)</f>
        <v>#REF!</v>
      </c>
      <c r="V540" s="1" t="e">
        <f>TEXT(tabLocalidades!$R540,"mmm/aa")</f>
        <v>#REF!</v>
      </c>
      <c r="W540" s="1"/>
      <c r="X540" s="1"/>
      <c r="Y540" s="1"/>
      <c r="Z540" s="1"/>
      <c r="AA540" s="1"/>
    </row>
    <row r="541" spans="1:27" ht="19.5" customHeight="1">
      <c r="A541" s="2" t="e">
        <f t="shared" si="2"/>
        <v>#REF!</v>
      </c>
      <c r="B541" s="2" t="str">
        <f>IF(tabLocalidades!$C541="A","Atual","Nova")</f>
        <v>Nova</v>
      </c>
      <c r="C541" s="2" t="s">
        <v>193</v>
      </c>
      <c r="D541" s="6" t="s">
        <v>3254</v>
      </c>
      <c r="E541" s="27" t="s">
        <v>3255</v>
      </c>
      <c r="F541" s="27" t="s">
        <v>2903</v>
      </c>
      <c r="G541" s="22" t="s">
        <v>30</v>
      </c>
      <c r="H541" s="27" t="s">
        <v>166</v>
      </c>
      <c r="I541" s="27" t="s">
        <v>166</v>
      </c>
      <c r="J541" s="27" t="s">
        <v>3256</v>
      </c>
      <c r="K541" s="27" t="s">
        <v>3257</v>
      </c>
      <c r="L541" s="261" t="s">
        <v>3258</v>
      </c>
      <c r="M541" s="27"/>
      <c r="N541" s="38" t="s">
        <v>3259</v>
      </c>
      <c r="O541" s="27" t="s">
        <v>1856</v>
      </c>
      <c r="P541" s="27" t="s">
        <v>802</v>
      </c>
      <c r="Q541" s="45">
        <v>50</v>
      </c>
      <c r="R541" s="25" t="e">
        <f>VLOOKUP(tabLocalidades!$D541,#REF!,10,0)</f>
        <v>#REF!</v>
      </c>
      <c r="S541" s="26" t="e">
        <f>VLOOKUP(tabLocalidades!$D541,#REF!,10,0)</f>
        <v>#REF!</v>
      </c>
      <c r="T541" s="26" t="e">
        <f>VLOOKUP(tabLocalidades!$D541,#REF!,10,0)</f>
        <v>#REF!</v>
      </c>
      <c r="U541" s="1" t="e">
        <f>IF(tabLocalidades!$R541=" ",0,1)</f>
        <v>#REF!</v>
      </c>
      <c r="V541" s="1" t="e">
        <f>TEXT(tabLocalidades!$R541,"mmm/aa")</f>
        <v>#REF!</v>
      </c>
      <c r="W541" s="1"/>
      <c r="X541" s="1"/>
      <c r="Y541" s="1"/>
      <c r="Z541" s="1"/>
      <c r="AA541" s="1"/>
    </row>
    <row r="542" spans="1:27" ht="19.5" customHeight="1">
      <c r="A542" s="2" t="e">
        <f t="shared" si="2"/>
        <v>#REF!</v>
      </c>
      <c r="B542" s="2" t="str">
        <f>IF(tabLocalidades!$C542="A","Atual","Nova")</f>
        <v>Nova</v>
      </c>
      <c r="C542" s="2" t="s">
        <v>193</v>
      </c>
      <c r="D542" s="6" t="s">
        <v>3260</v>
      </c>
      <c r="E542" s="27" t="s">
        <v>3261</v>
      </c>
      <c r="F542" s="27" t="s">
        <v>2903</v>
      </c>
      <c r="G542" s="22" t="s">
        <v>220</v>
      </c>
      <c r="H542" s="27" t="s">
        <v>451</v>
      </c>
      <c r="I542" s="27" t="s">
        <v>452</v>
      </c>
      <c r="J542" s="27" t="s">
        <v>452</v>
      </c>
      <c r="K542" s="27" t="s">
        <v>3262</v>
      </c>
      <c r="L542" s="261" t="s">
        <v>3263</v>
      </c>
      <c r="M542" s="27"/>
      <c r="N542" s="38" t="s">
        <v>3264</v>
      </c>
      <c r="O542" s="27" t="s">
        <v>1856</v>
      </c>
      <c r="P542" s="27" t="s">
        <v>802</v>
      </c>
      <c r="Q542" s="45">
        <v>50</v>
      </c>
      <c r="R542" s="25" t="e">
        <f>VLOOKUP(tabLocalidades!$D542,#REF!,10,0)</f>
        <v>#REF!</v>
      </c>
      <c r="S542" s="26" t="e">
        <f>VLOOKUP(tabLocalidades!$D542,#REF!,10,0)</f>
        <v>#REF!</v>
      </c>
      <c r="T542" s="26" t="e">
        <f>VLOOKUP(tabLocalidades!$D542,#REF!,10,0)</f>
        <v>#REF!</v>
      </c>
      <c r="U542" s="1" t="e">
        <f>IF(tabLocalidades!$R542=" ",0,1)</f>
        <v>#REF!</v>
      </c>
      <c r="V542" s="1" t="e">
        <f>TEXT(tabLocalidades!$R542,"mmm/aa")</f>
        <v>#REF!</v>
      </c>
      <c r="W542" s="1"/>
      <c r="X542" s="1"/>
      <c r="Y542" s="1"/>
      <c r="Z542" s="1"/>
      <c r="AA542" s="1"/>
    </row>
    <row r="543" spans="1:27" ht="19.5" customHeight="1">
      <c r="A543" s="2" t="e">
        <f t="shared" si="2"/>
        <v>#REF!</v>
      </c>
      <c r="B543" s="2" t="str">
        <f>IF(tabLocalidades!$C543="A","Atual","Nova")</f>
        <v>Nova</v>
      </c>
      <c r="C543" s="2" t="s">
        <v>193</v>
      </c>
      <c r="D543" s="6" t="s">
        <v>3265</v>
      </c>
      <c r="E543" s="27" t="s">
        <v>3266</v>
      </c>
      <c r="F543" s="27" t="s">
        <v>2611</v>
      </c>
      <c r="G543" s="22" t="s">
        <v>220</v>
      </c>
      <c r="H543" s="2" t="s">
        <v>571</v>
      </c>
      <c r="I543" s="27" t="s">
        <v>717</v>
      </c>
      <c r="J543" s="27" t="s">
        <v>717</v>
      </c>
      <c r="K543" s="27" t="s">
        <v>3267</v>
      </c>
      <c r="L543" s="261" t="s">
        <v>3268</v>
      </c>
      <c r="M543" s="27"/>
      <c r="N543" s="38" t="s">
        <v>3269</v>
      </c>
      <c r="O543" s="27" t="s">
        <v>801</v>
      </c>
      <c r="P543" s="27" t="s">
        <v>802</v>
      </c>
      <c r="Q543" s="45">
        <v>100</v>
      </c>
      <c r="R543" s="25" t="e">
        <f>VLOOKUP(tabLocalidades!$D543,#REF!,10,0)</f>
        <v>#REF!</v>
      </c>
      <c r="S543" s="26" t="e">
        <f>VLOOKUP(tabLocalidades!$D543,#REF!,10,0)</f>
        <v>#REF!</v>
      </c>
      <c r="T543" s="26" t="e">
        <f>VLOOKUP(tabLocalidades!$D543,#REF!,10,0)</f>
        <v>#REF!</v>
      </c>
      <c r="U543" s="1" t="e">
        <f>IF(tabLocalidades!$R543=" ",0,1)</f>
        <v>#REF!</v>
      </c>
      <c r="V543" s="1" t="e">
        <f>TEXT(tabLocalidades!$R543,"mmm/aa")</f>
        <v>#REF!</v>
      </c>
      <c r="W543" s="1"/>
      <c r="X543" s="1"/>
      <c r="Y543" s="1"/>
      <c r="Z543" s="1"/>
      <c r="AA543" s="1"/>
    </row>
    <row r="544" spans="1:27" ht="19.5" customHeight="1">
      <c r="A544" s="2" t="e">
        <f t="shared" si="2"/>
        <v>#REF!</v>
      </c>
      <c r="B544" s="2" t="str">
        <f>IF(tabLocalidades!$C544="A","Atual","Nova")</f>
        <v>Nova</v>
      </c>
      <c r="C544" s="2" t="s">
        <v>193</v>
      </c>
      <c r="D544" s="6" t="s">
        <v>3270</v>
      </c>
      <c r="E544" s="27" t="s">
        <v>3271</v>
      </c>
      <c r="F544" s="27" t="s">
        <v>2611</v>
      </c>
      <c r="G544" s="22" t="s">
        <v>56</v>
      </c>
      <c r="H544" s="27" t="s">
        <v>270</v>
      </c>
      <c r="I544" s="27" t="s">
        <v>270</v>
      </c>
      <c r="J544" s="27" t="s">
        <v>270</v>
      </c>
      <c r="K544" s="27" t="s">
        <v>3272</v>
      </c>
      <c r="L544" s="261" t="s">
        <v>3273</v>
      </c>
      <c r="M544" s="27"/>
      <c r="N544" s="38" t="s">
        <v>3274</v>
      </c>
      <c r="O544" s="27" t="s">
        <v>801</v>
      </c>
      <c r="P544" s="27" t="s">
        <v>802</v>
      </c>
      <c r="Q544" s="45">
        <v>100</v>
      </c>
      <c r="R544" s="25" t="e">
        <f>VLOOKUP(tabLocalidades!$D544,#REF!,10,0)</f>
        <v>#REF!</v>
      </c>
      <c r="S544" s="26" t="e">
        <f>VLOOKUP(tabLocalidades!$D544,#REF!,10,0)</f>
        <v>#REF!</v>
      </c>
      <c r="T544" s="26" t="e">
        <f>VLOOKUP(tabLocalidades!$D544,#REF!,10,0)</f>
        <v>#REF!</v>
      </c>
      <c r="U544" s="1" t="e">
        <f>IF(tabLocalidades!$R544=" ",0,1)</f>
        <v>#REF!</v>
      </c>
      <c r="V544" s="1" t="e">
        <f>TEXT(tabLocalidades!$R544,"mmm/aa")</f>
        <v>#REF!</v>
      </c>
      <c r="W544" s="1"/>
      <c r="X544" s="1"/>
      <c r="Y544" s="1"/>
      <c r="Z544" s="1"/>
      <c r="AA544" s="1"/>
    </row>
    <row r="545" spans="1:27" ht="19.5" customHeight="1">
      <c r="A545" s="2" t="e">
        <f t="shared" si="2"/>
        <v>#REF!</v>
      </c>
      <c r="B545" s="2" t="str">
        <f>IF(tabLocalidades!$C545="A","Atual","Nova")</f>
        <v>Nova</v>
      </c>
      <c r="C545" s="2" t="s">
        <v>193</v>
      </c>
      <c r="D545" s="6" t="s">
        <v>3275</v>
      </c>
      <c r="E545" s="27" t="s">
        <v>3276</v>
      </c>
      <c r="F545" s="27" t="s">
        <v>2611</v>
      </c>
      <c r="G545" s="22" t="s">
        <v>67</v>
      </c>
      <c r="H545" s="27" t="s">
        <v>276</v>
      </c>
      <c r="I545" s="27" t="s">
        <v>276</v>
      </c>
      <c r="J545" s="27" t="s">
        <v>276</v>
      </c>
      <c r="K545" s="27" t="s">
        <v>3277</v>
      </c>
      <c r="L545" s="261" t="s">
        <v>3278</v>
      </c>
      <c r="M545" s="27"/>
      <c r="N545" s="38" t="s">
        <v>3279</v>
      </c>
      <c r="O545" s="27" t="s">
        <v>801</v>
      </c>
      <c r="P545" s="27" t="s">
        <v>802</v>
      </c>
      <c r="Q545" s="45">
        <v>200</v>
      </c>
      <c r="R545" s="25" t="e">
        <f>VLOOKUP(tabLocalidades!$D545,#REF!,10,0)</f>
        <v>#REF!</v>
      </c>
      <c r="S545" s="26" t="e">
        <f>VLOOKUP(tabLocalidades!$D545,#REF!,10,0)</f>
        <v>#REF!</v>
      </c>
      <c r="T545" s="26" t="e">
        <f>VLOOKUP(tabLocalidades!$D545,#REF!,10,0)</f>
        <v>#REF!</v>
      </c>
      <c r="U545" s="1" t="e">
        <f>IF(tabLocalidades!$R545=" ",0,1)</f>
        <v>#REF!</v>
      </c>
      <c r="V545" s="1" t="e">
        <f>TEXT(tabLocalidades!$R545,"mmm/aa")</f>
        <v>#REF!</v>
      </c>
      <c r="W545" s="1"/>
      <c r="X545" s="1"/>
      <c r="Y545" s="1"/>
      <c r="Z545" s="1"/>
      <c r="AA545" s="1"/>
    </row>
    <row r="546" spans="1:27" ht="19.5" customHeight="1">
      <c r="A546" s="2" t="e">
        <f t="shared" si="2"/>
        <v>#REF!</v>
      </c>
      <c r="B546" s="2" t="str">
        <f>IF(tabLocalidades!$C546="A","Atual","Nova")</f>
        <v>Nova</v>
      </c>
      <c r="C546" s="2" t="s">
        <v>193</v>
      </c>
      <c r="D546" s="6" t="s">
        <v>3280</v>
      </c>
      <c r="E546" s="27" t="s">
        <v>3281</v>
      </c>
      <c r="F546" s="27" t="s">
        <v>2611</v>
      </c>
      <c r="G546" s="22" t="s">
        <v>67</v>
      </c>
      <c r="H546" s="27" t="s">
        <v>68</v>
      </c>
      <c r="I546" s="27" t="s">
        <v>69</v>
      </c>
      <c r="J546" s="27" t="s">
        <v>69</v>
      </c>
      <c r="K546" s="27" t="s">
        <v>3282</v>
      </c>
      <c r="L546" s="261" t="s">
        <v>3283</v>
      </c>
      <c r="M546" s="27"/>
      <c r="N546" s="38" t="s">
        <v>3284</v>
      </c>
      <c r="O546" s="27" t="s">
        <v>801</v>
      </c>
      <c r="P546" s="27" t="s">
        <v>802</v>
      </c>
      <c r="Q546" s="45">
        <v>100</v>
      </c>
      <c r="R546" s="25" t="e">
        <f>VLOOKUP(tabLocalidades!$D546,#REF!,10,0)</f>
        <v>#REF!</v>
      </c>
      <c r="S546" s="26" t="e">
        <f>VLOOKUP(tabLocalidades!$D546,#REF!,10,0)</f>
        <v>#REF!</v>
      </c>
      <c r="T546" s="26" t="e">
        <f>VLOOKUP(tabLocalidades!$D546,#REF!,10,0)</f>
        <v>#REF!</v>
      </c>
      <c r="U546" s="1" t="e">
        <f>IF(tabLocalidades!$R546=" ",0,1)</f>
        <v>#REF!</v>
      </c>
      <c r="V546" s="1" t="e">
        <f>TEXT(tabLocalidades!$R546,"mmm/aa")</f>
        <v>#REF!</v>
      </c>
      <c r="W546" s="1"/>
      <c r="X546" s="1"/>
      <c r="Y546" s="1"/>
      <c r="Z546" s="1"/>
      <c r="AA546" s="1"/>
    </row>
    <row r="547" spans="1:27" ht="19.5" customHeight="1">
      <c r="A547" s="2" t="e">
        <f t="shared" si="2"/>
        <v>#REF!</v>
      </c>
      <c r="B547" s="2" t="str">
        <f>IF(tabLocalidades!$C547="A","Atual","Nova")</f>
        <v>Nova</v>
      </c>
      <c r="C547" s="2" t="s">
        <v>193</v>
      </c>
      <c r="D547" s="6" t="s">
        <v>3285</v>
      </c>
      <c r="E547" s="27" t="s">
        <v>3286</v>
      </c>
      <c r="F547" s="27" t="s">
        <v>2611</v>
      </c>
      <c r="G547" s="22" t="s">
        <v>56</v>
      </c>
      <c r="H547" s="27" t="s">
        <v>102</v>
      </c>
      <c r="I547" s="27" t="s">
        <v>1997</v>
      </c>
      <c r="J547" s="27" t="s">
        <v>1997</v>
      </c>
      <c r="K547" s="27" t="s">
        <v>3287</v>
      </c>
      <c r="L547" s="261" t="s">
        <v>3288</v>
      </c>
      <c r="M547" s="27"/>
      <c r="N547" s="38" t="s">
        <v>3289</v>
      </c>
      <c r="O547" s="27" t="s">
        <v>801</v>
      </c>
      <c r="P547" s="27" t="s">
        <v>802</v>
      </c>
      <c r="Q547" s="45">
        <v>100</v>
      </c>
      <c r="R547" s="25" t="e">
        <f>VLOOKUP(tabLocalidades!$D547,#REF!,10,0)</f>
        <v>#REF!</v>
      </c>
      <c r="S547" s="26" t="e">
        <f>VLOOKUP(tabLocalidades!$D547,#REF!,10,0)</f>
        <v>#REF!</v>
      </c>
      <c r="T547" s="26" t="e">
        <f>VLOOKUP(tabLocalidades!$D547,#REF!,10,0)</f>
        <v>#REF!</v>
      </c>
      <c r="U547" s="1" t="e">
        <f>IF(tabLocalidades!$R547=" ",0,1)</f>
        <v>#REF!</v>
      </c>
      <c r="V547" s="1" t="e">
        <f>TEXT(tabLocalidades!$R547,"mmm/aa")</f>
        <v>#REF!</v>
      </c>
      <c r="W547" s="1"/>
      <c r="X547" s="1"/>
      <c r="Y547" s="1"/>
      <c r="Z547" s="1"/>
      <c r="AA547" s="1"/>
    </row>
    <row r="548" spans="1:27" ht="19.5" customHeight="1">
      <c r="A548" s="2" t="e">
        <f t="shared" si="2"/>
        <v>#REF!</v>
      </c>
      <c r="B548" s="2" t="str">
        <f>IF(tabLocalidades!$C548="A","Atual","Nova")</f>
        <v>Nova</v>
      </c>
      <c r="C548" s="2" t="s">
        <v>193</v>
      </c>
      <c r="D548" s="6" t="s">
        <v>3290</v>
      </c>
      <c r="E548" s="27" t="s">
        <v>3291</v>
      </c>
      <c r="F548" s="27" t="s">
        <v>2611</v>
      </c>
      <c r="G548" s="22" t="s">
        <v>30</v>
      </c>
      <c r="H548" s="27" t="s">
        <v>205</v>
      </c>
      <c r="I548" s="27" t="s">
        <v>205</v>
      </c>
      <c r="J548" s="27" t="s">
        <v>1073</v>
      </c>
      <c r="K548" s="27" t="s">
        <v>3292</v>
      </c>
      <c r="L548" s="261" t="s">
        <v>3293</v>
      </c>
      <c r="M548" s="27"/>
      <c r="N548" s="38" t="s">
        <v>3294</v>
      </c>
      <c r="O548" s="27" t="s">
        <v>801</v>
      </c>
      <c r="P548" s="27" t="s">
        <v>802</v>
      </c>
      <c r="Q548" s="45">
        <v>100</v>
      </c>
      <c r="R548" s="25" t="e">
        <f>VLOOKUP(tabLocalidades!$D548,#REF!,10,0)</f>
        <v>#REF!</v>
      </c>
      <c r="S548" s="26" t="e">
        <f>VLOOKUP(tabLocalidades!$D548,#REF!,10,0)</f>
        <v>#REF!</v>
      </c>
      <c r="T548" s="26" t="e">
        <f>VLOOKUP(tabLocalidades!$D548,#REF!,10,0)</f>
        <v>#REF!</v>
      </c>
      <c r="U548" s="1" t="e">
        <f>IF(tabLocalidades!$R548=" ",0,1)</f>
        <v>#REF!</v>
      </c>
      <c r="V548" s="1" t="e">
        <f>TEXT(tabLocalidades!$R548,"mmm/aa")</f>
        <v>#REF!</v>
      </c>
      <c r="W548" s="1"/>
      <c r="X548" s="1"/>
      <c r="Y548" s="1"/>
      <c r="Z548" s="1"/>
      <c r="AA548" s="1"/>
    </row>
    <row r="549" spans="1:27" ht="19.5" customHeight="1">
      <c r="A549" s="2" t="e">
        <f t="shared" si="2"/>
        <v>#REF!</v>
      </c>
      <c r="B549" s="2" t="str">
        <f>IF(tabLocalidades!$C549="A","Atual","Nova")</f>
        <v>Nova</v>
      </c>
      <c r="C549" s="2" t="s">
        <v>193</v>
      </c>
      <c r="D549" s="6" t="s">
        <v>3295</v>
      </c>
      <c r="E549" s="27" t="s">
        <v>3296</v>
      </c>
      <c r="F549" s="27" t="s">
        <v>2611</v>
      </c>
      <c r="G549" s="22" t="s">
        <v>30</v>
      </c>
      <c r="H549" s="27" t="s">
        <v>197</v>
      </c>
      <c r="I549" s="27" t="s">
        <v>197</v>
      </c>
      <c r="J549" s="27" t="s">
        <v>197</v>
      </c>
      <c r="K549" s="27" t="s">
        <v>3297</v>
      </c>
      <c r="L549" s="261" t="s">
        <v>3298</v>
      </c>
      <c r="M549" s="27"/>
      <c r="N549" s="38" t="s">
        <v>3299</v>
      </c>
      <c r="O549" s="27" t="s">
        <v>801</v>
      </c>
      <c r="P549" s="27" t="s">
        <v>802</v>
      </c>
      <c r="Q549" s="45">
        <v>100</v>
      </c>
      <c r="R549" s="25" t="e">
        <f>VLOOKUP(tabLocalidades!$D549,#REF!,10,0)</f>
        <v>#REF!</v>
      </c>
      <c r="S549" s="26" t="e">
        <f>VLOOKUP(tabLocalidades!$D549,#REF!,10,0)</f>
        <v>#REF!</v>
      </c>
      <c r="T549" s="26" t="e">
        <f>VLOOKUP(tabLocalidades!$D549,#REF!,10,0)</f>
        <v>#REF!</v>
      </c>
      <c r="U549" s="1" t="e">
        <f>IF(tabLocalidades!$R549=" ",0,1)</f>
        <v>#REF!</v>
      </c>
      <c r="V549" s="1" t="e">
        <f>TEXT(tabLocalidades!$R549,"mmm/aa")</f>
        <v>#REF!</v>
      </c>
      <c r="W549" s="1"/>
      <c r="X549" s="1"/>
      <c r="Y549" s="1"/>
      <c r="Z549" s="1"/>
      <c r="AA549" s="1"/>
    </row>
    <row r="550" spans="1:27" ht="19.5" customHeight="1">
      <c r="A550" s="2" t="e">
        <f t="shared" si="2"/>
        <v>#REF!</v>
      </c>
      <c r="B550" s="2" t="str">
        <f>IF(tabLocalidades!$C550="A","Atual","Nova")</f>
        <v>Nova</v>
      </c>
      <c r="C550" s="2" t="s">
        <v>193</v>
      </c>
      <c r="D550" s="6" t="s">
        <v>3300</v>
      </c>
      <c r="E550" s="27" t="s">
        <v>3301</v>
      </c>
      <c r="F550" s="27" t="s">
        <v>778</v>
      </c>
      <c r="G550" s="22" t="s">
        <v>39</v>
      </c>
      <c r="H550" s="27" t="s">
        <v>40</v>
      </c>
      <c r="I550" s="27" t="s">
        <v>40</v>
      </c>
      <c r="J550" s="27" t="s">
        <v>40</v>
      </c>
      <c r="K550" s="27" t="s">
        <v>3302</v>
      </c>
      <c r="L550" s="261" t="s">
        <v>3303</v>
      </c>
      <c r="M550" s="27"/>
      <c r="N550" s="38" t="s">
        <v>3304</v>
      </c>
      <c r="O550" s="27" t="s">
        <v>35</v>
      </c>
      <c r="P550" s="27" t="s">
        <v>802</v>
      </c>
      <c r="Q550" s="45">
        <v>250</v>
      </c>
      <c r="R550" s="25" t="e">
        <f>VLOOKUP(tabLocalidades!$D550,#REF!,10,0)</f>
        <v>#REF!</v>
      </c>
      <c r="S550" s="26" t="e">
        <f>VLOOKUP(tabLocalidades!$D550,#REF!,10,0)</f>
        <v>#REF!</v>
      </c>
      <c r="T550" s="26" t="e">
        <f>VLOOKUP(tabLocalidades!$D550,#REF!,10,0)</f>
        <v>#REF!</v>
      </c>
      <c r="U550" s="1" t="e">
        <f>IF(tabLocalidades!$R550=" ",0,1)</f>
        <v>#REF!</v>
      </c>
      <c r="V550" s="1" t="e">
        <f>TEXT(tabLocalidades!$R550,"mmm/aa")</f>
        <v>#REF!</v>
      </c>
      <c r="W550" s="1"/>
      <c r="X550" s="28" t="s">
        <v>2085</v>
      </c>
      <c r="Y550" s="28" t="s">
        <v>3004</v>
      </c>
      <c r="Z550" s="28">
        <v>20277</v>
      </c>
      <c r="AA550" s="28" t="s">
        <v>3305</v>
      </c>
    </row>
    <row r="551" spans="1:27" ht="19.5" customHeight="1">
      <c r="A551" s="2" t="e">
        <f t="shared" si="2"/>
        <v>#REF!</v>
      </c>
      <c r="B551" s="2" t="str">
        <f>IF(tabLocalidades!$C551="A","Atual","Nova")</f>
        <v>Nova</v>
      </c>
      <c r="C551" s="2" t="s">
        <v>193</v>
      </c>
      <c r="D551" s="6" t="s">
        <v>3306</v>
      </c>
      <c r="E551" s="27" t="s">
        <v>3307</v>
      </c>
      <c r="F551" s="27" t="s">
        <v>778</v>
      </c>
      <c r="G551" s="22" t="s">
        <v>39</v>
      </c>
      <c r="H551" s="27" t="s">
        <v>40</v>
      </c>
      <c r="I551" s="27" t="s">
        <v>445</v>
      </c>
      <c r="J551" s="27" t="s">
        <v>1011</v>
      </c>
      <c r="K551" s="27" t="s">
        <v>3308</v>
      </c>
      <c r="L551" s="261" t="s">
        <v>3309</v>
      </c>
      <c r="M551" s="27" t="s">
        <v>3310</v>
      </c>
      <c r="N551" s="38" t="s">
        <v>3311</v>
      </c>
      <c r="O551" s="27" t="s">
        <v>35</v>
      </c>
      <c r="P551" s="27" t="s">
        <v>802</v>
      </c>
      <c r="Q551" s="45">
        <v>100</v>
      </c>
      <c r="R551" s="25" t="e">
        <f>VLOOKUP(tabLocalidades!$D551,#REF!,10,0)</f>
        <v>#REF!</v>
      </c>
      <c r="S551" s="26" t="e">
        <f>VLOOKUP(tabLocalidades!$D551,#REF!,10,0)</f>
        <v>#REF!</v>
      </c>
      <c r="T551" s="26" t="e">
        <f>VLOOKUP(tabLocalidades!$D551,#REF!,10,0)</f>
        <v>#REF!</v>
      </c>
      <c r="U551" s="1" t="e">
        <f>IF(tabLocalidades!$R551=" ",0,1)</f>
        <v>#REF!</v>
      </c>
      <c r="V551" s="1" t="e">
        <f>TEXT(tabLocalidades!$R551,"mmm/aa")</f>
        <v>#REF!</v>
      </c>
      <c r="W551" s="1"/>
      <c r="X551" s="1"/>
      <c r="Y551" s="1"/>
      <c r="Z551" s="1"/>
      <c r="AA551" s="1"/>
    </row>
    <row r="552" spans="1:27" ht="19.5" customHeight="1">
      <c r="A552" s="2" t="e">
        <f t="shared" si="2"/>
        <v>#REF!</v>
      </c>
      <c r="B552" s="2" t="str">
        <f>IF(tabLocalidades!$C552="A","Atual","Nova")</f>
        <v>Nova</v>
      </c>
      <c r="C552" s="2" t="s">
        <v>193</v>
      </c>
      <c r="D552" s="6" t="s">
        <v>3312</v>
      </c>
      <c r="E552" s="27" t="s">
        <v>3313</v>
      </c>
      <c r="F552" s="27" t="s">
        <v>778</v>
      </c>
      <c r="G552" s="22" t="s">
        <v>67</v>
      </c>
      <c r="H552" s="27" t="s">
        <v>68</v>
      </c>
      <c r="I552" s="27" t="s">
        <v>68</v>
      </c>
      <c r="J552" s="27" t="s">
        <v>3314</v>
      </c>
      <c r="K552" s="27" t="s">
        <v>3315</v>
      </c>
      <c r="L552" s="261" t="s">
        <v>3316</v>
      </c>
      <c r="M552" s="27"/>
      <c r="N552" s="38" t="s">
        <v>3317</v>
      </c>
      <c r="O552" s="27" t="s">
        <v>35</v>
      </c>
      <c r="P552" s="27" t="s">
        <v>802</v>
      </c>
      <c r="Q552" s="45">
        <v>125</v>
      </c>
      <c r="R552" s="25" t="e">
        <f>VLOOKUP(tabLocalidades!$D552,#REF!,10,0)</f>
        <v>#REF!</v>
      </c>
      <c r="S552" s="26" t="e">
        <f>VLOOKUP(tabLocalidades!$D552,#REF!,10,0)</f>
        <v>#REF!</v>
      </c>
      <c r="T552" s="26" t="e">
        <f>VLOOKUP(tabLocalidades!$D552,#REF!,10,0)</f>
        <v>#REF!</v>
      </c>
      <c r="U552" s="1" t="e">
        <f>IF(tabLocalidades!$R552=" ",0,1)</f>
        <v>#REF!</v>
      </c>
      <c r="V552" s="1" t="e">
        <f>TEXT(tabLocalidades!$R552,"mmm/aa")</f>
        <v>#REF!</v>
      </c>
      <c r="W552" s="1"/>
      <c r="X552" s="1"/>
      <c r="Y552" s="1"/>
      <c r="Z552" s="1"/>
      <c r="AA552" s="1"/>
    </row>
    <row r="553" spans="1:27" ht="19.5" customHeight="1">
      <c r="A553" s="2" t="e">
        <f t="shared" si="2"/>
        <v>#REF!</v>
      </c>
      <c r="B553" s="2" t="str">
        <f>IF(tabLocalidades!$C553="A","Atual","Nova")</f>
        <v>Nova</v>
      </c>
      <c r="C553" s="2" t="s">
        <v>193</v>
      </c>
      <c r="D553" s="6" t="s">
        <v>3318</v>
      </c>
      <c r="E553" s="27" t="s">
        <v>3319</v>
      </c>
      <c r="F553" s="27" t="s">
        <v>778</v>
      </c>
      <c r="G553" s="22" t="s">
        <v>30</v>
      </c>
      <c r="H553" s="27" t="s">
        <v>205</v>
      </c>
      <c r="I553" s="27" t="s">
        <v>205</v>
      </c>
      <c r="J553" s="27" t="s">
        <v>205</v>
      </c>
      <c r="K553" s="27" t="s">
        <v>3320</v>
      </c>
      <c r="L553" s="261" t="s">
        <v>3321</v>
      </c>
      <c r="M553" s="27"/>
      <c r="N553" s="38" t="s">
        <v>3322</v>
      </c>
      <c r="O553" s="27" t="s">
        <v>35</v>
      </c>
      <c r="P553" s="27" t="s">
        <v>802</v>
      </c>
      <c r="Q553" s="45">
        <v>50</v>
      </c>
      <c r="R553" s="25" t="e">
        <f>VLOOKUP(tabLocalidades!$D553,#REF!,10,0)</f>
        <v>#REF!</v>
      </c>
      <c r="S553" s="26" t="e">
        <f>VLOOKUP(tabLocalidades!$D553,#REF!,10,0)</f>
        <v>#REF!</v>
      </c>
      <c r="T553" s="26" t="e">
        <f>VLOOKUP(tabLocalidades!$D553,#REF!,10,0)</f>
        <v>#REF!</v>
      </c>
      <c r="U553" s="1" t="e">
        <f>IF(tabLocalidades!$R553=" ",0,1)</f>
        <v>#REF!</v>
      </c>
      <c r="V553" s="1" t="e">
        <f>TEXT(tabLocalidades!$R553,"mmm/aa")</f>
        <v>#REF!</v>
      </c>
      <c r="W553" s="1"/>
      <c r="X553" s="1"/>
      <c r="Y553" s="1"/>
      <c r="Z553" s="1"/>
      <c r="AA553" s="1"/>
    </row>
    <row r="554" spans="1:27" ht="19.5" customHeight="1">
      <c r="A554" s="2" t="e">
        <f t="shared" si="2"/>
        <v>#REF!</v>
      </c>
      <c r="B554" s="2" t="str">
        <f>IF(tabLocalidades!$C554="A","Atual","Nova")</f>
        <v>Nova</v>
      </c>
      <c r="C554" s="2" t="s">
        <v>193</v>
      </c>
      <c r="D554" s="6" t="s">
        <v>3323</v>
      </c>
      <c r="E554" s="27" t="s">
        <v>3324</v>
      </c>
      <c r="F554" s="27" t="s">
        <v>778</v>
      </c>
      <c r="G554" s="22" t="s">
        <v>39</v>
      </c>
      <c r="H554" s="27" t="s">
        <v>40</v>
      </c>
      <c r="I554" s="27" t="s">
        <v>705</v>
      </c>
      <c r="J554" s="27" t="s">
        <v>705</v>
      </c>
      <c r="K554" s="27" t="s">
        <v>3325</v>
      </c>
      <c r="L554" s="261" t="s">
        <v>3326</v>
      </c>
      <c r="M554" s="27"/>
      <c r="N554" s="38" t="s">
        <v>3327</v>
      </c>
      <c r="O554" s="27" t="s">
        <v>35</v>
      </c>
      <c r="P554" s="27" t="s">
        <v>802</v>
      </c>
      <c r="Q554" s="45">
        <v>75</v>
      </c>
      <c r="R554" s="25" t="e">
        <f>VLOOKUP(tabLocalidades!$D554,#REF!,10,0)</f>
        <v>#REF!</v>
      </c>
      <c r="S554" s="26" t="e">
        <f>VLOOKUP(tabLocalidades!$D554,#REF!,10,0)</f>
        <v>#REF!</v>
      </c>
      <c r="T554" s="26" t="e">
        <f>VLOOKUP(tabLocalidades!$D554,#REF!,10,0)</f>
        <v>#REF!</v>
      </c>
      <c r="U554" s="1" t="e">
        <f>IF(tabLocalidades!$R554=" ",0,1)</f>
        <v>#REF!</v>
      </c>
      <c r="V554" s="1" t="e">
        <f>TEXT(tabLocalidades!$R554,"mmm/aa")</f>
        <v>#REF!</v>
      </c>
      <c r="W554" s="1"/>
      <c r="X554" s="1"/>
      <c r="Y554" s="1"/>
      <c r="Z554" s="1"/>
      <c r="AA554" s="1"/>
    </row>
    <row r="555" spans="1:27" ht="19.5" customHeight="1">
      <c r="A555" s="2" t="e">
        <f t="shared" si="2"/>
        <v>#REF!</v>
      </c>
      <c r="B555" s="2" t="str">
        <f>IF(tabLocalidades!$C555="A","Atual","Nova")</f>
        <v>Nova</v>
      </c>
      <c r="C555" s="2" t="s">
        <v>193</v>
      </c>
      <c r="D555" s="6" t="s">
        <v>3328</v>
      </c>
      <c r="E555" s="27" t="s">
        <v>3329</v>
      </c>
      <c r="F555" s="27" t="s">
        <v>778</v>
      </c>
      <c r="G555" s="22" t="s">
        <v>39</v>
      </c>
      <c r="H555" s="27" t="s">
        <v>40</v>
      </c>
      <c r="I555" s="27" t="s">
        <v>42</v>
      </c>
      <c r="J555" s="27" t="s">
        <v>2664</v>
      </c>
      <c r="K555" s="27" t="s">
        <v>3330</v>
      </c>
      <c r="L555" s="261" t="s">
        <v>3331</v>
      </c>
      <c r="M555" s="27"/>
      <c r="N555" s="38" t="s">
        <v>3332</v>
      </c>
      <c r="O555" s="27" t="s">
        <v>35</v>
      </c>
      <c r="P555" s="27" t="s">
        <v>802</v>
      </c>
      <c r="Q555" s="45">
        <v>250</v>
      </c>
      <c r="R555" s="25" t="e">
        <f>VLOOKUP(tabLocalidades!$D555,#REF!,10,0)</f>
        <v>#REF!</v>
      </c>
      <c r="S555" s="26" t="e">
        <f>VLOOKUP(tabLocalidades!$D555,#REF!,10,0)</f>
        <v>#REF!</v>
      </c>
      <c r="T555" s="26" t="e">
        <f>VLOOKUP(tabLocalidades!$D555,#REF!,10,0)</f>
        <v>#REF!</v>
      </c>
      <c r="U555" s="1" t="e">
        <f>IF(tabLocalidades!$R555=" ",0,1)</f>
        <v>#REF!</v>
      </c>
      <c r="V555" s="1" t="e">
        <f>TEXT(tabLocalidades!$R555,"mmm/aa")</f>
        <v>#REF!</v>
      </c>
      <c r="W555" s="1"/>
      <c r="X555" s="1"/>
      <c r="Y555" s="1"/>
      <c r="Z555" s="1"/>
      <c r="AA555" s="1"/>
    </row>
    <row r="556" spans="1:27" ht="19.5" customHeight="1">
      <c r="A556" s="2" t="e">
        <f t="shared" si="2"/>
        <v>#REF!</v>
      </c>
      <c r="B556" s="2" t="str">
        <f>IF(tabLocalidades!$C556="A","Atual","Nova")</f>
        <v>Nova</v>
      </c>
      <c r="C556" s="2" t="s">
        <v>193</v>
      </c>
      <c r="D556" s="6" t="s">
        <v>3333</v>
      </c>
      <c r="E556" s="27" t="s">
        <v>3334</v>
      </c>
      <c r="F556" s="27" t="s">
        <v>778</v>
      </c>
      <c r="G556" s="22" t="s">
        <v>220</v>
      </c>
      <c r="H556" s="27" t="s">
        <v>390</v>
      </c>
      <c r="I556" s="27" t="s">
        <v>499</v>
      </c>
      <c r="J556" s="27" t="s">
        <v>3335</v>
      </c>
      <c r="K556" s="27" t="s">
        <v>3336</v>
      </c>
      <c r="L556" s="261" t="s">
        <v>3337</v>
      </c>
      <c r="M556" s="27"/>
      <c r="N556" s="38" t="s">
        <v>3338</v>
      </c>
      <c r="O556" s="27" t="s">
        <v>35</v>
      </c>
      <c r="P556" s="27" t="s">
        <v>802</v>
      </c>
      <c r="Q556" s="45">
        <v>75</v>
      </c>
      <c r="R556" s="25" t="e">
        <f>VLOOKUP(tabLocalidades!$D556,#REF!,10,0)</f>
        <v>#REF!</v>
      </c>
      <c r="S556" s="26" t="e">
        <f>VLOOKUP(tabLocalidades!$D556,#REF!,10,0)</f>
        <v>#REF!</v>
      </c>
      <c r="T556" s="26" t="e">
        <f>VLOOKUP(tabLocalidades!$D556,#REF!,10,0)</f>
        <v>#REF!</v>
      </c>
      <c r="U556" s="1" t="e">
        <f>IF(tabLocalidades!$R556=" ",0,1)</f>
        <v>#REF!</v>
      </c>
      <c r="V556" s="1" t="e">
        <f>TEXT(tabLocalidades!$R556,"mmm/aa")</f>
        <v>#REF!</v>
      </c>
      <c r="W556" s="1"/>
      <c r="X556" s="1"/>
      <c r="Y556" s="1"/>
      <c r="Z556" s="1"/>
      <c r="AA556" s="1"/>
    </row>
    <row r="557" spans="1:27" ht="19.5" customHeight="1">
      <c r="A557" s="2" t="e">
        <f t="shared" si="2"/>
        <v>#REF!</v>
      </c>
      <c r="B557" s="2" t="str">
        <f>IF(tabLocalidades!$C557="A","Atual","Nova")</f>
        <v>Nova</v>
      </c>
      <c r="C557" s="2" t="s">
        <v>193</v>
      </c>
      <c r="D557" s="6" t="s">
        <v>3339</v>
      </c>
      <c r="E557" s="27" t="s">
        <v>3340</v>
      </c>
      <c r="F557" s="27" t="s">
        <v>778</v>
      </c>
      <c r="G557" s="22" t="s">
        <v>56</v>
      </c>
      <c r="H557" s="27" t="s">
        <v>270</v>
      </c>
      <c r="I557" s="27" t="s">
        <v>364</v>
      </c>
      <c r="J557" s="27" t="s">
        <v>3341</v>
      </c>
      <c r="K557" s="27" t="s">
        <v>3342</v>
      </c>
      <c r="L557" s="261" t="s">
        <v>3343</v>
      </c>
      <c r="M557" s="27"/>
      <c r="N557" s="38" t="s">
        <v>3344</v>
      </c>
      <c r="O557" s="27" t="s">
        <v>35</v>
      </c>
      <c r="P557" s="27" t="s">
        <v>802</v>
      </c>
      <c r="Q557" s="45">
        <v>100</v>
      </c>
      <c r="R557" s="25" t="e">
        <f>VLOOKUP(tabLocalidades!$D557,#REF!,10,0)</f>
        <v>#REF!</v>
      </c>
      <c r="S557" s="26" t="e">
        <f>VLOOKUP(tabLocalidades!$D557,#REF!,10,0)</f>
        <v>#REF!</v>
      </c>
      <c r="T557" s="26" t="e">
        <f>VLOOKUP(tabLocalidades!$D557,#REF!,10,0)</f>
        <v>#REF!</v>
      </c>
      <c r="U557" s="1" t="e">
        <f>IF(tabLocalidades!$R557=" ",0,1)</f>
        <v>#REF!</v>
      </c>
      <c r="V557" s="1" t="e">
        <f>TEXT(tabLocalidades!$R557,"mmm/aa")</f>
        <v>#REF!</v>
      </c>
      <c r="W557" s="1"/>
      <c r="X557" s="1"/>
      <c r="Y557" s="1"/>
      <c r="Z557" s="1"/>
      <c r="AA557" s="1"/>
    </row>
    <row r="558" spans="1:27" ht="19.5" customHeight="1">
      <c r="A558" s="2" t="e">
        <f t="shared" si="2"/>
        <v>#REF!</v>
      </c>
      <c r="B558" s="2" t="str">
        <f>IF(tabLocalidades!$C558="A","Atual","Nova")</f>
        <v>Nova</v>
      </c>
      <c r="C558" s="2" t="s">
        <v>193</v>
      </c>
      <c r="D558" s="6" t="s">
        <v>3345</v>
      </c>
      <c r="E558" s="27" t="s">
        <v>3346</v>
      </c>
      <c r="F558" s="27" t="s">
        <v>778</v>
      </c>
      <c r="G558" s="22" t="s">
        <v>30</v>
      </c>
      <c r="H558" s="27" t="s">
        <v>262</v>
      </c>
      <c r="I558" s="27" t="s">
        <v>263</v>
      </c>
      <c r="J558" s="27" t="s">
        <v>3347</v>
      </c>
      <c r="K558" s="27" t="s">
        <v>3348</v>
      </c>
      <c r="L558" s="261" t="s">
        <v>3349</v>
      </c>
      <c r="M558" s="27"/>
      <c r="N558" s="38" t="s">
        <v>3350</v>
      </c>
      <c r="O558" s="27" t="s">
        <v>3351</v>
      </c>
      <c r="P558" s="27" t="s">
        <v>802</v>
      </c>
      <c r="Q558" s="45">
        <v>50</v>
      </c>
      <c r="R558" s="25" t="e">
        <f>VLOOKUP(tabLocalidades!$D558,#REF!,10,0)</f>
        <v>#REF!</v>
      </c>
      <c r="S558" s="26" t="e">
        <f>VLOOKUP(tabLocalidades!$D558,#REF!,10,0)</f>
        <v>#REF!</v>
      </c>
      <c r="T558" s="26" t="e">
        <f>VLOOKUP(tabLocalidades!$D558,#REF!,10,0)</f>
        <v>#REF!</v>
      </c>
      <c r="U558" s="1" t="e">
        <f>IF(tabLocalidades!$R558=" ",0,1)</f>
        <v>#REF!</v>
      </c>
      <c r="V558" s="1" t="e">
        <f>TEXT(tabLocalidades!$R558,"mmm/aa")</f>
        <v>#REF!</v>
      </c>
      <c r="W558" s="1"/>
      <c r="X558" s="1"/>
      <c r="Y558" s="1"/>
      <c r="Z558" s="1"/>
      <c r="AA558" s="1"/>
    </row>
    <row r="559" spans="1:27" ht="19.5" customHeight="1">
      <c r="A559" s="2" t="e">
        <f t="shared" si="2"/>
        <v>#REF!</v>
      </c>
      <c r="B559" s="2" t="str">
        <f>IF(tabLocalidades!$C559="A","Atual","Nova")</f>
        <v>Nova</v>
      </c>
      <c r="C559" s="2" t="s">
        <v>193</v>
      </c>
      <c r="D559" s="6" t="s">
        <v>3352</v>
      </c>
      <c r="E559" s="27" t="s">
        <v>3353</v>
      </c>
      <c r="F559" s="27" t="s">
        <v>778</v>
      </c>
      <c r="G559" s="22" t="s">
        <v>39</v>
      </c>
      <c r="H559" s="27" t="s">
        <v>40</v>
      </c>
      <c r="I559" s="27" t="s">
        <v>445</v>
      </c>
      <c r="J559" s="27" t="s">
        <v>3354</v>
      </c>
      <c r="K559" s="27" t="s">
        <v>3355</v>
      </c>
      <c r="L559" s="261" t="s">
        <v>3356</v>
      </c>
      <c r="M559" s="27"/>
      <c r="N559" s="38" t="s">
        <v>3357</v>
      </c>
      <c r="O559" s="27" t="s">
        <v>35</v>
      </c>
      <c r="P559" s="27" t="s">
        <v>802</v>
      </c>
      <c r="Q559" s="45">
        <v>50</v>
      </c>
      <c r="R559" s="25" t="e">
        <f>VLOOKUP(tabLocalidades!$D559,#REF!,10,0)</f>
        <v>#REF!</v>
      </c>
      <c r="S559" s="26" t="e">
        <f>VLOOKUP(tabLocalidades!$D559,#REF!,10,0)</f>
        <v>#REF!</v>
      </c>
      <c r="T559" s="26" t="e">
        <f>VLOOKUP(tabLocalidades!$D559,#REF!,10,0)</f>
        <v>#REF!</v>
      </c>
      <c r="U559" s="1" t="e">
        <f>IF(tabLocalidades!$R559=" ",0,1)</f>
        <v>#REF!</v>
      </c>
      <c r="V559" s="1" t="e">
        <f>TEXT(tabLocalidades!$R559,"mmm/aa")</f>
        <v>#REF!</v>
      </c>
      <c r="W559" s="1"/>
      <c r="X559" s="1"/>
      <c r="Y559" s="1"/>
      <c r="Z559" s="1"/>
      <c r="AA559" s="1"/>
    </row>
    <row r="560" spans="1:27" ht="19.5" customHeight="1">
      <c r="A560" s="2" t="e">
        <f t="shared" si="2"/>
        <v>#REF!</v>
      </c>
      <c r="B560" s="2" t="str">
        <f>IF(tabLocalidades!$C560="A","Atual","Nova")</f>
        <v>Nova</v>
      </c>
      <c r="C560" s="2" t="s">
        <v>193</v>
      </c>
      <c r="D560" s="6" t="s">
        <v>3358</v>
      </c>
      <c r="E560" s="27" t="s">
        <v>3359</v>
      </c>
      <c r="F560" s="27" t="s">
        <v>651</v>
      </c>
      <c r="G560" s="22" t="s">
        <v>56</v>
      </c>
      <c r="H560" s="27" t="s">
        <v>270</v>
      </c>
      <c r="I560" s="27" t="s">
        <v>364</v>
      </c>
      <c r="J560" s="27" t="s">
        <v>645</v>
      </c>
      <c r="K560" s="27" t="s">
        <v>3360</v>
      </c>
      <c r="L560" s="261" t="s">
        <v>3361</v>
      </c>
      <c r="M560" s="27"/>
      <c r="N560" s="38" t="s">
        <v>3362</v>
      </c>
      <c r="O560" s="27" t="s">
        <v>1031</v>
      </c>
      <c r="P560" s="27" t="s">
        <v>802</v>
      </c>
      <c r="Q560" s="45">
        <v>50</v>
      </c>
      <c r="R560" s="25" t="e">
        <f>VLOOKUP(tabLocalidades!$D560,#REF!,10,0)</f>
        <v>#REF!</v>
      </c>
      <c r="S560" s="26" t="e">
        <f>VLOOKUP(tabLocalidades!$D560,#REF!,10,0)</f>
        <v>#REF!</v>
      </c>
      <c r="T560" s="26" t="e">
        <f>VLOOKUP(tabLocalidades!$D560,#REF!,10,0)</f>
        <v>#REF!</v>
      </c>
      <c r="U560" s="1" t="e">
        <f>IF(tabLocalidades!$R560=" ",0,1)</f>
        <v>#REF!</v>
      </c>
      <c r="V560" s="1" t="e">
        <f>TEXT(tabLocalidades!$R560,"mmm/aa")</f>
        <v>#REF!</v>
      </c>
      <c r="W560" s="1"/>
      <c r="X560" s="1"/>
      <c r="Y560" s="1"/>
      <c r="Z560" s="1"/>
      <c r="AA560" s="1"/>
    </row>
    <row r="561" spans="1:27" ht="19.5" customHeight="1">
      <c r="A561" s="2" t="e">
        <f t="shared" si="2"/>
        <v>#REF!</v>
      </c>
      <c r="B561" s="2" t="str">
        <f>IF(tabLocalidades!$C561="A","Atual","Nova")</f>
        <v>Nova</v>
      </c>
      <c r="C561" s="2" t="s">
        <v>193</v>
      </c>
      <c r="D561" s="6" t="s">
        <v>3363</v>
      </c>
      <c r="E561" s="27" t="s">
        <v>3364</v>
      </c>
      <c r="F561" s="27" t="s">
        <v>651</v>
      </c>
      <c r="G561" s="22" t="s">
        <v>56</v>
      </c>
      <c r="H561" s="27" t="s">
        <v>229</v>
      </c>
      <c r="I561" s="27" t="s">
        <v>229</v>
      </c>
      <c r="J561" s="27" t="s">
        <v>3365</v>
      </c>
      <c r="K561" s="27" t="s">
        <v>3366</v>
      </c>
      <c r="L561" s="261" t="s">
        <v>3367</v>
      </c>
      <c r="M561" s="27"/>
      <c r="N561" s="39" t="s">
        <v>3368</v>
      </c>
      <c r="O561" s="27" t="s">
        <v>1031</v>
      </c>
      <c r="P561" s="27" t="s">
        <v>802</v>
      </c>
      <c r="Q561" s="45">
        <v>50</v>
      </c>
      <c r="R561" s="25" t="e">
        <f>VLOOKUP(tabLocalidades!$D561,#REF!,10,0)</f>
        <v>#REF!</v>
      </c>
      <c r="S561" s="26" t="e">
        <f>VLOOKUP(tabLocalidades!$D561,#REF!,10,0)</f>
        <v>#REF!</v>
      </c>
      <c r="T561" s="26" t="e">
        <f>VLOOKUP(tabLocalidades!$D561,#REF!,10,0)</f>
        <v>#REF!</v>
      </c>
      <c r="U561" s="1" t="e">
        <f>IF(tabLocalidades!$R561=" ",0,1)</f>
        <v>#REF!</v>
      </c>
      <c r="V561" s="1" t="e">
        <f>TEXT(tabLocalidades!$R561,"mmm/aa")</f>
        <v>#REF!</v>
      </c>
      <c r="W561" s="1"/>
      <c r="X561" s="1"/>
      <c r="Y561" s="1"/>
      <c r="Z561" s="1"/>
      <c r="AA561" s="1"/>
    </row>
    <row r="562" spans="1:27" ht="19.5" customHeight="1">
      <c r="A562" s="2" t="e">
        <f t="shared" si="2"/>
        <v>#REF!</v>
      </c>
      <c r="B562" s="2" t="str">
        <f>IF(tabLocalidades!$C562="A","Atual","Nova")</f>
        <v>Nova</v>
      </c>
      <c r="C562" s="2" t="s">
        <v>193</v>
      </c>
      <c r="D562" s="6" t="s">
        <v>3369</v>
      </c>
      <c r="E562" s="27" t="s">
        <v>3370</v>
      </c>
      <c r="F562" s="27" t="s">
        <v>651</v>
      </c>
      <c r="G562" s="22" t="s">
        <v>30</v>
      </c>
      <c r="H562" s="27" t="s">
        <v>150</v>
      </c>
      <c r="I562" s="27" t="s">
        <v>150</v>
      </c>
      <c r="J562" s="27" t="s">
        <v>2565</v>
      </c>
      <c r="K562" s="27" t="s">
        <v>3371</v>
      </c>
      <c r="L562" s="261" t="s">
        <v>3372</v>
      </c>
      <c r="M562" s="27"/>
      <c r="N562" s="38" t="s">
        <v>3373</v>
      </c>
      <c r="O562" s="27" t="s">
        <v>1031</v>
      </c>
      <c r="P562" s="27" t="s">
        <v>802</v>
      </c>
      <c r="Q562" s="45">
        <v>50</v>
      </c>
      <c r="R562" s="25" t="e">
        <f>VLOOKUP(tabLocalidades!$D562,#REF!,10,0)</f>
        <v>#REF!</v>
      </c>
      <c r="S562" s="26" t="e">
        <f>VLOOKUP(tabLocalidades!$D562,#REF!,10,0)</f>
        <v>#REF!</v>
      </c>
      <c r="T562" s="26" t="e">
        <f>VLOOKUP(tabLocalidades!$D562,#REF!,10,0)</f>
        <v>#REF!</v>
      </c>
      <c r="U562" s="1" t="e">
        <f>IF(tabLocalidades!$R562=" ",0,1)</f>
        <v>#REF!</v>
      </c>
      <c r="V562" s="1" t="e">
        <f>TEXT(tabLocalidades!$R562,"mmm/aa")</f>
        <v>#REF!</v>
      </c>
      <c r="W562" s="1"/>
      <c r="X562" s="1"/>
      <c r="Y562" s="1"/>
      <c r="Z562" s="1"/>
      <c r="AA562" s="1"/>
    </row>
    <row r="563" spans="1:27" ht="19.5" customHeight="1">
      <c r="A563" s="2" t="e">
        <f t="shared" si="2"/>
        <v>#REF!</v>
      </c>
      <c r="B563" s="2" t="str">
        <f>IF(tabLocalidades!$C563="A","Atual","Nova")</f>
        <v>Nova</v>
      </c>
      <c r="C563" s="2" t="s">
        <v>193</v>
      </c>
      <c r="D563" s="6" t="s">
        <v>3374</v>
      </c>
      <c r="E563" s="27" t="s">
        <v>3375</v>
      </c>
      <c r="F563" s="27" t="s">
        <v>651</v>
      </c>
      <c r="G563" s="22" t="s">
        <v>220</v>
      </c>
      <c r="H563" s="27" t="s">
        <v>221</v>
      </c>
      <c r="I563" s="27" t="s">
        <v>222</v>
      </c>
      <c r="J563" s="27" t="s">
        <v>3376</v>
      </c>
      <c r="K563" s="27" t="s">
        <v>3377</v>
      </c>
      <c r="L563" s="261" t="s">
        <v>3378</v>
      </c>
      <c r="M563" s="27"/>
      <c r="N563" s="38" t="s">
        <v>3379</v>
      </c>
      <c r="O563" s="27" t="s">
        <v>1031</v>
      </c>
      <c r="P563" s="27" t="s">
        <v>802</v>
      </c>
      <c r="Q563" s="45">
        <v>50</v>
      </c>
      <c r="R563" s="25" t="e">
        <f>VLOOKUP(tabLocalidades!$D563,#REF!,10,0)</f>
        <v>#REF!</v>
      </c>
      <c r="S563" s="26" t="e">
        <f>VLOOKUP(tabLocalidades!$D563,#REF!,10,0)</f>
        <v>#REF!</v>
      </c>
      <c r="T563" s="26" t="e">
        <f>VLOOKUP(tabLocalidades!$D563,#REF!,10,0)</f>
        <v>#REF!</v>
      </c>
      <c r="U563" s="1" t="e">
        <f>IF(tabLocalidades!$R563=" ",0,1)</f>
        <v>#REF!</v>
      </c>
      <c r="V563" s="1" t="e">
        <f>TEXT(tabLocalidades!$R563,"mmm/aa")</f>
        <v>#REF!</v>
      </c>
      <c r="W563" s="1"/>
      <c r="X563" s="1"/>
      <c r="Y563" s="1"/>
      <c r="Z563" s="1"/>
      <c r="AA563" s="1"/>
    </row>
    <row r="564" spans="1:27" ht="19.5" customHeight="1">
      <c r="A564" s="2" t="e">
        <f t="shared" si="2"/>
        <v>#REF!</v>
      </c>
      <c r="B564" s="2" t="str">
        <f>IF(tabLocalidades!$C564="A","Atual","Nova")</f>
        <v>Nova</v>
      </c>
      <c r="C564" s="2" t="s">
        <v>193</v>
      </c>
      <c r="D564" s="6" t="s">
        <v>3380</v>
      </c>
      <c r="E564" s="27" t="s">
        <v>3381</v>
      </c>
      <c r="F564" s="27" t="s">
        <v>651</v>
      </c>
      <c r="G564" s="22" t="s">
        <v>220</v>
      </c>
      <c r="H564" s="2" t="s">
        <v>284</v>
      </c>
      <c r="I564" s="27" t="s">
        <v>285</v>
      </c>
      <c r="J564" s="27" t="s">
        <v>3382</v>
      </c>
      <c r="K564" s="27" t="s">
        <v>3383</v>
      </c>
      <c r="L564" s="261" t="s">
        <v>3384</v>
      </c>
      <c r="M564" s="27"/>
      <c r="N564" s="38" t="s">
        <v>3385</v>
      </c>
      <c r="O564" s="27" t="s">
        <v>1031</v>
      </c>
      <c r="P564" s="27" t="s">
        <v>802</v>
      </c>
      <c r="Q564" s="45">
        <v>50</v>
      </c>
      <c r="R564" s="25" t="e">
        <f>VLOOKUP(tabLocalidades!$D564,#REF!,10,0)</f>
        <v>#REF!</v>
      </c>
      <c r="S564" s="26" t="e">
        <f>VLOOKUP(tabLocalidades!$D564,#REF!,10,0)</f>
        <v>#REF!</v>
      </c>
      <c r="T564" s="26" t="e">
        <f>VLOOKUP(tabLocalidades!$D564,#REF!,10,0)</f>
        <v>#REF!</v>
      </c>
      <c r="U564" s="1" t="e">
        <f>IF(tabLocalidades!$R564=" ",0,1)</f>
        <v>#REF!</v>
      </c>
      <c r="V564" s="1" t="e">
        <f>TEXT(tabLocalidades!$R564,"mmm/aa")</f>
        <v>#REF!</v>
      </c>
      <c r="W564" s="1"/>
      <c r="X564" s="1"/>
      <c r="Y564" s="1"/>
      <c r="Z564" s="1"/>
      <c r="AA564" s="1"/>
    </row>
    <row r="565" spans="1:27" ht="19.5" customHeight="1">
      <c r="A565" s="2" t="e">
        <f t="shared" si="2"/>
        <v>#REF!</v>
      </c>
      <c r="B565" s="2" t="str">
        <f>IF(tabLocalidades!$C565="A","Atual","Nova")</f>
        <v>Nova</v>
      </c>
      <c r="C565" s="2" t="s">
        <v>193</v>
      </c>
      <c r="D565" s="6" t="s">
        <v>3386</v>
      </c>
      <c r="E565" s="27" t="s">
        <v>3387</v>
      </c>
      <c r="F565" s="27" t="s">
        <v>651</v>
      </c>
      <c r="G565" s="22" t="s">
        <v>39</v>
      </c>
      <c r="H565" s="27" t="s">
        <v>40</v>
      </c>
      <c r="I565" s="27" t="s">
        <v>212</v>
      </c>
      <c r="J565" s="27" t="s">
        <v>212</v>
      </c>
      <c r="K565" s="27" t="s">
        <v>3388</v>
      </c>
      <c r="L565" s="261" t="s">
        <v>3389</v>
      </c>
      <c r="M565" s="27"/>
      <c r="N565" s="38" t="s">
        <v>3390</v>
      </c>
      <c r="O565" s="27" t="s">
        <v>1031</v>
      </c>
      <c r="P565" s="27" t="s">
        <v>802</v>
      </c>
      <c r="Q565" s="45">
        <v>50</v>
      </c>
      <c r="R565" s="25" t="e">
        <f>VLOOKUP(tabLocalidades!$D565,#REF!,10,0)</f>
        <v>#REF!</v>
      </c>
      <c r="S565" s="26" t="e">
        <f>VLOOKUP(tabLocalidades!$D565,#REF!,10,0)</f>
        <v>#REF!</v>
      </c>
      <c r="T565" s="26" t="e">
        <f>VLOOKUP(tabLocalidades!$D565,#REF!,10,0)</f>
        <v>#REF!</v>
      </c>
      <c r="U565" s="1" t="e">
        <f>IF(tabLocalidades!$R565=" ",0,1)</f>
        <v>#REF!</v>
      </c>
      <c r="V565" s="1" t="e">
        <f>TEXT(tabLocalidades!$R565,"mmm/aa")</f>
        <v>#REF!</v>
      </c>
      <c r="W565" s="1"/>
      <c r="X565" s="1"/>
      <c r="Y565" s="1"/>
      <c r="Z565" s="1"/>
      <c r="AA565" s="1"/>
    </row>
    <row r="566" spans="1:27" ht="19.5" customHeight="1">
      <c r="A566" s="2" t="e">
        <f t="shared" si="2"/>
        <v>#REF!</v>
      </c>
      <c r="B566" s="2" t="str">
        <f>IF(tabLocalidades!$C566="A","Atual","Nova")</f>
        <v>Nova</v>
      </c>
      <c r="C566" s="2" t="s">
        <v>193</v>
      </c>
      <c r="D566" s="6" t="s">
        <v>3391</v>
      </c>
      <c r="E566" s="27" t="s">
        <v>3392</v>
      </c>
      <c r="F566" s="27" t="s">
        <v>651</v>
      </c>
      <c r="G566" s="22" t="s">
        <v>56</v>
      </c>
      <c r="H566" s="27" t="s">
        <v>270</v>
      </c>
      <c r="I566" s="27" t="s">
        <v>465</v>
      </c>
      <c r="J566" s="27" t="s">
        <v>465</v>
      </c>
      <c r="K566" s="27" t="s">
        <v>3393</v>
      </c>
      <c r="L566" s="261" t="s">
        <v>3394</v>
      </c>
      <c r="M566" s="27"/>
      <c r="N566" s="38" t="s">
        <v>3395</v>
      </c>
      <c r="O566" s="27" t="s">
        <v>1031</v>
      </c>
      <c r="P566" s="27" t="s">
        <v>802</v>
      </c>
      <c r="Q566" s="45">
        <v>50</v>
      </c>
      <c r="R566" s="25" t="e">
        <f>VLOOKUP(tabLocalidades!$D566,#REF!,10,0)</f>
        <v>#REF!</v>
      </c>
      <c r="S566" s="26" t="e">
        <f>VLOOKUP(tabLocalidades!$D566,#REF!,10,0)</f>
        <v>#REF!</v>
      </c>
      <c r="T566" s="26" t="e">
        <f>VLOOKUP(tabLocalidades!$D566,#REF!,10,0)</f>
        <v>#REF!</v>
      </c>
      <c r="U566" s="1" t="e">
        <f>IF(tabLocalidades!$R566=" ",0,1)</f>
        <v>#REF!</v>
      </c>
      <c r="V566" s="1" t="e">
        <f>TEXT(tabLocalidades!$R566,"mmm/aa")</f>
        <v>#REF!</v>
      </c>
      <c r="W566" s="1"/>
      <c r="X566" s="1"/>
      <c r="Y566" s="1"/>
      <c r="Z566" s="1"/>
      <c r="AA566" s="1"/>
    </row>
    <row r="567" spans="1:27" ht="19.5" customHeight="1">
      <c r="A567" s="2" t="e">
        <f t="shared" si="2"/>
        <v>#REF!</v>
      </c>
      <c r="B567" s="2" t="str">
        <f>IF(tabLocalidades!$C567="A","Atual","Nova")</f>
        <v>Nova</v>
      </c>
      <c r="C567" s="2" t="s">
        <v>193</v>
      </c>
      <c r="D567" s="6" t="s">
        <v>3396</v>
      </c>
      <c r="E567" s="27" t="s">
        <v>3397</v>
      </c>
      <c r="F567" s="27" t="s">
        <v>651</v>
      </c>
      <c r="G567" s="22" t="s">
        <v>30</v>
      </c>
      <c r="H567" s="27" t="s">
        <v>166</v>
      </c>
      <c r="I567" s="27" t="s">
        <v>511</v>
      </c>
      <c r="J567" s="27" t="s">
        <v>3398</v>
      </c>
      <c r="K567" s="27" t="s">
        <v>3399</v>
      </c>
      <c r="L567" s="261" t="s">
        <v>3400</v>
      </c>
      <c r="M567" s="27"/>
      <c r="N567" s="39" t="s">
        <v>3401</v>
      </c>
      <c r="O567" s="27" t="s">
        <v>1031</v>
      </c>
      <c r="P567" s="27" t="s">
        <v>802</v>
      </c>
      <c r="Q567" s="45">
        <v>50</v>
      </c>
      <c r="R567" s="25" t="e">
        <f>VLOOKUP(tabLocalidades!$D567,#REF!,10,0)</f>
        <v>#REF!</v>
      </c>
      <c r="S567" s="26" t="e">
        <f>VLOOKUP(tabLocalidades!$D567,#REF!,10,0)</f>
        <v>#REF!</v>
      </c>
      <c r="T567" s="26" t="e">
        <f>VLOOKUP(tabLocalidades!$D567,#REF!,10,0)</f>
        <v>#REF!</v>
      </c>
      <c r="U567" s="1" t="e">
        <f>IF(tabLocalidades!$R567=" ",0,1)</f>
        <v>#REF!</v>
      </c>
      <c r="V567" s="1" t="e">
        <f>TEXT(tabLocalidades!$R567,"mmm/aa")</f>
        <v>#REF!</v>
      </c>
      <c r="W567" s="1"/>
      <c r="X567" s="1"/>
      <c r="Y567" s="1"/>
      <c r="Z567" s="1"/>
      <c r="AA567" s="1"/>
    </row>
    <row r="568" spans="1:27" ht="19.5" customHeight="1">
      <c r="A568" s="2" t="e">
        <f t="shared" si="2"/>
        <v>#REF!</v>
      </c>
      <c r="B568" s="2" t="str">
        <f>IF(tabLocalidades!$C568="A","Atual","Nova")</f>
        <v>Nova</v>
      </c>
      <c r="C568" s="2" t="s">
        <v>193</v>
      </c>
      <c r="D568" s="6" t="s">
        <v>3402</v>
      </c>
      <c r="E568" s="27" t="s">
        <v>3403</v>
      </c>
      <c r="F568" s="27" t="s">
        <v>651</v>
      </c>
      <c r="G568" s="22" t="s">
        <v>30</v>
      </c>
      <c r="H568" s="2" t="s">
        <v>431</v>
      </c>
      <c r="I568" s="27" t="s">
        <v>431</v>
      </c>
      <c r="J568" s="27" t="s">
        <v>3404</v>
      </c>
      <c r="K568" s="27" t="s">
        <v>3405</v>
      </c>
      <c r="L568" s="261" t="s">
        <v>3406</v>
      </c>
      <c r="M568" s="27"/>
      <c r="N568" s="38" t="s">
        <v>3407</v>
      </c>
      <c r="O568" s="27" t="s">
        <v>1031</v>
      </c>
      <c r="P568" s="27" t="s">
        <v>802</v>
      </c>
      <c r="Q568" s="45">
        <v>50</v>
      </c>
      <c r="R568" s="25" t="e">
        <f>VLOOKUP(tabLocalidades!$D568,#REF!,10,0)</f>
        <v>#REF!</v>
      </c>
      <c r="S568" s="26" t="e">
        <f>VLOOKUP(tabLocalidades!$D568,#REF!,10,0)</f>
        <v>#REF!</v>
      </c>
      <c r="T568" s="26" t="e">
        <f>VLOOKUP(tabLocalidades!$D568,#REF!,10,0)</f>
        <v>#REF!</v>
      </c>
      <c r="U568" s="1" t="e">
        <f>IF(tabLocalidades!$R568=" ",0,1)</f>
        <v>#REF!</v>
      </c>
      <c r="V568" s="1" t="e">
        <f>TEXT(tabLocalidades!$R568,"mmm/aa")</f>
        <v>#REF!</v>
      </c>
      <c r="W568" s="1"/>
      <c r="X568" s="1"/>
      <c r="Y568" s="1"/>
      <c r="Z568" s="1"/>
      <c r="AA568" s="1"/>
    </row>
    <row r="569" spans="1:27" ht="19.5" customHeight="1">
      <c r="A569" s="2" t="e">
        <f t="shared" si="2"/>
        <v>#REF!</v>
      </c>
      <c r="B569" s="2" t="str">
        <f>IF(tabLocalidades!$C569="A","Atual","Nova")</f>
        <v>Nova</v>
      </c>
      <c r="C569" s="2" t="s">
        <v>193</v>
      </c>
      <c r="D569" s="6" t="s">
        <v>3408</v>
      </c>
      <c r="E569" s="27" t="s">
        <v>3409</v>
      </c>
      <c r="F569" s="27" t="s">
        <v>651</v>
      </c>
      <c r="G569" s="22" t="s">
        <v>56</v>
      </c>
      <c r="H569" s="27" t="s">
        <v>229</v>
      </c>
      <c r="I569" s="27" t="s">
        <v>2497</v>
      </c>
      <c r="J569" s="27" t="s">
        <v>1199</v>
      </c>
      <c r="K569" s="27" t="s">
        <v>3410</v>
      </c>
      <c r="L569" s="261" t="s">
        <v>3411</v>
      </c>
      <c r="M569" s="27"/>
      <c r="N569" s="38" t="s">
        <v>3412</v>
      </c>
      <c r="O569" s="27" t="s">
        <v>1031</v>
      </c>
      <c r="P569" s="27" t="s">
        <v>802</v>
      </c>
      <c r="Q569" s="45">
        <v>50</v>
      </c>
      <c r="R569" s="25" t="e">
        <f>VLOOKUP(tabLocalidades!$D569,#REF!,10,0)</f>
        <v>#REF!</v>
      </c>
      <c r="S569" s="26" t="e">
        <f>VLOOKUP(tabLocalidades!$D569,#REF!,10,0)</f>
        <v>#REF!</v>
      </c>
      <c r="T569" s="26" t="e">
        <f>VLOOKUP(tabLocalidades!$D569,#REF!,10,0)</f>
        <v>#REF!</v>
      </c>
      <c r="U569" s="1" t="e">
        <f>IF(tabLocalidades!$R569=" ",0,1)</f>
        <v>#REF!</v>
      </c>
      <c r="V569" s="1" t="e">
        <f>TEXT(tabLocalidades!$R569,"mmm/aa")</f>
        <v>#REF!</v>
      </c>
      <c r="W569" s="1"/>
      <c r="X569" s="1"/>
      <c r="Y569" s="1"/>
      <c r="Z569" s="1"/>
      <c r="AA569" s="1"/>
    </row>
    <row r="570" spans="1:27" ht="19.5" customHeight="1">
      <c r="A570" s="2" t="e">
        <f t="shared" si="2"/>
        <v>#REF!</v>
      </c>
      <c r="B570" s="2" t="str">
        <f>IF(tabLocalidades!$C570="A","Atual","Nova")</f>
        <v>Nova</v>
      </c>
      <c r="C570" s="2" t="s">
        <v>193</v>
      </c>
      <c r="D570" s="6" t="s">
        <v>3413</v>
      </c>
      <c r="E570" s="27" t="s">
        <v>3414</v>
      </c>
      <c r="F570" s="27" t="s">
        <v>651</v>
      </c>
      <c r="G570" s="22" t="s">
        <v>30</v>
      </c>
      <c r="H570" s="27" t="s">
        <v>150</v>
      </c>
      <c r="I570" s="27" t="s">
        <v>151</v>
      </c>
      <c r="J570" s="27" t="s">
        <v>3415</v>
      </c>
      <c r="K570" s="27" t="s">
        <v>3416</v>
      </c>
      <c r="L570" s="261" t="s">
        <v>3417</v>
      </c>
      <c r="M570" s="27"/>
      <c r="N570" s="38" t="s">
        <v>3418</v>
      </c>
      <c r="O570" s="27" t="s">
        <v>1031</v>
      </c>
      <c r="P570" s="27" t="s">
        <v>802</v>
      </c>
      <c r="Q570" s="45">
        <v>50</v>
      </c>
      <c r="R570" s="25" t="e">
        <f>VLOOKUP(tabLocalidades!$D570,#REF!,10,0)</f>
        <v>#REF!</v>
      </c>
      <c r="S570" s="26" t="e">
        <f>VLOOKUP(tabLocalidades!$D570,#REF!,10,0)</f>
        <v>#REF!</v>
      </c>
      <c r="T570" s="26" t="e">
        <f>VLOOKUP(tabLocalidades!$D570,#REF!,10,0)</f>
        <v>#REF!</v>
      </c>
      <c r="U570" s="1" t="e">
        <f>IF(tabLocalidades!$R570=" ",0,1)</f>
        <v>#REF!</v>
      </c>
      <c r="V570" s="1" t="e">
        <f>TEXT(tabLocalidades!$R570,"mmm/aa")</f>
        <v>#REF!</v>
      </c>
      <c r="W570" s="1"/>
      <c r="X570" s="1"/>
      <c r="Y570" s="1"/>
      <c r="Z570" s="1"/>
      <c r="AA570" s="1"/>
    </row>
    <row r="571" spans="1:27" ht="19.5" customHeight="1">
      <c r="A571" s="2" t="e">
        <f t="shared" si="2"/>
        <v>#REF!</v>
      </c>
      <c r="B571" s="2" t="str">
        <f>IF(tabLocalidades!$C571="A","Atual","Nova")</f>
        <v>Nova</v>
      </c>
      <c r="C571" s="2" t="s">
        <v>193</v>
      </c>
      <c r="D571" s="6" t="s">
        <v>3419</v>
      </c>
      <c r="E571" s="27" t="s">
        <v>3420</v>
      </c>
      <c r="F571" s="27" t="s">
        <v>651</v>
      </c>
      <c r="G571" s="22" t="s">
        <v>56</v>
      </c>
      <c r="H571" s="2" t="s">
        <v>102</v>
      </c>
      <c r="I571" s="27" t="s">
        <v>3421</v>
      </c>
      <c r="J571" s="27" t="s">
        <v>1997</v>
      </c>
      <c r="K571" s="27" t="s">
        <v>3422</v>
      </c>
      <c r="L571" s="261" t="s">
        <v>3423</v>
      </c>
      <c r="M571" s="27"/>
      <c r="N571" s="38" t="s">
        <v>3424</v>
      </c>
      <c r="O571" s="27" t="s">
        <v>1031</v>
      </c>
      <c r="P571" s="27" t="s">
        <v>802</v>
      </c>
      <c r="Q571" s="45">
        <v>75</v>
      </c>
      <c r="R571" s="25" t="e">
        <f>VLOOKUP(tabLocalidades!$D571,#REF!,10,0)</f>
        <v>#REF!</v>
      </c>
      <c r="S571" s="26" t="e">
        <f>VLOOKUP(tabLocalidades!$D571,#REF!,10,0)</f>
        <v>#REF!</v>
      </c>
      <c r="T571" s="26" t="e">
        <f>VLOOKUP(tabLocalidades!$D571,#REF!,10,0)</f>
        <v>#REF!</v>
      </c>
      <c r="U571" s="1" t="e">
        <f>IF(tabLocalidades!$R571=" ",0,1)</f>
        <v>#REF!</v>
      </c>
      <c r="V571" s="1" t="e">
        <f>TEXT(tabLocalidades!$R571,"mmm/aa")</f>
        <v>#REF!</v>
      </c>
      <c r="W571" s="1"/>
      <c r="X571" s="1"/>
      <c r="Y571" s="1"/>
      <c r="Z571" s="1"/>
      <c r="AA571" s="1"/>
    </row>
    <row r="572" spans="1:27" ht="19.5" customHeight="1">
      <c r="A572" s="2" t="e">
        <f t="shared" si="2"/>
        <v>#REF!</v>
      </c>
      <c r="B572" s="2" t="str">
        <f>IF(tabLocalidades!$C572="A","Atual","Nova")</f>
        <v>Nova</v>
      </c>
      <c r="C572" s="2" t="s">
        <v>193</v>
      </c>
      <c r="D572" s="6" t="s">
        <v>3425</v>
      </c>
      <c r="E572" s="27" t="s">
        <v>3426</v>
      </c>
      <c r="F572" s="27" t="s">
        <v>651</v>
      </c>
      <c r="G572" s="22" t="s">
        <v>220</v>
      </c>
      <c r="H572" s="27" t="s">
        <v>311</v>
      </c>
      <c r="I572" s="27" t="s">
        <v>312</v>
      </c>
      <c r="J572" s="27" t="s">
        <v>887</v>
      </c>
      <c r="K572" s="27" t="s">
        <v>3427</v>
      </c>
      <c r="L572" s="261" t="s">
        <v>3428</v>
      </c>
      <c r="M572" s="27"/>
      <c r="N572" s="38" t="s">
        <v>3429</v>
      </c>
      <c r="O572" s="27" t="s">
        <v>1031</v>
      </c>
      <c r="P572" s="27" t="s">
        <v>802</v>
      </c>
      <c r="Q572" s="45">
        <v>50</v>
      </c>
      <c r="R572" s="25" t="e">
        <f>VLOOKUP(tabLocalidades!$D572,#REF!,10,0)</f>
        <v>#REF!</v>
      </c>
      <c r="S572" s="26" t="e">
        <f>VLOOKUP(tabLocalidades!$D572,#REF!,10,0)</f>
        <v>#REF!</v>
      </c>
      <c r="T572" s="26" t="e">
        <f>VLOOKUP(tabLocalidades!$D572,#REF!,10,0)</f>
        <v>#REF!</v>
      </c>
      <c r="U572" s="1" t="e">
        <f>IF(tabLocalidades!$R572=" ",0,1)</f>
        <v>#REF!</v>
      </c>
      <c r="V572" s="1" t="e">
        <f>TEXT(tabLocalidades!$R572,"mmm/aa")</f>
        <v>#REF!</v>
      </c>
      <c r="W572" s="1"/>
      <c r="X572" s="28" t="s">
        <v>63</v>
      </c>
      <c r="Y572" s="28" t="s">
        <v>554</v>
      </c>
      <c r="Z572" s="28">
        <v>23201</v>
      </c>
      <c r="AA572" s="28"/>
    </row>
    <row r="573" spans="1:27" ht="19.5" customHeight="1">
      <c r="A573" s="2" t="e">
        <f t="shared" si="2"/>
        <v>#REF!</v>
      </c>
      <c r="B573" s="2" t="str">
        <f>IF(tabLocalidades!$C573="A","Atual","Nova")</f>
        <v>Nova</v>
      </c>
      <c r="C573" s="2" t="s">
        <v>193</v>
      </c>
      <c r="D573" s="6" t="s">
        <v>3430</v>
      </c>
      <c r="E573" s="27" t="s">
        <v>3431</v>
      </c>
      <c r="F573" s="27" t="s">
        <v>651</v>
      </c>
      <c r="G573" s="22" t="s">
        <v>30</v>
      </c>
      <c r="H573" s="27" t="s">
        <v>205</v>
      </c>
      <c r="I573" s="27" t="s">
        <v>471</v>
      </c>
      <c r="J573" s="27" t="s">
        <v>3432</v>
      </c>
      <c r="K573" s="27" t="s">
        <v>3433</v>
      </c>
      <c r="L573" s="261" t="s">
        <v>3434</v>
      </c>
      <c r="M573" s="27"/>
      <c r="N573" s="38" t="s">
        <v>3435</v>
      </c>
      <c r="O573" s="27" t="s">
        <v>1031</v>
      </c>
      <c r="P573" s="27" t="s">
        <v>802</v>
      </c>
      <c r="Q573" s="45">
        <v>50</v>
      </c>
      <c r="R573" s="25" t="e">
        <f>VLOOKUP(tabLocalidades!$D573,#REF!,10,0)</f>
        <v>#REF!</v>
      </c>
      <c r="S573" s="26" t="e">
        <f>VLOOKUP(tabLocalidades!$D573,#REF!,10,0)</f>
        <v>#REF!</v>
      </c>
      <c r="T573" s="26" t="e">
        <f>VLOOKUP(tabLocalidades!$D573,#REF!,10,0)</f>
        <v>#REF!</v>
      </c>
      <c r="U573" s="1" t="e">
        <f>IF(tabLocalidades!$R573=" ",0,1)</f>
        <v>#REF!</v>
      </c>
      <c r="V573" s="1" t="e">
        <f>TEXT(tabLocalidades!$R573,"mmm/aa")</f>
        <v>#REF!</v>
      </c>
      <c r="W573" s="1"/>
      <c r="X573" s="1"/>
      <c r="Y573" s="1"/>
      <c r="Z573" s="1"/>
      <c r="AA573" s="1"/>
    </row>
    <row r="574" spans="1:27" ht="19.5" customHeight="1">
      <c r="A574" s="2" t="e">
        <f t="shared" si="2"/>
        <v>#REF!</v>
      </c>
      <c r="B574" s="2" t="str">
        <f>IF(tabLocalidades!$C574="A","Atual","Nova")</f>
        <v>Nova</v>
      </c>
      <c r="C574" s="2" t="s">
        <v>193</v>
      </c>
      <c r="D574" s="6" t="s">
        <v>3436</v>
      </c>
      <c r="E574" s="27" t="s">
        <v>3437</v>
      </c>
      <c r="F574" s="27" t="s">
        <v>651</v>
      </c>
      <c r="G574" s="22" t="s">
        <v>220</v>
      </c>
      <c r="H574" s="2" t="s">
        <v>221</v>
      </c>
      <c r="I574" s="27" t="s">
        <v>222</v>
      </c>
      <c r="J574" s="27" t="s">
        <v>3438</v>
      </c>
      <c r="K574" s="27" t="s">
        <v>3439</v>
      </c>
      <c r="L574" s="261" t="s">
        <v>3440</v>
      </c>
      <c r="M574" s="27"/>
      <c r="N574" s="39" t="s">
        <v>3441</v>
      </c>
      <c r="O574" s="27" t="s">
        <v>1031</v>
      </c>
      <c r="P574" s="27" t="s">
        <v>802</v>
      </c>
      <c r="Q574" s="45">
        <v>75</v>
      </c>
      <c r="R574" s="25" t="e">
        <f>VLOOKUP(tabLocalidades!$D574,#REF!,10,0)</f>
        <v>#REF!</v>
      </c>
      <c r="S574" s="26" t="e">
        <f>VLOOKUP(tabLocalidades!$D574,#REF!,10,0)</f>
        <v>#REF!</v>
      </c>
      <c r="T574" s="26" t="e">
        <f>VLOOKUP(tabLocalidades!$D574,#REF!,10,0)</f>
        <v>#REF!</v>
      </c>
      <c r="U574" s="1" t="e">
        <f>IF(tabLocalidades!$R574=" ",0,1)</f>
        <v>#REF!</v>
      </c>
      <c r="V574" s="1" t="e">
        <f>TEXT(tabLocalidades!$R574,"mmm/aa")</f>
        <v>#REF!</v>
      </c>
      <c r="W574" s="1"/>
      <c r="X574" s="1"/>
      <c r="Y574" s="1"/>
      <c r="Z574" s="1"/>
      <c r="AA574" s="1"/>
    </row>
    <row r="575" spans="1:27" ht="19.5" customHeight="1">
      <c r="A575" s="2" t="e">
        <f t="shared" si="2"/>
        <v>#REF!</v>
      </c>
      <c r="B575" s="2" t="str">
        <f>IF(tabLocalidades!$C575="A","Atual","Nova")</f>
        <v>Nova</v>
      </c>
      <c r="C575" s="2" t="s">
        <v>193</v>
      </c>
      <c r="D575" s="6" t="s">
        <v>3442</v>
      </c>
      <c r="E575" s="27" t="s">
        <v>3443</v>
      </c>
      <c r="F575" s="27" t="s">
        <v>651</v>
      </c>
      <c r="G575" s="22" t="s">
        <v>56</v>
      </c>
      <c r="H575" s="27" t="s">
        <v>57</v>
      </c>
      <c r="I575" s="27" t="s">
        <v>57</v>
      </c>
      <c r="J575" s="27" t="s">
        <v>3444</v>
      </c>
      <c r="K575" s="27" t="s">
        <v>3445</v>
      </c>
      <c r="L575" s="261" t="s">
        <v>3446</v>
      </c>
      <c r="M575" s="27"/>
      <c r="N575" s="38" t="s">
        <v>3447</v>
      </c>
      <c r="O575" s="27" t="s">
        <v>1031</v>
      </c>
      <c r="P575" s="27" t="s">
        <v>802</v>
      </c>
      <c r="Q575" s="45">
        <v>75</v>
      </c>
      <c r="R575" s="25" t="e">
        <f>VLOOKUP(tabLocalidades!$D575,#REF!,10,0)</f>
        <v>#REF!</v>
      </c>
      <c r="S575" s="26" t="e">
        <f>VLOOKUP(tabLocalidades!$D575,#REF!,10,0)</f>
        <v>#REF!</v>
      </c>
      <c r="T575" s="26" t="e">
        <f>VLOOKUP(tabLocalidades!$D575,#REF!,10,0)</f>
        <v>#REF!</v>
      </c>
      <c r="U575" s="1" t="e">
        <f>IF(tabLocalidades!$R575=" ",0,1)</f>
        <v>#REF!</v>
      </c>
      <c r="V575" s="1" t="e">
        <f>TEXT(tabLocalidades!$R575,"mmm/aa")</f>
        <v>#REF!</v>
      </c>
      <c r="W575" s="1"/>
      <c r="X575" s="1"/>
      <c r="Y575" s="1"/>
      <c r="Z575" s="1"/>
      <c r="AA575" s="1"/>
    </row>
    <row r="576" spans="1:27" ht="19.5" customHeight="1">
      <c r="A576" s="2" t="e">
        <f t="shared" si="2"/>
        <v>#REF!</v>
      </c>
      <c r="B576" s="2" t="str">
        <f>IF(tabLocalidades!$C576="A","Atual","Nova")</f>
        <v>Nova</v>
      </c>
      <c r="C576" s="2" t="s">
        <v>193</v>
      </c>
      <c r="D576" s="6" t="s">
        <v>3448</v>
      </c>
      <c r="E576" s="27" t="s">
        <v>3449</v>
      </c>
      <c r="F576" s="27" t="s">
        <v>651</v>
      </c>
      <c r="G576" s="22" t="s">
        <v>56</v>
      </c>
      <c r="H576" s="27" t="s">
        <v>102</v>
      </c>
      <c r="I576" s="27" t="s">
        <v>1997</v>
      </c>
      <c r="J576" s="27" t="s">
        <v>3450</v>
      </c>
      <c r="K576" s="27" t="s">
        <v>3451</v>
      </c>
      <c r="L576" s="261" t="s">
        <v>3452</v>
      </c>
      <c r="M576" s="27"/>
      <c r="N576" s="39" t="s">
        <v>3453</v>
      </c>
      <c r="O576" s="27" t="s">
        <v>1031</v>
      </c>
      <c r="P576" s="27" t="s">
        <v>802</v>
      </c>
      <c r="Q576" s="45">
        <v>75</v>
      </c>
      <c r="R576" s="25" t="e">
        <f>VLOOKUP(tabLocalidades!$D576,#REF!,10,0)</f>
        <v>#REF!</v>
      </c>
      <c r="S576" s="26" t="e">
        <f>VLOOKUP(tabLocalidades!$D576,#REF!,10,0)</f>
        <v>#REF!</v>
      </c>
      <c r="T576" s="26" t="e">
        <f>VLOOKUP(tabLocalidades!$D576,#REF!,10,0)</f>
        <v>#REF!</v>
      </c>
      <c r="U576" s="1" t="e">
        <f>IF(tabLocalidades!$R576=" ",0,1)</f>
        <v>#REF!</v>
      </c>
      <c r="V576" s="1" t="e">
        <f>TEXT(tabLocalidades!$R576,"mmm/aa")</f>
        <v>#REF!</v>
      </c>
      <c r="W576" s="1"/>
      <c r="X576" s="1"/>
      <c r="Y576" s="1"/>
      <c r="Z576" s="1"/>
      <c r="AA576" s="1"/>
    </row>
    <row r="577" spans="1:27" ht="19.5" customHeight="1">
      <c r="A577" s="2" t="e">
        <f t="shared" si="2"/>
        <v>#REF!</v>
      </c>
      <c r="B577" s="2" t="str">
        <f>IF(tabLocalidades!$C577="A","Atual","Nova")</f>
        <v>Nova</v>
      </c>
      <c r="C577" s="2" t="s">
        <v>193</v>
      </c>
      <c r="D577" s="6" t="s">
        <v>3454</v>
      </c>
      <c r="E577" s="27" t="s">
        <v>3455</v>
      </c>
      <c r="F577" s="27" t="s">
        <v>651</v>
      </c>
      <c r="G577" s="22" t="s">
        <v>56</v>
      </c>
      <c r="H577" s="27" t="s">
        <v>229</v>
      </c>
      <c r="I577" s="27" t="s">
        <v>229</v>
      </c>
      <c r="J577" s="27" t="s">
        <v>3456</v>
      </c>
      <c r="K577" s="27" t="s">
        <v>3457</v>
      </c>
      <c r="L577" s="261" t="s">
        <v>3458</v>
      </c>
      <c r="M577" s="27"/>
      <c r="N577" s="38" t="s">
        <v>3459</v>
      </c>
      <c r="O577" s="27" t="s">
        <v>1031</v>
      </c>
      <c r="P577" s="27" t="s">
        <v>802</v>
      </c>
      <c r="Q577" s="45">
        <v>75</v>
      </c>
      <c r="R577" s="25" t="e">
        <f>VLOOKUP(tabLocalidades!$D577,#REF!,10,0)</f>
        <v>#REF!</v>
      </c>
      <c r="S577" s="26" t="e">
        <f>VLOOKUP(tabLocalidades!$D577,#REF!,10,0)</f>
        <v>#REF!</v>
      </c>
      <c r="T577" s="26" t="e">
        <f>VLOOKUP(tabLocalidades!$D577,#REF!,10,0)</f>
        <v>#REF!</v>
      </c>
      <c r="U577" s="1" t="e">
        <f>IF(tabLocalidades!$R577=" ",0,1)</f>
        <v>#REF!</v>
      </c>
      <c r="V577" s="1" t="e">
        <f>TEXT(tabLocalidades!$R577,"mmm/aa")</f>
        <v>#REF!</v>
      </c>
      <c r="W577" s="1"/>
      <c r="X577" s="1"/>
      <c r="Y577" s="1"/>
      <c r="Z577" s="1"/>
      <c r="AA577" s="1"/>
    </row>
    <row r="578" spans="1:27" ht="19.5" customHeight="1">
      <c r="A578" s="2" t="e">
        <f t="shared" si="2"/>
        <v>#REF!</v>
      </c>
      <c r="B578" s="2" t="str">
        <f>IF(tabLocalidades!$C578="A","Atual","Nova")</f>
        <v>Nova</v>
      </c>
      <c r="C578" s="2" t="s">
        <v>193</v>
      </c>
      <c r="D578" s="6" t="s">
        <v>3460</v>
      </c>
      <c r="E578" s="27" t="s">
        <v>3461</v>
      </c>
      <c r="F578" s="27" t="s">
        <v>651</v>
      </c>
      <c r="G578" s="22" t="s">
        <v>30</v>
      </c>
      <c r="H578" s="27" t="s">
        <v>345</v>
      </c>
      <c r="I578" s="27" t="s">
        <v>3462</v>
      </c>
      <c r="J578" s="27" t="s">
        <v>3463</v>
      </c>
      <c r="K578" s="27" t="s">
        <v>3464</v>
      </c>
      <c r="L578" s="261" t="s">
        <v>3465</v>
      </c>
      <c r="M578" s="27"/>
      <c r="N578" s="39" t="s">
        <v>3466</v>
      </c>
      <c r="O578" s="27" t="s">
        <v>1031</v>
      </c>
      <c r="P578" s="27" t="s">
        <v>802</v>
      </c>
      <c r="Q578" s="45">
        <v>75</v>
      </c>
      <c r="R578" s="25" t="e">
        <f>VLOOKUP(tabLocalidades!$D578,#REF!,10,0)</f>
        <v>#REF!</v>
      </c>
      <c r="S578" s="26" t="e">
        <f>VLOOKUP(tabLocalidades!$D578,#REF!,10,0)</f>
        <v>#REF!</v>
      </c>
      <c r="T578" s="26" t="e">
        <f>VLOOKUP(tabLocalidades!$D578,#REF!,10,0)</f>
        <v>#REF!</v>
      </c>
      <c r="U578" s="1" t="e">
        <f>IF(tabLocalidades!$R578=" ",0,1)</f>
        <v>#REF!</v>
      </c>
      <c r="V578" s="1" t="e">
        <f>TEXT(tabLocalidades!$R578,"mmm/aa")</f>
        <v>#REF!</v>
      </c>
      <c r="W578" s="1"/>
      <c r="X578" s="1"/>
      <c r="Y578" s="1"/>
      <c r="Z578" s="1"/>
      <c r="AA578" s="1"/>
    </row>
    <row r="579" spans="1:27" ht="19.5" customHeight="1">
      <c r="A579" s="2" t="e">
        <f t="shared" si="2"/>
        <v>#REF!</v>
      </c>
      <c r="B579" s="2" t="str">
        <f>IF(tabLocalidades!$C579="A","Atual","Nova")</f>
        <v>Nova</v>
      </c>
      <c r="C579" s="2" t="s">
        <v>193</v>
      </c>
      <c r="D579" s="6" t="s">
        <v>3467</v>
      </c>
      <c r="E579" s="27" t="s">
        <v>3468</v>
      </c>
      <c r="F579" s="27" t="s">
        <v>651</v>
      </c>
      <c r="G579" s="22" t="s">
        <v>30</v>
      </c>
      <c r="H579" s="2" t="s">
        <v>262</v>
      </c>
      <c r="I579" s="27" t="s">
        <v>263</v>
      </c>
      <c r="J579" s="27" t="s">
        <v>3469</v>
      </c>
      <c r="K579" s="27" t="s">
        <v>3470</v>
      </c>
      <c r="L579" s="261" t="s">
        <v>3471</v>
      </c>
      <c r="M579" s="27"/>
      <c r="N579" s="38" t="s">
        <v>3472</v>
      </c>
      <c r="O579" s="27" t="s">
        <v>1031</v>
      </c>
      <c r="P579" s="27" t="s">
        <v>802</v>
      </c>
      <c r="Q579" s="45">
        <v>150</v>
      </c>
      <c r="R579" s="25" t="e">
        <f>VLOOKUP(tabLocalidades!$D579,#REF!,10,0)</f>
        <v>#REF!</v>
      </c>
      <c r="S579" s="26" t="e">
        <f>VLOOKUP(tabLocalidades!$D579,#REF!,10,0)</f>
        <v>#REF!</v>
      </c>
      <c r="T579" s="26" t="e">
        <f>VLOOKUP(tabLocalidades!$D579,#REF!,10,0)</f>
        <v>#REF!</v>
      </c>
      <c r="U579" s="1" t="e">
        <f>IF(tabLocalidades!$R579=" ",0,1)</f>
        <v>#REF!</v>
      </c>
      <c r="V579" s="1" t="e">
        <f>TEXT(tabLocalidades!$R579,"mmm/aa")</f>
        <v>#REF!</v>
      </c>
      <c r="W579" s="1"/>
      <c r="X579" s="1"/>
      <c r="Y579" s="1"/>
      <c r="Z579" s="1"/>
      <c r="AA579" s="1"/>
    </row>
    <row r="580" spans="1:27" ht="19.5" customHeight="1">
      <c r="A580" s="2" t="e">
        <f t="shared" si="2"/>
        <v>#REF!</v>
      </c>
      <c r="B580" s="2" t="str">
        <f>IF(tabLocalidades!$C580="A","Atual","Nova")</f>
        <v>Nova</v>
      </c>
      <c r="C580" s="2" t="s">
        <v>193</v>
      </c>
      <c r="D580" s="6" t="s">
        <v>3473</v>
      </c>
      <c r="E580" s="27" t="s">
        <v>3474</v>
      </c>
      <c r="F580" s="27" t="s">
        <v>651</v>
      </c>
      <c r="G580" s="22" t="s">
        <v>67</v>
      </c>
      <c r="H580" s="27" t="s">
        <v>68</v>
      </c>
      <c r="I580" s="27" t="s">
        <v>69</v>
      </c>
      <c r="J580" s="27" t="s">
        <v>2134</v>
      </c>
      <c r="K580" s="27" t="s">
        <v>3475</v>
      </c>
      <c r="L580" s="261" t="s">
        <v>3476</v>
      </c>
      <c r="M580" s="27"/>
      <c r="N580" s="39" t="s">
        <v>3477</v>
      </c>
      <c r="O580" s="27" t="s">
        <v>1031</v>
      </c>
      <c r="P580" s="27" t="s">
        <v>802</v>
      </c>
      <c r="Q580" s="45">
        <v>50</v>
      </c>
      <c r="R580" s="25" t="e">
        <f>VLOOKUP(tabLocalidades!$D580,#REF!,10,0)</f>
        <v>#REF!</v>
      </c>
      <c r="S580" s="26" t="e">
        <f>VLOOKUP(tabLocalidades!$D580,#REF!,10,0)</f>
        <v>#REF!</v>
      </c>
      <c r="T580" s="26" t="e">
        <f>VLOOKUP(tabLocalidades!$D580,#REF!,10,0)</f>
        <v>#REF!</v>
      </c>
      <c r="U580" s="1" t="e">
        <f>IF(tabLocalidades!$R580=" ",0,1)</f>
        <v>#REF!</v>
      </c>
      <c r="V580" s="1" t="e">
        <f>TEXT(tabLocalidades!$R580,"mmm/aa")</f>
        <v>#REF!</v>
      </c>
      <c r="W580" s="1"/>
      <c r="X580" s="1"/>
      <c r="Y580" s="1"/>
      <c r="Z580" s="1"/>
      <c r="AA580" s="1"/>
    </row>
    <row r="581" spans="1:27" ht="19.5" customHeight="1">
      <c r="A581" s="2" t="e">
        <f t="shared" si="2"/>
        <v>#REF!</v>
      </c>
      <c r="B581" s="2" t="str">
        <f>IF(tabLocalidades!$C581="A","Atual","Nova")</f>
        <v>Nova</v>
      </c>
      <c r="C581" s="2" t="s">
        <v>193</v>
      </c>
      <c r="D581" s="6" t="s">
        <v>3478</v>
      </c>
      <c r="E581" s="27" t="s">
        <v>3479</v>
      </c>
      <c r="F581" s="27" t="s">
        <v>651</v>
      </c>
      <c r="G581" s="22" t="s">
        <v>30</v>
      </c>
      <c r="H581" s="27" t="s">
        <v>406</v>
      </c>
      <c r="I581" s="27" t="s">
        <v>424</v>
      </c>
      <c r="J581" s="27" t="s">
        <v>3480</v>
      </c>
      <c r="K581" s="27" t="s">
        <v>3481</v>
      </c>
      <c r="L581" s="261" t="s">
        <v>3482</v>
      </c>
      <c r="M581" s="27"/>
      <c r="N581" s="38" t="s">
        <v>3483</v>
      </c>
      <c r="O581" s="27" t="s">
        <v>1031</v>
      </c>
      <c r="P581" s="27" t="s">
        <v>802</v>
      </c>
      <c r="Q581" s="45">
        <v>50</v>
      </c>
      <c r="R581" s="25" t="e">
        <f>VLOOKUP(tabLocalidades!$D581,#REF!,10,0)</f>
        <v>#REF!</v>
      </c>
      <c r="S581" s="26" t="e">
        <f>VLOOKUP(tabLocalidades!$D581,#REF!,10,0)</f>
        <v>#REF!</v>
      </c>
      <c r="T581" s="26" t="e">
        <f>VLOOKUP(tabLocalidades!$D581,#REF!,10,0)</f>
        <v>#REF!</v>
      </c>
      <c r="U581" s="1" t="e">
        <f>IF(tabLocalidades!$R581=" ",0,1)</f>
        <v>#REF!</v>
      </c>
      <c r="V581" s="1" t="e">
        <f>TEXT(tabLocalidades!$R581,"mmm/aa")</f>
        <v>#REF!</v>
      </c>
      <c r="W581" s="1"/>
      <c r="X581" s="1"/>
      <c r="Y581" s="1"/>
      <c r="Z581" s="1"/>
      <c r="AA581" s="1"/>
    </row>
    <row r="582" spans="1:27" ht="19.5" customHeight="1">
      <c r="A582" s="2" t="e">
        <f t="shared" si="2"/>
        <v>#REF!</v>
      </c>
      <c r="B582" s="2" t="str">
        <f>IF(tabLocalidades!$C582="A","Atual","Nova")</f>
        <v>Nova</v>
      </c>
      <c r="C582" s="2" t="s">
        <v>193</v>
      </c>
      <c r="D582" s="6" t="s">
        <v>3484</v>
      </c>
      <c r="E582" s="27" t="s">
        <v>3485</v>
      </c>
      <c r="F582" s="27" t="s">
        <v>651</v>
      </c>
      <c r="G582" s="22" t="s">
        <v>56</v>
      </c>
      <c r="H582" s="27" t="s">
        <v>57</v>
      </c>
      <c r="I582" s="27" t="s">
        <v>57</v>
      </c>
      <c r="J582" s="27" t="s">
        <v>3486</v>
      </c>
      <c r="K582" s="27" t="s">
        <v>3487</v>
      </c>
      <c r="L582" s="261" t="s">
        <v>3488</v>
      </c>
      <c r="M582" s="27"/>
      <c r="N582" s="38" t="s">
        <v>3489</v>
      </c>
      <c r="O582" s="27" t="s">
        <v>1031</v>
      </c>
      <c r="P582" s="27" t="s">
        <v>802</v>
      </c>
      <c r="Q582" s="45">
        <v>50</v>
      </c>
      <c r="R582" s="25" t="e">
        <f>VLOOKUP(tabLocalidades!$D582,#REF!,10,0)</f>
        <v>#REF!</v>
      </c>
      <c r="S582" s="26" t="e">
        <f>VLOOKUP(tabLocalidades!$D582,#REF!,10,0)</f>
        <v>#REF!</v>
      </c>
      <c r="T582" s="26" t="e">
        <f>VLOOKUP(tabLocalidades!$D582,#REF!,10,0)</f>
        <v>#REF!</v>
      </c>
      <c r="U582" s="1" t="e">
        <f>IF(tabLocalidades!$R582=" ",0,1)</f>
        <v>#REF!</v>
      </c>
      <c r="V582" s="1" t="e">
        <f>TEXT(tabLocalidades!$R582,"mmm/aa")</f>
        <v>#REF!</v>
      </c>
      <c r="W582" s="1"/>
      <c r="X582" s="1"/>
      <c r="Y582" s="1"/>
      <c r="Z582" s="1"/>
      <c r="AA582" s="1"/>
    </row>
    <row r="583" spans="1:27" ht="19.5" customHeight="1">
      <c r="A583" s="2" t="e">
        <f t="shared" si="2"/>
        <v>#REF!</v>
      </c>
      <c r="B583" s="2" t="str">
        <f>IF(tabLocalidades!$C583="A","Atual","Nova")</f>
        <v>Nova</v>
      </c>
      <c r="C583" s="2" t="s">
        <v>193</v>
      </c>
      <c r="D583" s="6" t="s">
        <v>3490</v>
      </c>
      <c r="E583" s="27" t="s">
        <v>3491</v>
      </c>
      <c r="F583" s="27" t="s">
        <v>651</v>
      </c>
      <c r="G583" s="22" t="s">
        <v>220</v>
      </c>
      <c r="H583" s="27" t="s">
        <v>311</v>
      </c>
      <c r="I583" s="27" t="s">
        <v>558</v>
      </c>
      <c r="J583" s="27" t="s">
        <v>3492</v>
      </c>
      <c r="K583" s="27" t="s">
        <v>3493</v>
      </c>
      <c r="L583" s="261" t="s">
        <v>3494</v>
      </c>
      <c r="M583" s="27"/>
      <c r="N583" s="38" t="s">
        <v>3495</v>
      </c>
      <c r="O583" s="27" t="s">
        <v>1031</v>
      </c>
      <c r="P583" s="27" t="s">
        <v>802</v>
      </c>
      <c r="Q583" s="45">
        <v>50</v>
      </c>
      <c r="R583" s="25" t="e">
        <f>VLOOKUP(tabLocalidades!$D583,#REF!,10,0)</f>
        <v>#REF!</v>
      </c>
      <c r="S583" s="26" t="e">
        <f>VLOOKUP(tabLocalidades!$D583,#REF!,10,0)</f>
        <v>#REF!</v>
      </c>
      <c r="T583" s="26" t="e">
        <f>VLOOKUP(tabLocalidades!$D583,#REF!,10,0)</f>
        <v>#REF!</v>
      </c>
      <c r="U583" s="1" t="e">
        <f>IF(tabLocalidades!$R583=" ",0,1)</f>
        <v>#REF!</v>
      </c>
      <c r="V583" s="1" t="e">
        <f>TEXT(tabLocalidades!$R583,"mmm/aa")</f>
        <v>#REF!</v>
      </c>
      <c r="W583" s="1"/>
      <c r="X583" s="1"/>
      <c r="Y583" s="1"/>
      <c r="Z583" s="1"/>
      <c r="AA583" s="1"/>
    </row>
    <row r="584" spans="1:27" ht="19.5" customHeight="1">
      <c r="A584" s="2" t="e">
        <f t="shared" si="2"/>
        <v>#REF!</v>
      </c>
      <c r="B584" s="2" t="str">
        <f>IF(tabLocalidades!$C584="A","Atual","Nova")</f>
        <v>Nova</v>
      </c>
      <c r="C584" s="2" t="s">
        <v>193</v>
      </c>
      <c r="D584" s="6" t="s">
        <v>3496</v>
      </c>
      <c r="E584" s="27" t="s">
        <v>3497</v>
      </c>
      <c r="F584" s="27" t="s">
        <v>651</v>
      </c>
      <c r="G584" s="22" t="s">
        <v>56</v>
      </c>
      <c r="H584" s="27" t="s">
        <v>143</v>
      </c>
      <c r="I584" s="27" t="s">
        <v>144</v>
      </c>
      <c r="J584" s="27" t="s">
        <v>144</v>
      </c>
      <c r="K584" s="27" t="s">
        <v>3498</v>
      </c>
      <c r="L584" s="261" t="s">
        <v>3499</v>
      </c>
      <c r="M584" s="27"/>
      <c r="N584" s="38" t="s">
        <v>3500</v>
      </c>
      <c r="O584" s="27" t="s">
        <v>1031</v>
      </c>
      <c r="P584" s="27" t="s">
        <v>802</v>
      </c>
      <c r="Q584" s="45">
        <v>50</v>
      </c>
      <c r="R584" s="25" t="e">
        <f>VLOOKUP(tabLocalidades!$D584,#REF!,10,0)</f>
        <v>#REF!</v>
      </c>
      <c r="S584" s="26" t="e">
        <f>VLOOKUP(tabLocalidades!$D584,#REF!,10,0)</f>
        <v>#REF!</v>
      </c>
      <c r="T584" s="26" t="e">
        <f>VLOOKUP(tabLocalidades!$D584,#REF!,10,0)</f>
        <v>#REF!</v>
      </c>
      <c r="U584" s="1" t="e">
        <f>IF(tabLocalidades!$R584=" ",0,1)</f>
        <v>#REF!</v>
      </c>
      <c r="V584" s="1" t="e">
        <f>TEXT(tabLocalidades!$R584,"mmm/aa")</f>
        <v>#REF!</v>
      </c>
      <c r="W584" s="1"/>
      <c r="X584" s="1"/>
      <c r="Y584" s="1"/>
      <c r="Z584" s="1"/>
      <c r="AA584" s="1"/>
    </row>
    <row r="585" spans="1:27" ht="19.5" customHeight="1">
      <c r="A585" s="2" t="e">
        <f t="shared" si="2"/>
        <v>#REF!</v>
      </c>
      <c r="B585" s="2" t="str">
        <f>IF(tabLocalidades!$C585="A","Atual","Nova")</f>
        <v>Nova</v>
      </c>
      <c r="C585" s="2" t="s">
        <v>193</v>
      </c>
      <c r="D585" s="6" t="s">
        <v>3501</v>
      </c>
      <c r="E585" s="27" t="s">
        <v>3502</v>
      </c>
      <c r="F585" s="27" t="s">
        <v>651</v>
      </c>
      <c r="G585" s="22" t="s">
        <v>30</v>
      </c>
      <c r="H585" s="27" t="s">
        <v>262</v>
      </c>
      <c r="I585" s="27" t="s">
        <v>331</v>
      </c>
      <c r="J585" s="27" t="s">
        <v>3503</v>
      </c>
      <c r="K585" s="27" t="s">
        <v>3504</v>
      </c>
      <c r="L585" s="261" t="s">
        <v>3505</v>
      </c>
      <c r="M585" s="27"/>
      <c r="N585" s="39" t="s">
        <v>3506</v>
      </c>
      <c r="O585" s="27" t="s">
        <v>1031</v>
      </c>
      <c r="P585" s="27" t="s">
        <v>802</v>
      </c>
      <c r="Q585" s="45">
        <v>75</v>
      </c>
      <c r="R585" s="25" t="e">
        <f>VLOOKUP(tabLocalidades!$D585,#REF!,10,0)</f>
        <v>#REF!</v>
      </c>
      <c r="S585" s="26" t="e">
        <f>VLOOKUP(tabLocalidades!$D585,#REF!,10,0)</f>
        <v>#REF!</v>
      </c>
      <c r="T585" s="26" t="e">
        <f>VLOOKUP(tabLocalidades!$D585,#REF!,10,0)</f>
        <v>#REF!</v>
      </c>
      <c r="U585" s="1" t="e">
        <f>IF(tabLocalidades!$R585=" ",0,1)</f>
        <v>#REF!</v>
      </c>
      <c r="V585" s="1" t="e">
        <f>TEXT(tabLocalidades!$R585,"mmm/aa")</f>
        <v>#REF!</v>
      </c>
      <c r="W585" s="1"/>
      <c r="X585" s="1"/>
      <c r="Y585" s="1"/>
      <c r="Z585" s="1"/>
      <c r="AA585" s="1"/>
    </row>
    <row r="586" spans="1:27" ht="19.5" customHeight="1">
      <c r="A586" s="2" t="e">
        <f t="shared" si="2"/>
        <v>#REF!</v>
      </c>
      <c r="B586" s="2" t="str">
        <f>IF(tabLocalidades!$C586="A","Atual","Nova")</f>
        <v>Nova</v>
      </c>
      <c r="C586" s="2" t="s">
        <v>193</v>
      </c>
      <c r="D586" s="6" t="s">
        <v>3507</v>
      </c>
      <c r="E586" s="27" t="s">
        <v>3508</v>
      </c>
      <c r="F586" s="27" t="s">
        <v>651</v>
      </c>
      <c r="G586" s="22" t="s">
        <v>56</v>
      </c>
      <c r="H586" s="27" t="s">
        <v>91</v>
      </c>
      <c r="I586" s="27" t="s">
        <v>91</v>
      </c>
      <c r="J586" s="27" t="s">
        <v>3509</v>
      </c>
      <c r="K586" s="27" t="s">
        <v>3510</v>
      </c>
      <c r="L586" s="261" t="s">
        <v>3511</v>
      </c>
      <c r="M586" s="27"/>
      <c r="N586" s="39" t="s">
        <v>3512</v>
      </c>
      <c r="O586" s="27" t="s">
        <v>1031</v>
      </c>
      <c r="P586" s="27" t="s">
        <v>802</v>
      </c>
      <c r="Q586" s="45">
        <v>50</v>
      </c>
      <c r="R586" s="25" t="e">
        <f>VLOOKUP(tabLocalidades!$D586,#REF!,10,0)</f>
        <v>#REF!</v>
      </c>
      <c r="S586" s="26" t="e">
        <f>VLOOKUP(tabLocalidades!$D586,#REF!,10,0)</f>
        <v>#REF!</v>
      </c>
      <c r="T586" s="26" t="e">
        <f>VLOOKUP(tabLocalidades!$D586,#REF!,10,0)</f>
        <v>#REF!</v>
      </c>
      <c r="U586" s="1" t="e">
        <f>IF(tabLocalidades!$R586=" ",0,1)</f>
        <v>#REF!</v>
      </c>
      <c r="V586" s="1" t="e">
        <f>TEXT(tabLocalidades!$R586,"mmm/aa")</f>
        <v>#REF!</v>
      </c>
      <c r="W586" s="1"/>
      <c r="X586" s="1"/>
      <c r="Y586" s="1"/>
      <c r="Z586" s="1"/>
      <c r="AA586" s="1"/>
    </row>
    <row r="587" spans="1:27" ht="19.5" customHeight="1">
      <c r="A587" s="2" t="e">
        <f t="shared" si="2"/>
        <v>#REF!</v>
      </c>
      <c r="B587" s="2" t="str">
        <f>IF(tabLocalidades!$C587="A","Atual","Nova")</f>
        <v>Nova</v>
      </c>
      <c r="C587" s="2" t="s">
        <v>193</v>
      </c>
      <c r="D587" s="6" t="s">
        <v>3513</v>
      </c>
      <c r="E587" s="27" t="s">
        <v>3514</v>
      </c>
      <c r="F587" s="27" t="s">
        <v>651</v>
      </c>
      <c r="G587" s="22" t="s">
        <v>56</v>
      </c>
      <c r="H587" s="27" t="s">
        <v>580</v>
      </c>
      <c r="I587" s="27" t="s">
        <v>580</v>
      </c>
      <c r="J587" s="27" t="s">
        <v>3515</v>
      </c>
      <c r="K587" s="27" t="s">
        <v>3516</v>
      </c>
      <c r="L587" s="261" t="s">
        <v>3517</v>
      </c>
      <c r="M587" s="27"/>
      <c r="N587" s="38" t="s">
        <v>3518</v>
      </c>
      <c r="O587" s="27" t="s">
        <v>1031</v>
      </c>
      <c r="P587" s="27" t="s">
        <v>802</v>
      </c>
      <c r="Q587" s="45">
        <v>50</v>
      </c>
      <c r="R587" s="25" t="e">
        <f>VLOOKUP(tabLocalidades!$D587,#REF!,10,0)</f>
        <v>#REF!</v>
      </c>
      <c r="S587" s="26" t="e">
        <f>VLOOKUP(tabLocalidades!$D587,#REF!,10,0)</f>
        <v>#REF!</v>
      </c>
      <c r="T587" s="26" t="e">
        <f>VLOOKUP(tabLocalidades!$D587,#REF!,10,0)</f>
        <v>#REF!</v>
      </c>
      <c r="U587" s="1" t="e">
        <f>IF(tabLocalidades!$R587=" ",0,1)</f>
        <v>#REF!</v>
      </c>
      <c r="V587" s="1" t="e">
        <f>TEXT(tabLocalidades!$R587,"mmm/aa")</f>
        <v>#REF!</v>
      </c>
      <c r="W587" s="1"/>
      <c r="X587" s="1"/>
      <c r="Y587" s="1"/>
      <c r="Z587" s="1"/>
      <c r="AA587" s="1"/>
    </row>
    <row r="588" spans="1:27" ht="19.5" customHeight="1">
      <c r="A588" s="2" t="e">
        <f t="shared" si="2"/>
        <v>#REF!</v>
      </c>
      <c r="B588" s="2" t="str">
        <f>IF(tabLocalidades!$C588="A","Atual","Nova")</f>
        <v>Nova</v>
      </c>
      <c r="C588" s="2" t="s">
        <v>193</v>
      </c>
      <c r="D588" s="6" t="s">
        <v>3519</v>
      </c>
      <c r="E588" s="27" t="s">
        <v>3520</v>
      </c>
      <c r="F588" s="27" t="s">
        <v>651</v>
      </c>
      <c r="G588" s="22" t="s">
        <v>220</v>
      </c>
      <c r="H588" s="27" t="s">
        <v>451</v>
      </c>
      <c r="I588" s="27" t="s">
        <v>564</v>
      </c>
      <c r="J588" s="27" t="s">
        <v>1097</v>
      </c>
      <c r="K588" s="27" t="s">
        <v>3521</v>
      </c>
      <c r="L588" s="261" t="s">
        <v>3522</v>
      </c>
      <c r="M588" s="27"/>
      <c r="N588" s="38" t="s">
        <v>3523</v>
      </c>
      <c r="O588" s="27" t="s">
        <v>1031</v>
      </c>
      <c r="P588" s="27" t="s">
        <v>802</v>
      </c>
      <c r="Q588" s="45">
        <v>50</v>
      </c>
      <c r="R588" s="25" t="e">
        <f>VLOOKUP(tabLocalidades!$D588,#REF!,10,0)</f>
        <v>#REF!</v>
      </c>
      <c r="S588" s="26" t="e">
        <f>VLOOKUP(tabLocalidades!$D588,#REF!,10,0)</f>
        <v>#REF!</v>
      </c>
      <c r="T588" s="26" t="e">
        <f>VLOOKUP(tabLocalidades!$D588,#REF!,10,0)</f>
        <v>#REF!</v>
      </c>
      <c r="U588" s="1" t="e">
        <f>IF(tabLocalidades!$R588=" ",0,1)</f>
        <v>#REF!</v>
      </c>
      <c r="V588" s="1" t="e">
        <f>TEXT(tabLocalidades!$R588,"mmm/aa")</f>
        <v>#REF!</v>
      </c>
      <c r="W588" s="1"/>
      <c r="X588" s="1"/>
      <c r="Y588" s="1"/>
      <c r="Z588" s="1"/>
      <c r="AA588" s="1"/>
    </row>
    <row r="589" spans="1:27" ht="19.5" customHeight="1">
      <c r="A589" s="2" t="e">
        <f t="shared" si="2"/>
        <v>#REF!</v>
      </c>
      <c r="B589" s="2" t="str">
        <f>IF(tabLocalidades!$C589="A","Atual","Nova")</f>
        <v>Nova</v>
      </c>
      <c r="C589" s="2" t="s">
        <v>193</v>
      </c>
      <c r="D589" s="6" t="s">
        <v>3524</v>
      </c>
      <c r="E589" s="27" t="s">
        <v>3525</v>
      </c>
      <c r="F589" s="27" t="s">
        <v>651</v>
      </c>
      <c r="G589" s="22" t="s">
        <v>220</v>
      </c>
      <c r="H589" s="27" t="s">
        <v>390</v>
      </c>
      <c r="I589" s="27" t="s">
        <v>391</v>
      </c>
      <c r="J589" s="27" t="s">
        <v>2553</v>
      </c>
      <c r="K589" s="27" t="s">
        <v>3526</v>
      </c>
      <c r="L589" s="261" t="s">
        <v>3527</v>
      </c>
      <c r="M589" s="27"/>
      <c r="N589" s="38" t="s">
        <v>3528</v>
      </c>
      <c r="O589" s="27" t="s">
        <v>1031</v>
      </c>
      <c r="P589" s="27" t="s">
        <v>802</v>
      </c>
      <c r="Q589" s="45">
        <v>50</v>
      </c>
      <c r="R589" s="25" t="e">
        <f>VLOOKUP(tabLocalidades!$D589,#REF!,10,0)</f>
        <v>#REF!</v>
      </c>
      <c r="S589" s="26" t="e">
        <f>VLOOKUP(tabLocalidades!$D589,#REF!,10,0)</f>
        <v>#REF!</v>
      </c>
      <c r="T589" s="26" t="e">
        <f>VLOOKUP(tabLocalidades!$D589,#REF!,10,0)</f>
        <v>#REF!</v>
      </c>
      <c r="U589" s="1" t="e">
        <f>IF(tabLocalidades!$R589=" ",0,1)</f>
        <v>#REF!</v>
      </c>
      <c r="V589" s="1" t="e">
        <f>TEXT(tabLocalidades!$R589,"mmm/aa")</f>
        <v>#REF!</v>
      </c>
      <c r="W589" s="1"/>
      <c r="X589" s="1"/>
      <c r="Y589" s="1"/>
      <c r="Z589" s="1"/>
      <c r="AA589" s="1"/>
    </row>
    <row r="590" spans="1:27" ht="19.5" customHeight="1">
      <c r="A590" s="2" t="e">
        <f t="shared" si="2"/>
        <v>#REF!</v>
      </c>
      <c r="B590" s="2" t="str">
        <f>IF(tabLocalidades!$C590="A","Atual","Nova")</f>
        <v>Nova</v>
      </c>
      <c r="C590" s="2" t="s">
        <v>193</v>
      </c>
      <c r="D590" s="6" t="s">
        <v>3529</v>
      </c>
      <c r="E590" s="27" t="s">
        <v>3530</v>
      </c>
      <c r="F590" s="27" t="s">
        <v>651</v>
      </c>
      <c r="G590" s="22" t="s">
        <v>56</v>
      </c>
      <c r="H590" s="27" t="s">
        <v>580</v>
      </c>
      <c r="I590" s="27" t="s">
        <v>581</v>
      </c>
      <c r="J590" s="27" t="s">
        <v>3531</v>
      </c>
      <c r="K590" s="27" t="s">
        <v>3532</v>
      </c>
      <c r="L590" s="261" t="s">
        <v>3533</v>
      </c>
      <c r="M590" s="27"/>
      <c r="N590" s="38" t="s">
        <v>3534</v>
      </c>
      <c r="O590" s="27" t="s">
        <v>1031</v>
      </c>
      <c r="P590" s="27" t="s">
        <v>802</v>
      </c>
      <c r="Q590" s="45">
        <v>100</v>
      </c>
      <c r="R590" s="25" t="e">
        <f>VLOOKUP(tabLocalidades!$D590,#REF!,10,0)</f>
        <v>#REF!</v>
      </c>
      <c r="S590" s="26" t="e">
        <f>VLOOKUP(tabLocalidades!$D590,#REF!,10,0)</f>
        <v>#REF!</v>
      </c>
      <c r="T590" s="26" t="e">
        <f>VLOOKUP(tabLocalidades!$D590,#REF!,10,0)</f>
        <v>#REF!</v>
      </c>
      <c r="U590" s="1" t="e">
        <f>IF(tabLocalidades!$R590=" ",0,1)</f>
        <v>#REF!</v>
      </c>
      <c r="V590" s="1" t="e">
        <f>TEXT(tabLocalidades!$R590,"mmm/aa")</f>
        <v>#REF!</v>
      </c>
      <c r="W590" s="1"/>
      <c r="X590" s="1"/>
      <c r="Y590" s="1"/>
      <c r="Z590" s="1"/>
      <c r="AA590" s="1"/>
    </row>
    <row r="591" spans="1:27" ht="19.5" customHeight="1">
      <c r="A591" s="2" t="e">
        <f t="shared" si="2"/>
        <v>#REF!</v>
      </c>
      <c r="B591" s="2" t="str">
        <f>IF(tabLocalidades!$C591="A","Atual","Nova")</f>
        <v>Nova</v>
      </c>
      <c r="C591" s="2" t="s">
        <v>193</v>
      </c>
      <c r="D591" s="6" t="s">
        <v>3535</v>
      </c>
      <c r="E591" s="27" t="s">
        <v>3536</v>
      </c>
      <c r="F591" s="27" t="s">
        <v>651</v>
      </c>
      <c r="G591" s="22" t="s">
        <v>56</v>
      </c>
      <c r="H591" s="27" t="s">
        <v>102</v>
      </c>
      <c r="I591" s="27" t="s">
        <v>103</v>
      </c>
      <c r="J591" s="27" t="s">
        <v>3537</v>
      </c>
      <c r="K591" s="27" t="s">
        <v>3538</v>
      </c>
      <c r="L591" s="261" t="s">
        <v>3539</v>
      </c>
      <c r="M591" s="27"/>
      <c r="N591" s="38" t="s">
        <v>3540</v>
      </c>
      <c r="O591" s="27" t="s">
        <v>1031</v>
      </c>
      <c r="P591" s="27" t="s">
        <v>802</v>
      </c>
      <c r="Q591" s="45">
        <v>50</v>
      </c>
      <c r="R591" s="25" t="e">
        <f>VLOOKUP(tabLocalidades!$D591,#REF!,10,0)</f>
        <v>#REF!</v>
      </c>
      <c r="S591" s="26" t="e">
        <f>VLOOKUP(tabLocalidades!$D591,#REF!,10,0)</f>
        <v>#REF!</v>
      </c>
      <c r="T591" s="26" t="e">
        <f>VLOOKUP(tabLocalidades!$D591,#REF!,10,0)</f>
        <v>#REF!</v>
      </c>
      <c r="U591" s="1" t="e">
        <f>IF(tabLocalidades!$R591=" ",0,1)</f>
        <v>#REF!</v>
      </c>
      <c r="V591" s="1" t="e">
        <f>TEXT(tabLocalidades!$R591,"mmm/aa")</f>
        <v>#REF!</v>
      </c>
      <c r="W591" s="1"/>
      <c r="X591" s="1"/>
      <c r="Y591" s="1"/>
      <c r="Z591" s="1"/>
      <c r="AA591" s="1"/>
    </row>
    <row r="592" spans="1:27" ht="19.5" customHeight="1">
      <c r="A592" s="2" t="e">
        <f t="shared" si="2"/>
        <v>#REF!</v>
      </c>
      <c r="B592" s="2" t="str">
        <f>IF(tabLocalidades!$C592="A","Atual","Nova")</f>
        <v>Nova</v>
      </c>
      <c r="C592" s="2" t="s">
        <v>193</v>
      </c>
      <c r="D592" s="6" t="s">
        <v>3541</v>
      </c>
      <c r="E592" s="27" t="s">
        <v>3542</v>
      </c>
      <c r="F592" s="27" t="s">
        <v>651</v>
      </c>
      <c r="G592" s="22" t="s">
        <v>56</v>
      </c>
      <c r="H592" s="27" t="s">
        <v>398</v>
      </c>
      <c r="I592" s="27" t="s">
        <v>398</v>
      </c>
      <c r="J592" s="27" t="s">
        <v>3543</v>
      </c>
      <c r="K592" s="27" t="s">
        <v>3544</v>
      </c>
      <c r="L592" s="261" t="s">
        <v>3545</v>
      </c>
      <c r="M592" s="27"/>
      <c r="N592" s="38" t="s">
        <v>3546</v>
      </c>
      <c r="O592" s="27" t="s">
        <v>1031</v>
      </c>
      <c r="P592" s="27" t="s">
        <v>802</v>
      </c>
      <c r="Q592" s="45">
        <v>50</v>
      </c>
      <c r="R592" s="25" t="e">
        <f>VLOOKUP(tabLocalidades!$D592,#REF!,10,0)</f>
        <v>#REF!</v>
      </c>
      <c r="S592" s="26" t="e">
        <f>VLOOKUP(tabLocalidades!$D592,#REF!,10,0)</f>
        <v>#REF!</v>
      </c>
      <c r="T592" s="26" t="e">
        <f>VLOOKUP(tabLocalidades!$D592,#REF!,10,0)</f>
        <v>#REF!</v>
      </c>
      <c r="U592" s="1" t="e">
        <f>IF(tabLocalidades!$R592=" ",0,1)</f>
        <v>#REF!</v>
      </c>
      <c r="V592" s="1" t="e">
        <f>TEXT(tabLocalidades!$R592,"mmm/aa")</f>
        <v>#REF!</v>
      </c>
      <c r="W592" s="1"/>
      <c r="X592" s="1"/>
      <c r="Y592" s="1"/>
      <c r="Z592" s="1"/>
      <c r="AA592" s="1"/>
    </row>
    <row r="593" spans="1:27" ht="19.5" customHeight="1">
      <c r="A593" s="2" t="e">
        <f t="shared" si="2"/>
        <v>#REF!</v>
      </c>
      <c r="B593" s="2" t="str">
        <f>IF(tabLocalidades!$C593="A","Atual","Nova")</f>
        <v>Nova</v>
      </c>
      <c r="C593" s="2" t="s">
        <v>193</v>
      </c>
      <c r="D593" s="6" t="s">
        <v>3547</v>
      </c>
      <c r="E593" s="27" t="s">
        <v>3548</v>
      </c>
      <c r="F593" s="27" t="s">
        <v>651</v>
      </c>
      <c r="G593" s="22" t="s">
        <v>56</v>
      </c>
      <c r="H593" s="27" t="s">
        <v>377</v>
      </c>
      <c r="I593" s="27" t="s">
        <v>378</v>
      </c>
      <c r="J593" s="27" t="s">
        <v>3549</v>
      </c>
      <c r="K593" s="27" t="s">
        <v>3550</v>
      </c>
      <c r="L593" s="261" t="s">
        <v>3551</v>
      </c>
      <c r="M593" s="27"/>
      <c r="N593" s="38" t="s">
        <v>3552</v>
      </c>
      <c r="O593" s="27" t="s">
        <v>1031</v>
      </c>
      <c r="P593" s="27" t="s">
        <v>802</v>
      </c>
      <c r="Q593" s="45">
        <v>50</v>
      </c>
      <c r="R593" s="25" t="e">
        <f>VLOOKUP(tabLocalidades!$D593,#REF!,10,0)</f>
        <v>#REF!</v>
      </c>
      <c r="S593" s="26" t="e">
        <f>VLOOKUP(tabLocalidades!$D593,#REF!,10,0)</f>
        <v>#REF!</v>
      </c>
      <c r="T593" s="26" t="e">
        <f>VLOOKUP(tabLocalidades!$D593,#REF!,10,0)</f>
        <v>#REF!</v>
      </c>
      <c r="U593" s="1" t="e">
        <f>IF(tabLocalidades!$R593=" ",0,1)</f>
        <v>#REF!</v>
      </c>
      <c r="V593" s="1" t="e">
        <f>TEXT(tabLocalidades!$R593,"mmm/aa")</f>
        <v>#REF!</v>
      </c>
      <c r="W593" s="1"/>
      <c r="X593" s="1"/>
      <c r="Y593" s="1"/>
      <c r="Z593" s="1"/>
      <c r="AA593" s="1"/>
    </row>
    <row r="594" spans="1:27" ht="19.5" customHeight="1">
      <c r="A594" s="2" t="e">
        <f t="shared" si="2"/>
        <v>#REF!</v>
      </c>
      <c r="B594" s="2" t="str">
        <f>IF(tabLocalidades!$C594="A","Atual","Nova")</f>
        <v>Nova</v>
      </c>
      <c r="C594" s="2" t="s">
        <v>193</v>
      </c>
      <c r="D594" s="6" t="s">
        <v>3553</v>
      </c>
      <c r="E594" s="27" t="s">
        <v>3554</v>
      </c>
      <c r="F594" s="27" t="s">
        <v>651</v>
      </c>
      <c r="G594" s="22" t="s">
        <v>56</v>
      </c>
      <c r="H594" s="27" t="s">
        <v>580</v>
      </c>
      <c r="I594" s="27" t="s">
        <v>588</v>
      </c>
      <c r="J594" s="27" t="s">
        <v>3555</v>
      </c>
      <c r="K594" s="27" t="s">
        <v>3556</v>
      </c>
      <c r="L594" s="261" t="s">
        <v>3557</v>
      </c>
      <c r="M594" s="27"/>
      <c r="N594" s="38" t="s">
        <v>3558</v>
      </c>
      <c r="O594" s="27" t="s">
        <v>1031</v>
      </c>
      <c r="P594" s="27" t="s">
        <v>802</v>
      </c>
      <c r="Q594" s="45">
        <v>100</v>
      </c>
      <c r="R594" s="25" t="e">
        <f>VLOOKUP(tabLocalidades!$D594,#REF!,10,0)</f>
        <v>#REF!</v>
      </c>
      <c r="S594" s="26" t="e">
        <f>VLOOKUP(tabLocalidades!$D594,#REF!,10,0)</f>
        <v>#REF!</v>
      </c>
      <c r="T594" s="26" t="e">
        <f>VLOOKUP(tabLocalidades!$D594,#REF!,10,0)</f>
        <v>#REF!</v>
      </c>
      <c r="U594" s="1" t="e">
        <f>IF(tabLocalidades!$R594=" ",0,1)</f>
        <v>#REF!</v>
      </c>
      <c r="V594" s="1" t="e">
        <f>TEXT(tabLocalidades!$R594,"mmm/aa")</f>
        <v>#REF!</v>
      </c>
      <c r="W594" s="1"/>
      <c r="X594" s="1"/>
      <c r="Y594" s="1"/>
      <c r="Z594" s="1"/>
      <c r="AA594" s="1"/>
    </row>
    <row r="595" spans="1:27" ht="19.5" customHeight="1">
      <c r="A595" s="2" t="e">
        <f t="shared" si="2"/>
        <v>#REF!</v>
      </c>
      <c r="B595" s="2" t="str">
        <f>IF(tabLocalidades!$C595="A","Atual","Nova")</f>
        <v>Nova</v>
      </c>
      <c r="C595" s="2" t="s">
        <v>193</v>
      </c>
      <c r="D595" s="6" t="s">
        <v>3559</v>
      </c>
      <c r="E595" s="27" t="s">
        <v>3560</v>
      </c>
      <c r="F595" s="27" t="s">
        <v>651</v>
      </c>
      <c r="G595" s="22" t="s">
        <v>67</v>
      </c>
      <c r="H595" s="27" t="s">
        <v>318</v>
      </c>
      <c r="I595" s="27" t="s">
        <v>691</v>
      </c>
      <c r="J595" s="27" t="s">
        <v>692</v>
      </c>
      <c r="K595" s="27" t="s">
        <v>3561</v>
      </c>
      <c r="L595" s="261" t="s">
        <v>3562</v>
      </c>
      <c r="M595" s="27"/>
      <c r="N595" s="38" t="s">
        <v>3563</v>
      </c>
      <c r="O595" s="27" t="s">
        <v>1031</v>
      </c>
      <c r="P595" s="27" t="s">
        <v>802</v>
      </c>
      <c r="Q595" s="45">
        <v>50</v>
      </c>
      <c r="R595" s="25" t="e">
        <f>VLOOKUP(tabLocalidades!$D595,#REF!,10,0)</f>
        <v>#REF!</v>
      </c>
      <c r="S595" s="26" t="e">
        <f>VLOOKUP(tabLocalidades!$D595,#REF!,10,0)</f>
        <v>#REF!</v>
      </c>
      <c r="T595" s="26" t="e">
        <f>VLOOKUP(tabLocalidades!$D595,#REF!,10,0)</f>
        <v>#REF!</v>
      </c>
      <c r="U595" s="1" t="e">
        <f>IF(tabLocalidades!$R595=" ",0,1)</f>
        <v>#REF!</v>
      </c>
      <c r="V595" s="1" t="e">
        <f>TEXT(tabLocalidades!$R595,"mmm/aa")</f>
        <v>#REF!</v>
      </c>
      <c r="W595" s="1"/>
      <c r="X595" s="1"/>
      <c r="Y595" s="1"/>
      <c r="Z595" s="1"/>
      <c r="AA595" s="1"/>
    </row>
    <row r="596" spans="1:27" ht="19.5" customHeight="1">
      <c r="A596" s="2" t="e">
        <f t="shared" si="2"/>
        <v>#REF!</v>
      </c>
      <c r="B596" s="2" t="str">
        <f>IF(tabLocalidades!$C596="A","Atual","Nova")</f>
        <v>Nova</v>
      </c>
      <c r="C596" s="2" t="s">
        <v>193</v>
      </c>
      <c r="D596" s="6" t="s">
        <v>3564</v>
      </c>
      <c r="E596" s="27" t="s">
        <v>3565</v>
      </c>
      <c r="F596" s="27" t="s">
        <v>651</v>
      </c>
      <c r="G596" s="22" t="s">
        <v>220</v>
      </c>
      <c r="H596" s="27" t="s">
        <v>571</v>
      </c>
      <c r="I596" s="27" t="s">
        <v>684</v>
      </c>
      <c r="J596" s="27" t="s">
        <v>685</v>
      </c>
      <c r="K596" s="27" t="s">
        <v>3566</v>
      </c>
      <c r="L596" s="261" t="s">
        <v>3567</v>
      </c>
      <c r="M596" s="27"/>
      <c r="N596" s="38" t="s">
        <v>3568</v>
      </c>
      <c r="O596" s="27" t="s">
        <v>1031</v>
      </c>
      <c r="P596" s="27" t="s">
        <v>802</v>
      </c>
      <c r="Q596" s="45">
        <v>50</v>
      </c>
      <c r="R596" s="25" t="e">
        <f>VLOOKUP(tabLocalidades!$D596,#REF!,10,0)</f>
        <v>#REF!</v>
      </c>
      <c r="S596" s="26" t="e">
        <f>VLOOKUP(tabLocalidades!$D596,#REF!,10,0)</f>
        <v>#REF!</v>
      </c>
      <c r="T596" s="26" t="e">
        <f>VLOOKUP(tabLocalidades!$D596,#REF!,10,0)</f>
        <v>#REF!</v>
      </c>
      <c r="U596" s="1" t="e">
        <f>IF(tabLocalidades!$R596=" ",0,1)</f>
        <v>#REF!</v>
      </c>
      <c r="V596" s="1" t="e">
        <f>TEXT(tabLocalidades!$R596,"mmm/aa")</f>
        <v>#REF!</v>
      </c>
      <c r="W596" s="1"/>
      <c r="X596" s="1"/>
      <c r="Y596" s="1"/>
      <c r="Z596" s="1"/>
      <c r="AA596" s="1"/>
    </row>
    <row r="597" spans="1:27" ht="19.5" customHeight="1">
      <c r="A597" s="2" t="e">
        <f t="shared" si="2"/>
        <v>#REF!</v>
      </c>
      <c r="B597" s="2" t="str">
        <f>IF(tabLocalidades!$C597="A","Atual","Nova")</f>
        <v>Nova</v>
      </c>
      <c r="C597" s="2" t="s">
        <v>193</v>
      </c>
      <c r="D597" s="6" t="s">
        <v>3569</v>
      </c>
      <c r="E597" s="27" t="s">
        <v>3570</v>
      </c>
      <c r="F597" s="27" t="s">
        <v>651</v>
      </c>
      <c r="G597" s="22" t="s">
        <v>220</v>
      </c>
      <c r="H597" s="27" t="s">
        <v>491</v>
      </c>
      <c r="I597" s="27" t="s">
        <v>491</v>
      </c>
      <c r="J597" s="27" t="s">
        <v>2368</v>
      </c>
      <c r="K597" s="27" t="s">
        <v>3571</v>
      </c>
      <c r="L597" s="261" t="s">
        <v>3572</v>
      </c>
      <c r="M597" s="27"/>
      <c r="N597" s="38" t="s">
        <v>3573</v>
      </c>
      <c r="O597" s="27" t="s">
        <v>1031</v>
      </c>
      <c r="P597" s="27" t="s">
        <v>802</v>
      </c>
      <c r="Q597" s="45">
        <v>50</v>
      </c>
      <c r="R597" s="25" t="e">
        <f>VLOOKUP(tabLocalidades!$D597,#REF!,10,0)</f>
        <v>#REF!</v>
      </c>
      <c r="S597" s="26" t="e">
        <f>VLOOKUP(tabLocalidades!$D597,#REF!,10,0)</f>
        <v>#REF!</v>
      </c>
      <c r="T597" s="26" t="e">
        <f>VLOOKUP(tabLocalidades!$D597,#REF!,10,0)</f>
        <v>#REF!</v>
      </c>
      <c r="U597" s="1" t="e">
        <f>IF(tabLocalidades!$R597=" ",0,1)</f>
        <v>#REF!</v>
      </c>
      <c r="V597" s="1" t="e">
        <f>TEXT(tabLocalidades!$R597,"mmm/aa")</f>
        <v>#REF!</v>
      </c>
      <c r="W597" s="1"/>
      <c r="X597" s="1"/>
      <c r="Y597" s="1"/>
      <c r="Z597" s="1"/>
      <c r="AA597" s="1"/>
    </row>
    <row r="598" spans="1:27" ht="19.5" customHeight="1">
      <c r="A598" s="2" t="e">
        <f t="shared" si="2"/>
        <v>#REF!</v>
      </c>
      <c r="B598" s="2" t="str">
        <f>IF(tabLocalidades!$C598="A","Atual","Nova")</f>
        <v>Nova</v>
      </c>
      <c r="C598" s="2" t="s">
        <v>193</v>
      </c>
      <c r="D598" s="6" t="s">
        <v>3574</v>
      </c>
      <c r="E598" s="27" t="s">
        <v>3575</v>
      </c>
      <c r="F598" s="27" t="s">
        <v>651</v>
      </c>
      <c r="G598" s="22" t="s">
        <v>39</v>
      </c>
      <c r="H598" s="27" t="s">
        <v>40</v>
      </c>
      <c r="I598" s="27" t="s">
        <v>41</v>
      </c>
      <c r="J598" s="27" t="s">
        <v>41</v>
      </c>
      <c r="K598" s="27" t="s">
        <v>3576</v>
      </c>
      <c r="L598" s="261" t="s">
        <v>3577</v>
      </c>
      <c r="M598" s="27"/>
      <c r="N598" s="38" t="s">
        <v>3578</v>
      </c>
      <c r="O598" s="27" t="s">
        <v>1031</v>
      </c>
      <c r="P598" s="27" t="s">
        <v>802</v>
      </c>
      <c r="Q598" s="45">
        <v>50</v>
      </c>
      <c r="R598" s="25" t="e">
        <f>VLOOKUP(tabLocalidades!$D598,#REF!,10,0)</f>
        <v>#REF!</v>
      </c>
      <c r="S598" s="26" t="e">
        <f>VLOOKUP(tabLocalidades!$D598,#REF!,10,0)</f>
        <v>#REF!</v>
      </c>
      <c r="T598" s="26" t="e">
        <f>VLOOKUP(tabLocalidades!$D598,#REF!,10,0)</f>
        <v>#REF!</v>
      </c>
      <c r="U598" s="1" t="e">
        <f>IF(tabLocalidades!$R598=" ",0,1)</f>
        <v>#REF!</v>
      </c>
      <c r="V598" s="1" t="e">
        <f>TEXT(tabLocalidades!$R598,"mmm/aa")</f>
        <v>#REF!</v>
      </c>
      <c r="W598" s="1"/>
      <c r="X598" s="1"/>
      <c r="Y598" s="1"/>
      <c r="Z598" s="1"/>
      <c r="AA598" s="1"/>
    </row>
    <row r="599" spans="1:27" ht="19.5" customHeight="1">
      <c r="A599" s="2" t="e">
        <f t="shared" si="2"/>
        <v>#REF!</v>
      </c>
      <c r="B599" s="2" t="str">
        <f>IF(tabLocalidades!$C599="A","Atual","Nova")</f>
        <v>Nova</v>
      </c>
      <c r="C599" s="2" t="s">
        <v>193</v>
      </c>
      <c r="D599" s="6" t="s">
        <v>3579</v>
      </c>
      <c r="E599" s="27" t="s">
        <v>3580</v>
      </c>
      <c r="F599" s="27" t="s">
        <v>651</v>
      </c>
      <c r="G599" s="22" t="s">
        <v>67</v>
      </c>
      <c r="H599" s="27" t="s">
        <v>318</v>
      </c>
      <c r="I599" s="27" t="s">
        <v>1531</v>
      </c>
      <c r="J599" s="27" t="s">
        <v>3581</v>
      </c>
      <c r="K599" s="27" t="s">
        <v>3582</v>
      </c>
      <c r="L599" s="261" t="s">
        <v>3583</v>
      </c>
      <c r="M599" s="27"/>
      <c r="N599" s="39" t="s">
        <v>3584</v>
      </c>
      <c r="O599" s="27" t="s">
        <v>1031</v>
      </c>
      <c r="P599" s="27" t="s">
        <v>802</v>
      </c>
      <c r="Q599" s="45">
        <v>100</v>
      </c>
      <c r="R599" s="25" t="e">
        <f>VLOOKUP(tabLocalidades!$D599,#REF!,10,0)</f>
        <v>#REF!</v>
      </c>
      <c r="S599" s="26" t="e">
        <f>VLOOKUP(tabLocalidades!$D599,#REF!,10,0)</f>
        <v>#REF!</v>
      </c>
      <c r="T599" s="26" t="e">
        <f>VLOOKUP(tabLocalidades!$D599,#REF!,10,0)</f>
        <v>#REF!</v>
      </c>
      <c r="U599" s="1" t="e">
        <f>IF(tabLocalidades!$R599=" ",0,1)</f>
        <v>#REF!</v>
      </c>
      <c r="V599" s="1" t="e">
        <f>TEXT(tabLocalidades!$R599,"mmm/aa")</f>
        <v>#REF!</v>
      </c>
      <c r="W599" s="1"/>
      <c r="X599" s="1"/>
      <c r="Y599" s="1"/>
      <c r="Z599" s="1"/>
      <c r="AA599" s="1"/>
    </row>
    <row r="600" spans="1:27" ht="19.5" customHeight="1">
      <c r="A600" s="2" t="e">
        <f t="shared" si="2"/>
        <v>#REF!</v>
      </c>
      <c r="B600" s="2" t="str">
        <f>IF(tabLocalidades!$C600="A","Atual","Nova")</f>
        <v>Nova</v>
      </c>
      <c r="C600" s="2" t="s">
        <v>193</v>
      </c>
      <c r="D600" s="6" t="s">
        <v>3585</v>
      </c>
      <c r="E600" s="27" t="s">
        <v>3586</v>
      </c>
      <c r="F600" s="27" t="s">
        <v>651</v>
      </c>
      <c r="G600" s="22" t="s">
        <v>56</v>
      </c>
      <c r="H600" s="27" t="s">
        <v>102</v>
      </c>
      <c r="I600" s="27" t="s">
        <v>122</v>
      </c>
      <c r="J600" s="27" t="s">
        <v>3587</v>
      </c>
      <c r="K600" s="27" t="s">
        <v>3588</v>
      </c>
      <c r="L600" s="261" t="s">
        <v>3589</v>
      </c>
      <c r="M600" s="27"/>
      <c r="N600" s="38" t="s">
        <v>3590</v>
      </c>
      <c r="O600" s="27" t="s">
        <v>1031</v>
      </c>
      <c r="P600" s="27" t="s">
        <v>802</v>
      </c>
      <c r="Q600" s="45">
        <v>100</v>
      </c>
      <c r="R600" s="25" t="e">
        <f>VLOOKUP(tabLocalidades!$D600,#REF!,10,0)</f>
        <v>#REF!</v>
      </c>
      <c r="S600" s="26" t="e">
        <f>VLOOKUP(tabLocalidades!$D600,#REF!,10,0)</f>
        <v>#REF!</v>
      </c>
      <c r="T600" s="26" t="e">
        <f>VLOOKUP(tabLocalidades!$D600,#REF!,10,0)</f>
        <v>#REF!</v>
      </c>
      <c r="U600" s="1" t="e">
        <f>IF(tabLocalidades!$R600=" ",0,1)</f>
        <v>#REF!</v>
      </c>
      <c r="V600" s="1" t="e">
        <f>TEXT(tabLocalidades!$R600,"mmm/aa")</f>
        <v>#REF!</v>
      </c>
      <c r="W600" s="1"/>
      <c r="X600" s="1"/>
      <c r="Y600" s="1"/>
      <c r="Z600" s="1"/>
      <c r="AA600" s="1"/>
    </row>
    <row r="601" spans="1:27" ht="19.5" customHeight="1">
      <c r="A601" s="2" t="e">
        <f t="shared" si="2"/>
        <v>#REF!</v>
      </c>
      <c r="B601" s="2" t="str">
        <f>IF(tabLocalidades!$C601="A","Atual","Nova")</f>
        <v>Nova</v>
      </c>
      <c r="C601" s="2" t="s">
        <v>193</v>
      </c>
      <c r="D601" s="6" t="s">
        <v>3591</v>
      </c>
      <c r="E601" s="27" t="s">
        <v>3592</v>
      </c>
      <c r="F601" s="27" t="s">
        <v>651</v>
      </c>
      <c r="G601" s="22" t="s">
        <v>220</v>
      </c>
      <c r="H601" s="27" t="s">
        <v>284</v>
      </c>
      <c r="I601" s="27" t="s">
        <v>284</v>
      </c>
      <c r="J601" s="27" t="s">
        <v>305</v>
      </c>
      <c r="K601" s="27" t="s">
        <v>3593</v>
      </c>
      <c r="L601" s="261" t="s">
        <v>3594</v>
      </c>
      <c r="M601" s="27"/>
      <c r="N601" s="38" t="s">
        <v>3595</v>
      </c>
      <c r="O601" s="27" t="s">
        <v>1031</v>
      </c>
      <c r="P601" s="27" t="s">
        <v>802</v>
      </c>
      <c r="Q601" s="45">
        <v>50</v>
      </c>
      <c r="R601" s="25" t="e">
        <f>VLOOKUP(tabLocalidades!$D601,#REF!,10,0)</f>
        <v>#REF!</v>
      </c>
      <c r="S601" s="26" t="e">
        <f>VLOOKUP(tabLocalidades!$D601,#REF!,10,0)</f>
        <v>#REF!</v>
      </c>
      <c r="T601" s="26" t="e">
        <f>VLOOKUP(tabLocalidades!$D601,#REF!,10,0)</f>
        <v>#REF!</v>
      </c>
      <c r="U601" s="1" t="e">
        <f>IF(tabLocalidades!$R601=" ",0,1)</f>
        <v>#REF!</v>
      </c>
      <c r="V601" s="1" t="e">
        <f>TEXT(tabLocalidades!$R601,"mmm/aa")</f>
        <v>#REF!</v>
      </c>
      <c r="W601" s="1"/>
      <c r="X601" s="1"/>
      <c r="Y601" s="1"/>
      <c r="Z601" s="1"/>
      <c r="AA601" s="1"/>
    </row>
    <row r="602" spans="1:27" ht="19.5" customHeight="1">
      <c r="A602" s="2" t="e">
        <f t="shared" si="2"/>
        <v>#REF!</v>
      </c>
      <c r="B602" s="2" t="str">
        <f>IF(tabLocalidades!$C602="A","Atual","Nova")</f>
        <v>Nova</v>
      </c>
      <c r="C602" s="2" t="s">
        <v>193</v>
      </c>
      <c r="D602" s="6" t="s">
        <v>3596</v>
      </c>
      <c r="E602" s="27" t="s">
        <v>3597</v>
      </c>
      <c r="F602" s="27" t="s">
        <v>651</v>
      </c>
      <c r="G602" s="22" t="s">
        <v>30</v>
      </c>
      <c r="H602" s="27" t="s">
        <v>431</v>
      </c>
      <c r="I602" s="27" t="s">
        <v>765</v>
      </c>
      <c r="J602" s="27" t="s">
        <v>3598</v>
      </c>
      <c r="K602" s="27" t="s">
        <v>3599</v>
      </c>
      <c r="L602" s="261" t="s">
        <v>3600</v>
      </c>
      <c r="M602" s="27"/>
      <c r="N602" s="38" t="s">
        <v>3601</v>
      </c>
      <c r="O602" s="27" t="s">
        <v>1031</v>
      </c>
      <c r="P602" s="27" t="s">
        <v>802</v>
      </c>
      <c r="Q602" s="45">
        <v>100</v>
      </c>
      <c r="R602" s="25" t="e">
        <f>VLOOKUP(tabLocalidades!$D602,#REF!,10,0)</f>
        <v>#REF!</v>
      </c>
      <c r="S602" s="26" t="e">
        <f>VLOOKUP(tabLocalidades!$D602,#REF!,10,0)</f>
        <v>#REF!</v>
      </c>
      <c r="T602" s="26" t="e">
        <f>VLOOKUP(tabLocalidades!$D602,#REF!,10,0)</f>
        <v>#REF!</v>
      </c>
      <c r="U602" s="1" t="e">
        <f>IF(tabLocalidades!$R602=" ",0,1)</f>
        <v>#REF!</v>
      </c>
      <c r="V602" s="1" t="e">
        <f>TEXT(tabLocalidades!$R602,"mmm/aa")</f>
        <v>#REF!</v>
      </c>
      <c r="W602" s="1"/>
      <c r="X602" s="1"/>
      <c r="Y602" s="1"/>
      <c r="Z602" s="1"/>
      <c r="AA602" s="1"/>
    </row>
    <row r="603" spans="1:27" ht="19.5" customHeight="1">
      <c r="A603" s="2" t="e">
        <f t="shared" si="2"/>
        <v>#REF!</v>
      </c>
      <c r="B603" s="2" t="str">
        <f>IF(tabLocalidades!$C603="A","Atual","Nova")</f>
        <v>Nova</v>
      </c>
      <c r="C603" s="2" t="s">
        <v>193</v>
      </c>
      <c r="D603" s="6" t="s">
        <v>3602</v>
      </c>
      <c r="E603" s="27" t="s">
        <v>3603</v>
      </c>
      <c r="F603" s="27" t="s">
        <v>651</v>
      </c>
      <c r="G603" s="22" t="s">
        <v>30</v>
      </c>
      <c r="H603" s="27" t="s">
        <v>345</v>
      </c>
      <c r="I603" s="27" t="s">
        <v>3604</v>
      </c>
      <c r="J603" s="27" t="s">
        <v>946</v>
      </c>
      <c r="K603" s="27" t="s">
        <v>3605</v>
      </c>
      <c r="L603" s="261" t="s">
        <v>3606</v>
      </c>
      <c r="M603" s="27"/>
      <c r="N603" s="38" t="s">
        <v>3607</v>
      </c>
      <c r="O603" s="27" t="s">
        <v>1031</v>
      </c>
      <c r="P603" s="27" t="s">
        <v>802</v>
      </c>
      <c r="Q603" s="45">
        <v>100</v>
      </c>
      <c r="R603" s="25" t="e">
        <f>VLOOKUP(tabLocalidades!$D603,#REF!,10,0)</f>
        <v>#REF!</v>
      </c>
      <c r="S603" s="26" t="e">
        <f>VLOOKUP(tabLocalidades!$D603,#REF!,10,0)</f>
        <v>#REF!</v>
      </c>
      <c r="T603" s="26" t="e">
        <f>VLOOKUP(tabLocalidades!$D603,#REF!,10,0)</f>
        <v>#REF!</v>
      </c>
      <c r="U603" s="1" t="e">
        <f>IF(tabLocalidades!$R603=" ",0,1)</f>
        <v>#REF!</v>
      </c>
      <c r="V603" s="1" t="e">
        <f>TEXT(tabLocalidades!$R603,"mmm/aa")</f>
        <v>#REF!</v>
      </c>
      <c r="W603" s="1"/>
      <c r="X603" s="1"/>
      <c r="Y603" s="1"/>
      <c r="Z603" s="1"/>
      <c r="AA603" s="1"/>
    </row>
    <row r="604" spans="1:27" ht="19.5" customHeight="1">
      <c r="A604" s="2" t="e">
        <f t="shared" si="2"/>
        <v>#REF!</v>
      </c>
      <c r="B604" s="2" t="str">
        <f>IF(tabLocalidades!$C604="A","Atual","Nova")</f>
        <v>Nova</v>
      </c>
      <c r="C604" s="2" t="s">
        <v>193</v>
      </c>
      <c r="D604" s="6" t="s">
        <v>3608</v>
      </c>
      <c r="E604" s="27" t="s">
        <v>3609</v>
      </c>
      <c r="F604" s="27" t="s">
        <v>651</v>
      </c>
      <c r="G604" s="22" t="s">
        <v>30</v>
      </c>
      <c r="H604" s="27" t="s">
        <v>197</v>
      </c>
      <c r="I604" s="27" t="s">
        <v>197</v>
      </c>
      <c r="J604" s="27" t="s">
        <v>3610</v>
      </c>
      <c r="K604" s="27" t="s">
        <v>3611</v>
      </c>
      <c r="L604" s="263" t="s">
        <v>3612</v>
      </c>
      <c r="M604" s="27"/>
      <c r="N604" s="38" t="s">
        <v>3613</v>
      </c>
      <c r="O604" s="27" t="s">
        <v>1031</v>
      </c>
      <c r="P604" s="27" t="s">
        <v>802</v>
      </c>
      <c r="Q604" s="45">
        <v>50</v>
      </c>
      <c r="R604" s="25" t="e">
        <f>VLOOKUP(tabLocalidades!$D604,#REF!,10,0)</f>
        <v>#REF!</v>
      </c>
      <c r="S604" s="26" t="e">
        <f>VLOOKUP(tabLocalidades!$D604,#REF!,10,0)</f>
        <v>#REF!</v>
      </c>
      <c r="T604" s="26" t="e">
        <f>VLOOKUP(tabLocalidades!$D604,#REF!,10,0)</f>
        <v>#REF!</v>
      </c>
      <c r="U604" s="1" t="e">
        <f>IF(tabLocalidades!$R604=" ",0,1)</f>
        <v>#REF!</v>
      </c>
      <c r="V604" s="1" t="e">
        <f>TEXT(tabLocalidades!$R604,"mmm/aa")</f>
        <v>#REF!</v>
      </c>
      <c r="W604" s="1"/>
      <c r="X604" s="1"/>
      <c r="Y604" s="1"/>
      <c r="Z604" s="1"/>
      <c r="AA604" s="1"/>
    </row>
    <row r="605" spans="1:27" ht="19.5" customHeight="1">
      <c r="A605" s="2" t="e">
        <f t="shared" si="2"/>
        <v>#REF!</v>
      </c>
      <c r="B605" s="2" t="str">
        <f>IF(tabLocalidades!$C605="A","Atual","Nova")</f>
        <v>Nova</v>
      </c>
      <c r="C605" s="2" t="s">
        <v>193</v>
      </c>
      <c r="D605" s="6" t="s">
        <v>3614</v>
      </c>
      <c r="E605" s="27" t="s">
        <v>3615</v>
      </c>
      <c r="F605" s="27" t="s">
        <v>651</v>
      </c>
      <c r="G605" s="22" t="s">
        <v>30</v>
      </c>
      <c r="H605" s="27" t="s">
        <v>166</v>
      </c>
      <c r="I605" s="27" t="s">
        <v>166</v>
      </c>
      <c r="J605" s="27" t="s">
        <v>166</v>
      </c>
      <c r="K605" s="27" t="s">
        <v>3616</v>
      </c>
      <c r="L605" s="261" t="s">
        <v>3617</v>
      </c>
      <c r="M605" s="27"/>
      <c r="N605" s="38" t="s">
        <v>3618</v>
      </c>
      <c r="O605" s="27" t="s">
        <v>1031</v>
      </c>
      <c r="P605" s="27" t="s">
        <v>802</v>
      </c>
      <c r="Q605" s="45">
        <v>50</v>
      </c>
      <c r="R605" s="25" t="e">
        <f>VLOOKUP(tabLocalidades!$D605,#REF!,10,0)</f>
        <v>#REF!</v>
      </c>
      <c r="S605" s="26" t="e">
        <f>VLOOKUP(tabLocalidades!$D605,#REF!,10,0)</f>
        <v>#REF!</v>
      </c>
      <c r="T605" s="26" t="e">
        <f>VLOOKUP(tabLocalidades!$D605,#REF!,10,0)</f>
        <v>#REF!</v>
      </c>
      <c r="U605" s="1" t="e">
        <f>IF(tabLocalidades!$R605=" ",0,1)</f>
        <v>#REF!</v>
      </c>
      <c r="V605" s="1" t="e">
        <f>TEXT(tabLocalidades!$R605,"mmm/aa")</f>
        <v>#REF!</v>
      </c>
      <c r="W605" s="1"/>
      <c r="X605" s="1"/>
      <c r="Y605" s="1"/>
      <c r="Z605" s="1"/>
      <c r="AA605" s="1"/>
    </row>
    <row r="606" spans="1:27" ht="19.5" customHeight="1">
      <c r="A606" s="2" t="e">
        <f t="shared" si="2"/>
        <v>#REF!</v>
      </c>
      <c r="B606" s="2" t="str">
        <f>IF(tabLocalidades!$C606="A","Atual","Nova")</f>
        <v>Nova</v>
      </c>
      <c r="C606" s="2" t="s">
        <v>193</v>
      </c>
      <c r="D606" s="6" t="s">
        <v>3619</v>
      </c>
      <c r="E606" s="27" t="s">
        <v>3620</v>
      </c>
      <c r="F606" s="27" t="s">
        <v>651</v>
      </c>
      <c r="G606" s="22" t="s">
        <v>56</v>
      </c>
      <c r="H606" s="27" t="s">
        <v>143</v>
      </c>
      <c r="I606" s="27" t="s">
        <v>2021</v>
      </c>
      <c r="J606" s="27" t="s">
        <v>2657</v>
      </c>
      <c r="K606" s="27" t="s">
        <v>3621</v>
      </c>
      <c r="L606" s="261" t="s">
        <v>3622</v>
      </c>
      <c r="M606" s="27"/>
      <c r="N606" s="38" t="s">
        <v>3623</v>
      </c>
      <c r="O606" s="27" t="s">
        <v>1031</v>
      </c>
      <c r="P606" s="27" t="s">
        <v>802</v>
      </c>
      <c r="Q606" s="45">
        <v>50</v>
      </c>
      <c r="R606" s="25" t="e">
        <f>VLOOKUP(tabLocalidades!$D606,#REF!,10,0)</f>
        <v>#REF!</v>
      </c>
      <c r="S606" s="26" t="e">
        <f>VLOOKUP(tabLocalidades!$D606,#REF!,10,0)</f>
        <v>#REF!</v>
      </c>
      <c r="T606" s="26" t="e">
        <f>VLOOKUP(tabLocalidades!$D606,#REF!,10,0)</f>
        <v>#REF!</v>
      </c>
      <c r="U606" s="1" t="e">
        <f>IF(tabLocalidades!$R606=" ",0,1)</f>
        <v>#REF!</v>
      </c>
      <c r="V606" s="1" t="e">
        <f>TEXT(tabLocalidades!$R606,"mmm/aa")</f>
        <v>#REF!</v>
      </c>
      <c r="W606" s="1"/>
      <c r="X606" s="1"/>
      <c r="Y606" s="1"/>
      <c r="Z606" s="1"/>
      <c r="AA606" s="1"/>
    </row>
    <row r="607" spans="1:27" ht="19.5" customHeight="1">
      <c r="A607" s="2" t="e">
        <f t="shared" si="2"/>
        <v>#REF!</v>
      </c>
      <c r="B607" s="2" t="str">
        <f>IF(tabLocalidades!$C607="A","Atual","Nova")</f>
        <v>Nova</v>
      </c>
      <c r="C607" s="2" t="s">
        <v>193</v>
      </c>
      <c r="D607" s="6" t="s">
        <v>3624</v>
      </c>
      <c r="E607" s="27" t="s">
        <v>3625</v>
      </c>
      <c r="F607" s="27" t="s">
        <v>651</v>
      </c>
      <c r="G607" s="22" t="s">
        <v>56</v>
      </c>
      <c r="H607" s="27" t="s">
        <v>109</v>
      </c>
      <c r="I607" s="27" t="s">
        <v>130</v>
      </c>
      <c r="J607" s="27" t="s">
        <v>3626</v>
      </c>
      <c r="K607" s="27" t="s">
        <v>3627</v>
      </c>
      <c r="L607" s="261" t="s">
        <v>3628</v>
      </c>
      <c r="M607" s="27"/>
      <c r="N607" s="38" t="s">
        <v>3629</v>
      </c>
      <c r="O607" s="27" t="s">
        <v>1031</v>
      </c>
      <c r="P607" s="27" t="s">
        <v>802</v>
      </c>
      <c r="Q607" s="45">
        <v>50</v>
      </c>
      <c r="R607" s="25" t="e">
        <f>VLOOKUP(tabLocalidades!$D607,#REF!,10,0)</f>
        <v>#REF!</v>
      </c>
      <c r="S607" s="26" t="e">
        <f>VLOOKUP(tabLocalidades!$D607,#REF!,10,0)</f>
        <v>#REF!</v>
      </c>
      <c r="T607" s="26" t="e">
        <f>VLOOKUP(tabLocalidades!$D607,#REF!,10,0)</f>
        <v>#REF!</v>
      </c>
      <c r="U607" s="1" t="e">
        <f>IF(tabLocalidades!$R607=" ",0,1)</f>
        <v>#REF!</v>
      </c>
      <c r="V607" s="1" t="e">
        <f>TEXT(tabLocalidades!$R607,"mmm/aa")</f>
        <v>#REF!</v>
      </c>
      <c r="W607" s="1"/>
      <c r="X607" s="1"/>
      <c r="Y607" s="1"/>
      <c r="Z607" s="1"/>
      <c r="AA607" s="1"/>
    </row>
    <row r="608" spans="1:27" ht="19.5" customHeight="1">
      <c r="A608" s="2" t="e">
        <f t="shared" si="2"/>
        <v>#REF!</v>
      </c>
      <c r="B608" s="2" t="str">
        <f>IF(tabLocalidades!$C608="A","Atual","Nova")</f>
        <v>Nova</v>
      </c>
      <c r="C608" s="2" t="s">
        <v>193</v>
      </c>
      <c r="D608" s="6" t="s">
        <v>3630</v>
      </c>
      <c r="E608" s="27" t="s">
        <v>3631</v>
      </c>
      <c r="F608" s="27" t="s">
        <v>651</v>
      </c>
      <c r="G608" s="22" t="s">
        <v>30</v>
      </c>
      <c r="H608" s="27" t="s">
        <v>197</v>
      </c>
      <c r="I608" s="27" t="s">
        <v>676</v>
      </c>
      <c r="J608" s="27" t="s">
        <v>3632</v>
      </c>
      <c r="K608" s="27" t="s">
        <v>3633</v>
      </c>
      <c r="L608" s="261" t="s">
        <v>3634</v>
      </c>
      <c r="M608" s="27"/>
      <c r="N608" s="38" t="s">
        <v>3635</v>
      </c>
      <c r="O608" s="27" t="s">
        <v>1031</v>
      </c>
      <c r="P608" s="27" t="s">
        <v>802</v>
      </c>
      <c r="Q608" s="45">
        <v>50</v>
      </c>
      <c r="R608" s="25" t="e">
        <f>VLOOKUP(tabLocalidades!$D608,#REF!,10,0)</f>
        <v>#REF!</v>
      </c>
      <c r="S608" s="26" t="e">
        <f>VLOOKUP(tabLocalidades!$D608,#REF!,10,0)</f>
        <v>#REF!</v>
      </c>
      <c r="T608" s="26" t="e">
        <f>VLOOKUP(tabLocalidades!$D608,#REF!,10,0)</f>
        <v>#REF!</v>
      </c>
      <c r="U608" s="1" t="e">
        <f>IF(tabLocalidades!$R608=" ",0,1)</f>
        <v>#REF!</v>
      </c>
      <c r="V608" s="1" t="e">
        <f>TEXT(tabLocalidades!$R608,"mmm/aa")</f>
        <v>#REF!</v>
      </c>
      <c r="W608" s="1"/>
      <c r="X608" s="1"/>
      <c r="Y608" s="1"/>
      <c r="Z608" s="1"/>
      <c r="AA608" s="1"/>
    </row>
    <row r="609" spans="1:27" ht="19.5" customHeight="1">
      <c r="A609" s="2" t="e">
        <f t="shared" si="2"/>
        <v>#REF!</v>
      </c>
      <c r="B609" s="2" t="str">
        <f>IF(tabLocalidades!$C609="A","Atual","Nova")</f>
        <v>Nova</v>
      </c>
      <c r="C609" s="2" t="s">
        <v>193</v>
      </c>
      <c r="D609" s="6" t="s">
        <v>3636</v>
      </c>
      <c r="E609" s="27" t="s">
        <v>3637</v>
      </c>
      <c r="F609" s="27" t="s">
        <v>651</v>
      </c>
      <c r="G609" s="22" t="s">
        <v>220</v>
      </c>
      <c r="H609" s="27" t="s">
        <v>491</v>
      </c>
      <c r="I609" s="27" t="s">
        <v>545</v>
      </c>
      <c r="J609" s="27" t="s">
        <v>1182</v>
      </c>
      <c r="K609" s="27" t="s">
        <v>3638</v>
      </c>
      <c r="L609" s="261" t="s">
        <v>3639</v>
      </c>
      <c r="M609" s="27"/>
      <c r="N609" s="38" t="s">
        <v>3640</v>
      </c>
      <c r="O609" s="27" t="s">
        <v>1031</v>
      </c>
      <c r="P609" s="27" t="s">
        <v>802</v>
      </c>
      <c r="Q609" s="45">
        <v>50</v>
      </c>
      <c r="R609" s="25" t="e">
        <f>VLOOKUP(tabLocalidades!$D609,#REF!,10,0)</f>
        <v>#REF!</v>
      </c>
      <c r="S609" s="26" t="e">
        <f>VLOOKUP(tabLocalidades!$D609,#REF!,10,0)</f>
        <v>#REF!</v>
      </c>
      <c r="T609" s="26" t="e">
        <f>VLOOKUP(tabLocalidades!$D609,#REF!,10,0)</f>
        <v>#REF!</v>
      </c>
      <c r="U609" s="1" t="e">
        <f>IF(tabLocalidades!$R609=" ",0,1)</f>
        <v>#REF!</v>
      </c>
      <c r="V609" s="1" t="e">
        <f>TEXT(tabLocalidades!$R609,"mmm/aa")</f>
        <v>#REF!</v>
      </c>
      <c r="W609" s="1"/>
      <c r="X609" s="1"/>
      <c r="Y609" s="1"/>
      <c r="Z609" s="1"/>
      <c r="AA609" s="1"/>
    </row>
    <row r="610" spans="1:27" ht="19.5" customHeight="1">
      <c r="A610" s="2" t="e">
        <f t="shared" si="2"/>
        <v>#REF!</v>
      </c>
      <c r="B610" s="2" t="str">
        <f>IF(tabLocalidades!$C610="A","Atual","Nova")</f>
        <v>Nova</v>
      </c>
      <c r="C610" s="2" t="s">
        <v>193</v>
      </c>
      <c r="D610" s="6" t="s">
        <v>3641</v>
      </c>
      <c r="E610" s="27" t="s">
        <v>3642</v>
      </c>
      <c r="F610" s="27" t="s">
        <v>651</v>
      </c>
      <c r="G610" s="22" t="s">
        <v>56</v>
      </c>
      <c r="H610" s="27" t="s">
        <v>91</v>
      </c>
      <c r="I610" s="27" t="s">
        <v>91</v>
      </c>
      <c r="J610" s="27" t="s">
        <v>3643</v>
      </c>
      <c r="K610" s="27" t="s">
        <v>3644</v>
      </c>
      <c r="L610" s="261" t="s">
        <v>3645</v>
      </c>
      <c r="M610" s="27"/>
      <c r="N610" s="39" t="s">
        <v>3646</v>
      </c>
      <c r="O610" s="27" t="s">
        <v>1031</v>
      </c>
      <c r="P610" s="27" t="s">
        <v>802</v>
      </c>
      <c r="Q610" s="45">
        <v>50</v>
      </c>
      <c r="R610" s="25" t="e">
        <f>VLOOKUP(tabLocalidades!$D610,#REF!,10,0)</f>
        <v>#REF!</v>
      </c>
      <c r="S610" s="26" t="e">
        <f>VLOOKUP(tabLocalidades!$D610,#REF!,10,0)</f>
        <v>#REF!</v>
      </c>
      <c r="T610" s="26" t="e">
        <f>VLOOKUP(tabLocalidades!$D610,#REF!,10,0)</f>
        <v>#REF!</v>
      </c>
      <c r="U610" s="1" t="e">
        <f>IF(tabLocalidades!$R610=" ",0,1)</f>
        <v>#REF!</v>
      </c>
      <c r="V610" s="1" t="e">
        <f>TEXT(tabLocalidades!$R610,"mmm/aa")</f>
        <v>#REF!</v>
      </c>
      <c r="W610" s="1"/>
      <c r="X610" s="1"/>
      <c r="Y610" s="1"/>
      <c r="Z610" s="1"/>
      <c r="AA610" s="1"/>
    </row>
    <row r="611" spans="1:27" ht="19.5" customHeight="1">
      <c r="A611" s="2" t="e">
        <f t="shared" si="2"/>
        <v>#REF!</v>
      </c>
      <c r="B611" s="2" t="str">
        <f>IF(tabLocalidades!$C611="A","Atual","Nova")</f>
        <v>Nova</v>
      </c>
      <c r="C611" s="2" t="s">
        <v>193</v>
      </c>
      <c r="D611" s="6" t="s">
        <v>3647</v>
      </c>
      <c r="E611" s="27" t="s">
        <v>3648</v>
      </c>
      <c r="F611" s="27" t="s">
        <v>651</v>
      </c>
      <c r="G611" s="22" t="s">
        <v>56</v>
      </c>
      <c r="H611" s="27" t="s">
        <v>109</v>
      </c>
      <c r="I611" s="27" t="s">
        <v>158</v>
      </c>
      <c r="J611" s="27" t="s">
        <v>159</v>
      </c>
      <c r="K611" s="27" t="s">
        <v>3649</v>
      </c>
      <c r="L611" s="261" t="s">
        <v>3650</v>
      </c>
      <c r="M611" s="27"/>
      <c r="N611" s="38" t="s">
        <v>3651</v>
      </c>
      <c r="O611" s="27" t="s">
        <v>1031</v>
      </c>
      <c r="P611" s="27" t="s">
        <v>802</v>
      </c>
      <c r="Q611" s="45">
        <v>75</v>
      </c>
      <c r="R611" s="25" t="e">
        <f>VLOOKUP(tabLocalidades!$D611,#REF!,10,0)</f>
        <v>#REF!</v>
      </c>
      <c r="S611" s="26" t="e">
        <f>VLOOKUP(tabLocalidades!$D611,#REF!,10,0)</f>
        <v>#REF!</v>
      </c>
      <c r="T611" s="26" t="e">
        <f>VLOOKUP(tabLocalidades!$D611,#REF!,10,0)</f>
        <v>#REF!</v>
      </c>
      <c r="U611" s="1" t="e">
        <f>IF(tabLocalidades!$R611=" ",0,1)</f>
        <v>#REF!</v>
      </c>
      <c r="V611" s="1" t="e">
        <f>TEXT(tabLocalidades!$R611,"mmm/aa")</f>
        <v>#REF!</v>
      </c>
      <c r="W611" s="1"/>
      <c r="X611" s="1"/>
      <c r="Y611" s="1"/>
      <c r="Z611" s="1"/>
      <c r="AA611" s="1"/>
    </row>
    <row r="612" spans="1:27" ht="19.5" customHeight="1">
      <c r="A612" s="2" t="e">
        <f t="shared" si="2"/>
        <v>#REF!</v>
      </c>
      <c r="B612" s="2" t="str">
        <f>IF(tabLocalidades!$C612="A","Atual","Nova")</f>
        <v>Nova</v>
      </c>
      <c r="C612" s="2" t="s">
        <v>193</v>
      </c>
      <c r="D612" s="6" t="s">
        <v>3652</v>
      </c>
      <c r="E612" s="27" t="s">
        <v>3653</v>
      </c>
      <c r="F612" s="27" t="s">
        <v>651</v>
      </c>
      <c r="G612" s="22" t="s">
        <v>56</v>
      </c>
      <c r="H612" s="27" t="s">
        <v>398</v>
      </c>
      <c r="I612" s="27" t="s">
        <v>2449</v>
      </c>
      <c r="J612" s="27" t="s">
        <v>400</v>
      </c>
      <c r="K612" s="27" t="s">
        <v>3654</v>
      </c>
      <c r="L612" s="261" t="s">
        <v>3655</v>
      </c>
      <c r="M612" s="27"/>
      <c r="N612" s="39" t="s">
        <v>3656</v>
      </c>
      <c r="O612" s="27" t="s">
        <v>1031</v>
      </c>
      <c r="P612" s="27" t="s">
        <v>802</v>
      </c>
      <c r="Q612" s="45">
        <v>50</v>
      </c>
      <c r="R612" s="25" t="e">
        <f>VLOOKUP(tabLocalidades!$D612,#REF!,10,0)</f>
        <v>#REF!</v>
      </c>
      <c r="S612" s="26" t="e">
        <f>VLOOKUP(tabLocalidades!$D612,#REF!,10,0)</f>
        <v>#REF!</v>
      </c>
      <c r="T612" s="26" t="e">
        <f>VLOOKUP(tabLocalidades!$D612,#REF!,10,0)</f>
        <v>#REF!</v>
      </c>
      <c r="U612" s="1" t="e">
        <f>IF(tabLocalidades!$R612=" ",0,1)</f>
        <v>#REF!</v>
      </c>
      <c r="V612" s="1" t="e">
        <f>TEXT(tabLocalidades!$R612,"mmm/aa")</f>
        <v>#REF!</v>
      </c>
      <c r="W612" s="1"/>
      <c r="X612" s="28" t="s">
        <v>2851</v>
      </c>
      <c r="Y612" s="28" t="s">
        <v>3657</v>
      </c>
      <c r="Z612" s="28">
        <v>20017</v>
      </c>
      <c r="AA612" s="28"/>
    </row>
    <row r="613" spans="1:27" ht="19.5" customHeight="1">
      <c r="A613" s="2" t="e">
        <f t="shared" si="2"/>
        <v>#REF!</v>
      </c>
      <c r="B613" s="2" t="str">
        <f>IF(tabLocalidades!$C613="A","Atual","Nova")</f>
        <v>Nova</v>
      </c>
      <c r="C613" s="2" t="s">
        <v>193</v>
      </c>
      <c r="D613" s="6" t="s">
        <v>3658</v>
      </c>
      <c r="E613" s="27" t="s">
        <v>3659</v>
      </c>
      <c r="F613" s="27" t="s">
        <v>651</v>
      </c>
      <c r="G613" s="22" t="s">
        <v>56</v>
      </c>
      <c r="H613" s="27" t="s">
        <v>109</v>
      </c>
      <c r="I613" s="27" t="s">
        <v>110</v>
      </c>
      <c r="J613" s="27" t="s">
        <v>2460</v>
      </c>
      <c r="K613" s="27" t="s">
        <v>3660</v>
      </c>
      <c r="L613" s="261" t="s">
        <v>3661</v>
      </c>
      <c r="M613" s="27"/>
      <c r="N613" s="38" t="s">
        <v>3662</v>
      </c>
      <c r="O613" s="27" t="s">
        <v>1031</v>
      </c>
      <c r="P613" s="27" t="s">
        <v>802</v>
      </c>
      <c r="Q613" s="45">
        <v>50</v>
      </c>
      <c r="R613" s="25" t="e">
        <f>VLOOKUP(tabLocalidades!$D613,#REF!,10,0)</f>
        <v>#REF!</v>
      </c>
      <c r="S613" s="26" t="e">
        <f>VLOOKUP(tabLocalidades!$D613,#REF!,10,0)</f>
        <v>#REF!</v>
      </c>
      <c r="T613" s="26" t="e">
        <f>VLOOKUP(tabLocalidades!$D613,#REF!,10,0)</f>
        <v>#REF!</v>
      </c>
      <c r="U613" s="1" t="e">
        <f>IF(tabLocalidades!$R613=" ",0,1)</f>
        <v>#REF!</v>
      </c>
      <c r="V613" s="1" t="e">
        <f>TEXT(tabLocalidades!$R613,"mmm/aa")</f>
        <v>#REF!</v>
      </c>
      <c r="W613" s="1"/>
      <c r="X613" s="1"/>
      <c r="Y613" s="1"/>
      <c r="Z613" s="1"/>
      <c r="AA613" s="1"/>
    </row>
    <row r="614" spans="1:27" ht="19.5" customHeight="1">
      <c r="A614" s="2" t="e">
        <f t="shared" si="2"/>
        <v>#REF!</v>
      </c>
      <c r="B614" s="2" t="str">
        <f>IF(tabLocalidades!$C614="A","Atual","Nova")</f>
        <v>Nova</v>
      </c>
      <c r="C614" s="2" t="s">
        <v>193</v>
      </c>
      <c r="D614" s="6" t="s">
        <v>3663</v>
      </c>
      <c r="E614" s="27" t="s">
        <v>3664</v>
      </c>
      <c r="F614" s="27" t="s">
        <v>651</v>
      </c>
      <c r="G614" s="22" t="s">
        <v>30</v>
      </c>
      <c r="H614" s="27" t="s">
        <v>150</v>
      </c>
      <c r="I614" s="27" t="s">
        <v>150</v>
      </c>
      <c r="J614" s="27" t="s">
        <v>3665</v>
      </c>
      <c r="K614" s="27" t="s">
        <v>3666</v>
      </c>
      <c r="L614" s="261" t="s">
        <v>3667</v>
      </c>
      <c r="M614" s="27"/>
      <c r="N614" s="38" t="s">
        <v>3668</v>
      </c>
      <c r="O614" s="27" t="s">
        <v>1031</v>
      </c>
      <c r="P614" s="27" t="s">
        <v>802</v>
      </c>
      <c r="Q614" s="45">
        <v>75</v>
      </c>
      <c r="R614" s="25" t="e">
        <f>VLOOKUP(tabLocalidades!$D614,#REF!,10,0)</f>
        <v>#REF!</v>
      </c>
      <c r="S614" s="26" t="e">
        <f>VLOOKUP(tabLocalidades!$D614,#REF!,10,0)</f>
        <v>#REF!</v>
      </c>
      <c r="T614" s="26" t="e">
        <f>VLOOKUP(tabLocalidades!$D614,#REF!,10,0)</f>
        <v>#REF!</v>
      </c>
      <c r="U614" s="1" t="e">
        <f>IF(tabLocalidades!$R614=" ",0,1)</f>
        <v>#REF!</v>
      </c>
      <c r="V614" s="1" t="e">
        <f>TEXT(tabLocalidades!$R614,"mmm/aa")</f>
        <v>#REF!</v>
      </c>
      <c r="W614" s="1"/>
      <c r="X614" s="1"/>
      <c r="Y614" s="1"/>
      <c r="Z614" s="1"/>
      <c r="AA614" s="1"/>
    </row>
    <row r="615" spans="1:27" ht="19.5" customHeight="1">
      <c r="A615" s="2" t="e">
        <f t="shared" si="2"/>
        <v>#REF!</v>
      </c>
      <c r="B615" s="2" t="str">
        <f>IF(tabLocalidades!$C615="A","Atual","Nova")</f>
        <v>Nova</v>
      </c>
      <c r="C615" s="2" t="s">
        <v>193</v>
      </c>
      <c r="D615" s="6" t="s">
        <v>3669</v>
      </c>
      <c r="E615" s="27" t="s">
        <v>3670</v>
      </c>
      <c r="F615" s="27" t="s">
        <v>651</v>
      </c>
      <c r="G615" s="22" t="s">
        <v>220</v>
      </c>
      <c r="H615" s="27" t="s">
        <v>451</v>
      </c>
      <c r="I615" s="27" t="s">
        <v>452</v>
      </c>
      <c r="J615" s="27" t="s">
        <v>452</v>
      </c>
      <c r="K615" s="27" t="s">
        <v>3671</v>
      </c>
      <c r="L615" s="261" t="s">
        <v>3672</v>
      </c>
      <c r="M615" s="27"/>
      <c r="N615" s="38" t="s">
        <v>3673</v>
      </c>
      <c r="O615" s="27" t="s">
        <v>1031</v>
      </c>
      <c r="P615" s="27" t="s">
        <v>802</v>
      </c>
      <c r="Q615" s="45">
        <v>100</v>
      </c>
      <c r="R615" s="25" t="e">
        <f>VLOOKUP(tabLocalidades!$D615,#REF!,10,0)</f>
        <v>#REF!</v>
      </c>
      <c r="S615" s="26" t="e">
        <f>VLOOKUP(tabLocalidades!$D615,#REF!,10,0)</f>
        <v>#REF!</v>
      </c>
      <c r="T615" s="26" t="e">
        <f>VLOOKUP(tabLocalidades!$D615,#REF!,10,0)</f>
        <v>#REF!</v>
      </c>
      <c r="U615" s="1" t="e">
        <f>IF(tabLocalidades!$R615=" ",0,1)</f>
        <v>#REF!</v>
      </c>
      <c r="V615" s="1" t="e">
        <f>TEXT(tabLocalidades!$R615,"mmm/aa")</f>
        <v>#REF!</v>
      </c>
      <c r="W615" s="1"/>
      <c r="X615" s="1"/>
      <c r="Y615" s="1"/>
      <c r="Z615" s="1"/>
      <c r="AA615" s="1"/>
    </row>
    <row r="616" spans="1:27" ht="19.5" customHeight="1">
      <c r="A616" s="2" t="e">
        <f t="shared" si="2"/>
        <v>#REF!</v>
      </c>
      <c r="B616" s="2" t="str">
        <f>IF(tabLocalidades!$C616="A","Atual","Nova")</f>
        <v>Nova</v>
      </c>
      <c r="C616" s="2" t="s">
        <v>193</v>
      </c>
      <c r="D616" s="6" t="s">
        <v>3674</v>
      </c>
      <c r="E616" s="27" t="s">
        <v>3675</v>
      </c>
      <c r="F616" s="27" t="s">
        <v>651</v>
      </c>
      <c r="G616" s="22" t="s">
        <v>30</v>
      </c>
      <c r="H616" s="27" t="s">
        <v>166</v>
      </c>
      <c r="I616" s="27" t="s">
        <v>511</v>
      </c>
      <c r="J616" s="27" t="s">
        <v>3676</v>
      </c>
      <c r="K616" s="27" t="s">
        <v>3677</v>
      </c>
      <c r="L616" s="261" t="s">
        <v>3678</v>
      </c>
      <c r="M616" s="27"/>
      <c r="N616" s="38" t="s">
        <v>3679</v>
      </c>
      <c r="O616" s="27" t="s">
        <v>1031</v>
      </c>
      <c r="P616" s="27" t="s">
        <v>802</v>
      </c>
      <c r="Q616" s="45">
        <v>50</v>
      </c>
      <c r="R616" s="25" t="e">
        <f>VLOOKUP(tabLocalidades!$D616,#REF!,10,0)</f>
        <v>#REF!</v>
      </c>
      <c r="S616" s="26" t="e">
        <f>VLOOKUP(tabLocalidades!$D616,#REF!,10,0)</f>
        <v>#REF!</v>
      </c>
      <c r="T616" s="26" t="e">
        <f>VLOOKUP(tabLocalidades!$D616,#REF!,10,0)</f>
        <v>#REF!</v>
      </c>
      <c r="U616" s="1" t="e">
        <f>IF(tabLocalidades!$R616=" ",0,1)</f>
        <v>#REF!</v>
      </c>
      <c r="V616" s="1" t="e">
        <f>TEXT(tabLocalidades!$R616,"mmm/aa")</f>
        <v>#REF!</v>
      </c>
      <c r="W616" s="1"/>
      <c r="X616" s="1"/>
      <c r="Y616" s="1"/>
      <c r="Z616" s="1"/>
      <c r="AA616" s="1"/>
    </row>
    <row r="617" spans="1:27" ht="19.5" customHeight="1">
      <c r="A617" s="2" t="e">
        <f t="shared" si="2"/>
        <v>#REF!</v>
      </c>
      <c r="B617" s="2" t="str">
        <f>IF(tabLocalidades!$C617="A","Atual","Nova")</f>
        <v>Nova</v>
      </c>
      <c r="C617" s="2" t="s">
        <v>193</v>
      </c>
      <c r="D617" s="6" t="s">
        <v>3680</v>
      </c>
      <c r="E617" s="27" t="s">
        <v>3681</v>
      </c>
      <c r="F617" s="27" t="s">
        <v>651</v>
      </c>
      <c r="G617" s="22" t="s">
        <v>67</v>
      </c>
      <c r="H617" s="27" t="s">
        <v>276</v>
      </c>
      <c r="I617" s="27" t="s">
        <v>371</v>
      </c>
      <c r="J617" s="27" t="s">
        <v>371</v>
      </c>
      <c r="K617" s="27" t="s">
        <v>3682</v>
      </c>
      <c r="L617" s="261" t="s">
        <v>3683</v>
      </c>
      <c r="M617" s="27"/>
      <c r="N617" s="38" t="s">
        <v>3684</v>
      </c>
      <c r="O617" s="27" t="s">
        <v>1031</v>
      </c>
      <c r="P617" s="27" t="s">
        <v>802</v>
      </c>
      <c r="Q617" s="45">
        <v>75</v>
      </c>
      <c r="R617" s="25" t="e">
        <f>VLOOKUP(tabLocalidades!$D617,#REF!,10,0)</f>
        <v>#REF!</v>
      </c>
      <c r="S617" s="26" t="e">
        <f>VLOOKUP(tabLocalidades!$D617,#REF!,10,0)</f>
        <v>#REF!</v>
      </c>
      <c r="T617" s="26" t="e">
        <f>VLOOKUP(tabLocalidades!$D617,#REF!,10,0)</f>
        <v>#REF!</v>
      </c>
      <c r="U617" s="1" t="e">
        <f>IF(tabLocalidades!$R617=" ",0,1)</f>
        <v>#REF!</v>
      </c>
      <c r="V617" s="1" t="e">
        <f>TEXT(tabLocalidades!$R617,"mmm/aa")</f>
        <v>#REF!</v>
      </c>
      <c r="W617" s="1"/>
      <c r="X617" s="1"/>
      <c r="Y617" s="1"/>
      <c r="Z617" s="1"/>
      <c r="AA617" s="1"/>
    </row>
    <row r="618" spans="1:27" ht="19.5" customHeight="1">
      <c r="A618" s="2" t="e">
        <f t="shared" si="2"/>
        <v>#REF!</v>
      </c>
      <c r="B618" s="2" t="str">
        <f>IF(tabLocalidades!$C618="A","Atual","Nova")</f>
        <v>Nova</v>
      </c>
      <c r="C618" s="2" t="s">
        <v>193</v>
      </c>
      <c r="D618" s="6" t="s">
        <v>3685</v>
      </c>
      <c r="E618" s="27" t="s">
        <v>3686</v>
      </c>
      <c r="F618" s="27" t="s">
        <v>651</v>
      </c>
      <c r="G618" s="22" t="s">
        <v>220</v>
      </c>
      <c r="H618" s="27" t="s">
        <v>390</v>
      </c>
      <c r="I618" s="27" t="s">
        <v>499</v>
      </c>
      <c r="J618" s="27" t="s">
        <v>3687</v>
      </c>
      <c r="K618" s="27" t="s">
        <v>3688</v>
      </c>
      <c r="L618" s="261" t="s">
        <v>3689</v>
      </c>
      <c r="M618" s="27"/>
      <c r="N618" s="38" t="s">
        <v>3690</v>
      </c>
      <c r="O618" s="27" t="s">
        <v>1031</v>
      </c>
      <c r="P618" s="27" t="s">
        <v>802</v>
      </c>
      <c r="Q618" s="45">
        <v>50</v>
      </c>
      <c r="R618" s="25" t="e">
        <f>VLOOKUP(tabLocalidades!$D618,#REF!,10,0)</f>
        <v>#REF!</v>
      </c>
      <c r="S618" s="26" t="e">
        <f>VLOOKUP(tabLocalidades!$D618,#REF!,10,0)</f>
        <v>#REF!</v>
      </c>
      <c r="T618" s="26" t="e">
        <f>VLOOKUP(tabLocalidades!$D618,#REF!,10,0)</f>
        <v>#REF!</v>
      </c>
      <c r="U618" s="1" t="e">
        <f>IF(tabLocalidades!$R618=" ",0,1)</f>
        <v>#REF!</v>
      </c>
      <c r="V618" s="1" t="e">
        <f>TEXT(tabLocalidades!$R618,"mmm/aa")</f>
        <v>#REF!</v>
      </c>
      <c r="W618" s="1"/>
      <c r="X618" s="1"/>
      <c r="Y618" s="1"/>
      <c r="Z618" s="1"/>
      <c r="AA618" s="1"/>
    </row>
    <row r="619" spans="1:27" ht="19.5" customHeight="1">
      <c r="A619" s="2" t="e">
        <f t="shared" si="2"/>
        <v>#REF!</v>
      </c>
      <c r="B619" s="2" t="str">
        <f>IF(tabLocalidades!$C619="A","Atual","Nova")</f>
        <v>Nova</v>
      </c>
      <c r="C619" s="2" t="s">
        <v>193</v>
      </c>
      <c r="D619" s="6" t="s">
        <v>3691</v>
      </c>
      <c r="E619" s="27" t="s">
        <v>3692</v>
      </c>
      <c r="F619" s="27" t="s">
        <v>651</v>
      </c>
      <c r="G619" s="22" t="s">
        <v>67</v>
      </c>
      <c r="H619" s="27" t="s">
        <v>276</v>
      </c>
      <c r="I619" s="27" t="s">
        <v>3693</v>
      </c>
      <c r="J619" s="27" t="s">
        <v>3694</v>
      </c>
      <c r="K619" s="27" t="s">
        <v>3695</v>
      </c>
      <c r="L619" s="261" t="s">
        <v>3696</v>
      </c>
      <c r="M619" s="27"/>
      <c r="N619" s="38" t="s">
        <v>3697</v>
      </c>
      <c r="O619" s="27" t="s">
        <v>1031</v>
      </c>
      <c r="P619" s="27" t="s">
        <v>802</v>
      </c>
      <c r="Q619" s="45">
        <v>75</v>
      </c>
      <c r="R619" s="25" t="e">
        <f>VLOOKUP(tabLocalidades!$D619,#REF!,10,0)</f>
        <v>#REF!</v>
      </c>
      <c r="S619" s="26" t="e">
        <f>VLOOKUP(tabLocalidades!$D619,#REF!,10,0)</f>
        <v>#REF!</v>
      </c>
      <c r="T619" s="26" t="e">
        <f>VLOOKUP(tabLocalidades!$D619,#REF!,10,0)</f>
        <v>#REF!</v>
      </c>
      <c r="U619" s="1" t="e">
        <f>IF(tabLocalidades!$R619=" ",0,1)</f>
        <v>#REF!</v>
      </c>
      <c r="V619" s="1" t="e">
        <f>TEXT(tabLocalidades!$R619,"mmm/aa")</f>
        <v>#REF!</v>
      </c>
      <c r="W619" s="1"/>
      <c r="X619" s="1"/>
      <c r="Y619" s="1"/>
      <c r="Z619" s="1"/>
      <c r="AA619" s="1"/>
    </row>
    <row r="620" spans="1:27" ht="19.5" customHeight="1">
      <c r="A620" s="2" t="e">
        <f t="shared" si="2"/>
        <v>#REF!</v>
      </c>
      <c r="B620" s="2" t="str">
        <f>IF(tabLocalidades!$C620="A","Atual","Nova")</f>
        <v>Nova</v>
      </c>
      <c r="C620" s="2" t="s">
        <v>193</v>
      </c>
      <c r="D620" s="6" t="s">
        <v>3698</v>
      </c>
      <c r="E620" s="27" t="s">
        <v>3699</v>
      </c>
      <c r="F620" s="27" t="s">
        <v>651</v>
      </c>
      <c r="G620" s="22" t="s">
        <v>56</v>
      </c>
      <c r="H620" s="27" t="s">
        <v>143</v>
      </c>
      <c r="I620" s="27" t="s">
        <v>237</v>
      </c>
      <c r="J620" s="27" t="s">
        <v>3244</v>
      </c>
      <c r="K620" s="27" t="s">
        <v>3700</v>
      </c>
      <c r="L620" s="261" t="s">
        <v>3701</v>
      </c>
      <c r="M620" s="27"/>
      <c r="N620" s="38" t="s">
        <v>3702</v>
      </c>
      <c r="O620" s="27" t="s">
        <v>1031</v>
      </c>
      <c r="P620" s="27" t="s">
        <v>802</v>
      </c>
      <c r="Q620" s="45">
        <v>50</v>
      </c>
      <c r="R620" s="25" t="e">
        <f>VLOOKUP(tabLocalidades!$D620,#REF!,10,0)</f>
        <v>#REF!</v>
      </c>
      <c r="S620" s="26" t="e">
        <f>VLOOKUP(tabLocalidades!$D620,#REF!,10,0)</f>
        <v>#REF!</v>
      </c>
      <c r="T620" s="26" t="e">
        <f>VLOOKUP(tabLocalidades!$D620,#REF!,10,0)</f>
        <v>#REF!</v>
      </c>
      <c r="U620" s="1" t="e">
        <f>IF(tabLocalidades!$R620=" ",0,1)</f>
        <v>#REF!</v>
      </c>
      <c r="V620" s="1" t="e">
        <f>TEXT(tabLocalidades!$R620,"mmm/aa")</f>
        <v>#REF!</v>
      </c>
      <c r="W620" s="1"/>
      <c r="X620" s="1"/>
      <c r="Y620" s="1"/>
      <c r="Z620" s="1"/>
      <c r="AA620" s="1"/>
    </row>
    <row r="621" spans="1:27" ht="19.5" customHeight="1">
      <c r="A621" s="2" t="e">
        <f t="shared" si="2"/>
        <v>#REF!</v>
      </c>
      <c r="B621" s="2" t="str">
        <f>IF(tabLocalidades!$C621="A","Atual","Nova")</f>
        <v>Nova</v>
      </c>
      <c r="C621" s="2" t="s">
        <v>193</v>
      </c>
      <c r="D621" s="6" t="s">
        <v>3703</v>
      </c>
      <c r="E621" s="27" t="s">
        <v>3704</v>
      </c>
      <c r="F621" s="27" t="s">
        <v>651</v>
      </c>
      <c r="G621" s="22" t="s">
        <v>56</v>
      </c>
      <c r="H621" s="27" t="s">
        <v>669</v>
      </c>
      <c r="I621" s="27" t="s">
        <v>669</v>
      </c>
      <c r="J621" s="27" t="s">
        <v>3705</v>
      </c>
      <c r="K621" s="27" t="s">
        <v>3706</v>
      </c>
      <c r="L621" s="261" t="s">
        <v>3707</v>
      </c>
      <c r="M621" s="27"/>
      <c r="N621" s="38" t="s">
        <v>3708</v>
      </c>
      <c r="O621" s="27" t="s">
        <v>1031</v>
      </c>
      <c r="P621" s="27" t="s">
        <v>802</v>
      </c>
      <c r="Q621" s="45">
        <v>50</v>
      </c>
      <c r="R621" s="25" t="e">
        <f>VLOOKUP(tabLocalidades!$D621,#REF!,10,0)</f>
        <v>#REF!</v>
      </c>
      <c r="S621" s="26" t="e">
        <f>VLOOKUP(tabLocalidades!$D621,#REF!,10,0)</f>
        <v>#REF!</v>
      </c>
      <c r="T621" s="26" t="e">
        <f>VLOOKUP(tabLocalidades!$D621,#REF!,10,0)</f>
        <v>#REF!</v>
      </c>
      <c r="U621" s="1" t="e">
        <f>IF(tabLocalidades!$R621=" ",0,1)</f>
        <v>#REF!</v>
      </c>
      <c r="V621" s="1" t="e">
        <f>TEXT(tabLocalidades!$R621,"mmm/aa")</f>
        <v>#REF!</v>
      </c>
      <c r="W621" s="1"/>
      <c r="X621" s="28" t="s">
        <v>2508</v>
      </c>
      <c r="Y621" s="28" t="s">
        <v>3709</v>
      </c>
      <c r="Z621" s="28" t="s">
        <v>3710</v>
      </c>
      <c r="AA621" s="28"/>
    </row>
    <row r="622" spans="1:27" ht="19.5" customHeight="1">
      <c r="A622" s="2" t="e">
        <f t="shared" si="2"/>
        <v>#REF!</v>
      </c>
      <c r="B622" s="2" t="str">
        <f>IF(tabLocalidades!$C622="A","Atual","Nova")</f>
        <v>Nova</v>
      </c>
      <c r="C622" s="2" t="s">
        <v>193</v>
      </c>
      <c r="D622" s="6" t="s">
        <v>3711</v>
      </c>
      <c r="E622" s="27" t="s">
        <v>3712</v>
      </c>
      <c r="F622" s="27" t="s">
        <v>651</v>
      </c>
      <c r="G622" s="22" t="s">
        <v>30</v>
      </c>
      <c r="H622" s="27" t="s">
        <v>262</v>
      </c>
      <c r="I622" s="27" t="s">
        <v>741</v>
      </c>
      <c r="J622" s="27" t="s">
        <v>3713</v>
      </c>
      <c r="K622" s="27" t="s">
        <v>3714</v>
      </c>
      <c r="L622" s="261" t="s">
        <v>3715</v>
      </c>
      <c r="M622" s="27"/>
      <c r="N622" s="38" t="s">
        <v>3716</v>
      </c>
      <c r="O622" s="27" t="s">
        <v>1031</v>
      </c>
      <c r="P622" s="27" t="s">
        <v>802</v>
      </c>
      <c r="Q622" s="45">
        <v>50</v>
      </c>
      <c r="R622" s="25" t="e">
        <f>VLOOKUP(tabLocalidades!$D622,#REF!,10,0)</f>
        <v>#REF!</v>
      </c>
      <c r="S622" s="26" t="e">
        <f>VLOOKUP(tabLocalidades!$D622,#REF!,10,0)</f>
        <v>#REF!</v>
      </c>
      <c r="T622" s="26" t="e">
        <f>VLOOKUP(tabLocalidades!$D622,#REF!,10,0)</f>
        <v>#REF!</v>
      </c>
      <c r="U622" s="1" t="e">
        <f>IF(tabLocalidades!$R622=" ",0,1)</f>
        <v>#REF!</v>
      </c>
      <c r="V622" s="1" t="e">
        <f>TEXT(tabLocalidades!$R622,"mmm/aa")</f>
        <v>#REF!</v>
      </c>
      <c r="W622" s="1"/>
      <c r="X622" s="1"/>
      <c r="Y622" s="1"/>
      <c r="Z622" s="1"/>
      <c r="AA622" s="1"/>
    </row>
    <row r="623" spans="1:27" ht="19.5" customHeight="1">
      <c r="A623" s="2" t="e">
        <f t="shared" si="2"/>
        <v>#REF!</v>
      </c>
      <c r="B623" s="2" t="str">
        <f>IF(tabLocalidades!$C623="A","Atual","Nova")</f>
        <v>Nova</v>
      </c>
      <c r="C623" s="2" t="s">
        <v>193</v>
      </c>
      <c r="D623" s="6" t="s">
        <v>3717</v>
      </c>
      <c r="E623" s="27" t="s">
        <v>3718</v>
      </c>
      <c r="F623" s="27" t="s">
        <v>651</v>
      </c>
      <c r="G623" s="22" t="s">
        <v>220</v>
      </c>
      <c r="H623" s="27" t="s">
        <v>451</v>
      </c>
      <c r="I623" s="27" t="s">
        <v>595</v>
      </c>
      <c r="J623" s="27" t="s">
        <v>595</v>
      </c>
      <c r="K623" s="2" t="s">
        <v>3719</v>
      </c>
      <c r="L623" s="261" t="s">
        <v>3720</v>
      </c>
      <c r="M623" s="27"/>
      <c r="N623" s="24" t="s">
        <v>3721</v>
      </c>
      <c r="O623" s="27" t="s">
        <v>1031</v>
      </c>
      <c r="P623" s="27" t="s">
        <v>802</v>
      </c>
      <c r="Q623" s="45">
        <v>50</v>
      </c>
      <c r="R623" s="25" t="e">
        <f>VLOOKUP(tabLocalidades!$D623,#REF!,10,0)</f>
        <v>#REF!</v>
      </c>
      <c r="S623" s="26" t="e">
        <f>VLOOKUP(tabLocalidades!$D623,#REF!,10,0)</f>
        <v>#REF!</v>
      </c>
      <c r="T623" s="26" t="e">
        <f>VLOOKUP(tabLocalidades!$D623,#REF!,10,0)</f>
        <v>#REF!</v>
      </c>
      <c r="U623" s="1" t="e">
        <f>IF(tabLocalidades!$R623=" ",0,1)</f>
        <v>#REF!</v>
      </c>
      <c r="V623" s="1" t="e">
        <f>TEXT(tabLocalidades!$R623,"mmm/aa")</f>
        <v>#REF!</v>
      </c>
      <c r="W623" s="1"/>
      <c r="X623" s="1"/>
      <c r="Y623" s="1"/>
      <c r="Z623" s="1"/>
      <c r="AA623" s="1"/>
    </row>
    <row r="624" spans="1:27" ht="19.5" customHeight="1">
      <c r="A624" s="2" t="str">
        <f t="shared" si="2"/>
        <v/>
      </c>
      <c r="B624" s="2" t="str">
        <f>IF(tabLocalidades!$C624="A","Atual","Nova")</f>
        <v>Nova</v>
      </c>
      <c r="C624" s="2" t="s">
        <v>193</v>
      </c>
      <c r="D624" s="2" t="s">
        <v>3722</v>
      </c>
      <c r="E624" s="27" t="s">
        <v>3723</v>
      </c>
      <c r="F624" s="27" t="s">
        <v>651</v>
      </c>
      <c r="G624" s="49" t="s">
        <v>220</v>
      </c>
      <c r="H624" s="27" t="s">
        <v>221</v>
      </c>
      <c r="I624" s="27" t="s">
        <v>417</v>
      </c>
      <c r="J624" s="27" t="s">
        <v>3724</v>
      </c>
      <c r="K624" s="2" t="s">
        <v>3725</v>
      </c>
      <c r="L624" s="261" t="s">
        <v>3726</v>
      </c>
      <c r="M624" s="27"/>
      <c r="N624" s="24" t="s">
        <v>3727</v>
      </c>
      <c r="O624" s="27" t="s">
        <v>1031</v>
      </c>
      <c r="P624" s="27" t="s">
        <v>802</v>
      </c>
      <c r="Q624" s="45">
        <v>50</v>
      </c>
      <c r="R624" s="25" t="e">
        <f>VLOOKUP(tabLocalidades!$D624,#REF!,10,0)</f>
        <v>#REF!</v>
      </c>
      <c r="S624" s="26" t="e">
        <f>VLOOKUP(tabLocalidades!$D624,#REF!,10,0)</f>
        <v>#REF!</v>
      </c>
      <c r="T624" s="26" t="e">
        <f>VLOOKUP(tabLocalidades!$D624,#REF!,10,0)</f>
        <v>#REF!</v>
      </c>
      <c r="U624" s="1">
        <v>0</v>
      </c>
      <c r="V624" s="1" t="e">
        <f>TEXT(tabLocalidades!$R624,"mmm/aa")</f>
        <v>#REF!</v>
      </c>
      <c r="W624" s="1"/>
      <c r="X624" s="1" t="s">
        <v>3728</v>
      </c>
      <c r="Y624" s="1"/>
      <c r="Z624" s="1"/>
      <c r="AA624" s="1"/>
    </row>
    <row r="625" spans="1:27" ht="19.5" customHeight="1">
      <c r="A625" s="2" t="str">
        <f t="shared" si="2"/>
        <v/>
      </c>
      <c r="B625" s="2" t="str">
        <f>IF(tabLocalidades!$C625="A","Atual","Nova")</f>
        <v>Nova</v>
      </c>
      <c r="C625" s="2" t="s">
        <v>193</v>
      </c>
      <c r="D625" s="2" t="s">
        <v>3729</v>
      </c>
      <c r="E625" s="27" t="s">
        <v>3730</v>
      </c>
      <c r="F625" s="27" t="s">
        <v>651</v>
      </c>
      <c r="G625" s="49" t="s">
        <v>220</v>
      </c>
      <c r="H625" s="27" t="s">
        <v>571</v>
      </c>
      <c r="I625" s="27" t="s">
        <v>572</v>
      </c>
      <c r="J625" s="27" t="s">
        <v>3731</v>
      </c>
      <c r="K625" s="2" t="s">
        <v>3732</v>
      </c>
      <c r="L625" s="261" t="s">
        <v>3733</v>
      </c>
      <c r="M625" s="27"/>
      <c r="N625" s="24" t="s">
        <v>3734</v>
      </c>
      <c r="O625" s="27" t="s">
        <v>1031</v>
      </c>
      <c r="P625" s="27" t="s">
        <v>802</v>
      </c>
      <c r="Q625" s="45">
        <v>50</v>
      </c>
      <c r="R625" s="25" t="e">
        <f>VLOOKUP(tabLocalidades!$D625,#REF!,10,0)</f>
        <v>#REF!</v>
      </c>
      <c r="S625" s="26" t="e">
        <f>VLOOKUP(tabLocalidades!$D625,#REF!,10,0)</f>
        <v>#REF!</v>
      </c>
      <c r="T625" s="26" t="e">
        <f>VLOOKUP(tabLocalidades!$D625,#REF!,10,0)</f>
        <v>#REF!</v>
      </c>
      <c r="U625" s="1">
        <v>0</v>
      </c>
      <c r="V625" s="1" t="e">
        <f>TEXT(tabLocalidades!$R625,"mmm/aa")</f>
        <v>#REF!</v>
      </c>
      <c r="W625" s="1"/>
      <c r="X625" s="1" t="s">
        <v>3728</v>
      </c>
      <c r="Y625" s="1"/>
      <c r="Z625" s="1"/>
      <c r="AA625" s="1"/>
    </row>
    <row r="626" spans="1:27" ht="19.5" customHeight="1">
      <c r="A626" s="2" t="str">
        <f t="shared" si="2"/>
        <v/>
      </c>
      <c r="B626" s="2" t="str">
        <f>IF(tabLocalidades!$C626="A","Atual","Nova")</f>
        <v>Nova</v>
      </c>
      <c r="C626" s="2" t="s">
        <v>193</v>
      </c>
      <c r="D626" s="6" t="s">
        <v>3735</v>
      </c>
      <c r="E626" s="27" t="s">
        <v>3736</v>
      </c>
      <c r="F626" s="27" t="s">
        <v>651</v>
      </c>
      <c r="G626" s="49" t="s">
        <v>56</v>
      </c>
      <c r="H626" s="27" t="s">
        <v>229</v>
      </c>
      <c r="I626" s="27" t="s">
        <v>3737</v>
      </c>
      <c r="J626" s="27" t="s">
        <v>1264</v>
      </c>
      <c r="K626" s="2" t="s">
        <v>3738</v>
      </c>
      <c r="L626" s="261" t="s">
        <v>3739</v>
      </c>
      <c r="M626" s="27"/>
      <c r="N626" s="24" t="s">
        <v>3740</v>
      </c>
      <c r="O626" s="27" t="s">
        <v>1031</v>
      </c>
      <c r="P626" s="27" t="s">
        <v>802</v>
      </c>
      <c r="Q626" s="45">
        <v>50</v>
      </c>
      <c r="R626" s="25" t="e">
        <f>VLOOKUP(tabLocalidades!$D626,#REF!,10,0)</f>
        <v>#REF!</v>
      </c>
      <c r="S626" s="26" t="e">
        <f>VLOOKUP(tabLocalidades!$D626,#REF!,10,0)</f>
        <v>#REF!</v>
      </c>
      <c r="T626" s="26" t="e">
        <f>VLOOKUP(tabLocalidades!$D626,#REF!,10,0)</f>
        <v>#REF!</v>
      </c>
      <c r="U626" s="1">
        <v>0</v>
      </c>
      <c r="V626" s="1" t="e">
        <f>TEXT(tabLocalidades!$R626,"mmm/aa")</f>
        <v>#REF!</v>
      </c>
      <c r="W626" s="1"/>
      <c r="X626" s="1" t="s">
        <v>3728</v>
      </c>
      <c r="Y626" s="1"/>
      <c r="Z626" s="1"/>
      <c r="AA626" s="1"/>
    </row>
    <row r="627" spans="1:27" ht="19.5" customHeight="1">
      <c r="A627" s="1"/>
      <c r="B627" s="1"/>
      <c r="C627" s="1"/>
      <c r="D627" s="1"/>
      <c r="E627" s="1"/>
      <c r="F627" s="1"/>
      <c r="G627" s="9"/>
      <c r="H627" s="1"/>
      <c r="I627" s="1"/>
      <c r="J627" s="1"/>
      <c r="K627" s="1"/>
      <c r="L627" s="1"/>
      <c r="M627" s="1"/>
      <c r="N627" s="10"/>
      <c r="O627" s="1"/>
      <c r="P627" s="1"/>
      <c r="Q627" s="1"/>
      <c r="R627" s="50"/>
      <c r="S627" s="50"/>
      <c r="T627" s="51"/>
      <c r="U627" s="1"/>
      <c r="V627" s="1"/>
      <c r="W627" s="10"/>
      <c r="X627" s="10"/>
      <c r="Y627" s="1"/>
      <c r="Z627" s="1"/>
      <c r="AA627" s="1"/>
    </row>
    <row r="628" spans="1:27" ht="19.5" customHeight="1">
      <c r="A628" s="1"/>
      <c r="B628" s="1"/>
      <c r="C628" s="1"/>
      <c r="D628" s="1"/>
      <c r="E628" s="1"/>
      <c r="F628" s="1"/>
      <c r="G628" s="9"/>
      <c r="H628" s="1"/>
      <c r="I628" s="1"/>
      <c r="J628" s="1"/>
      <c r="K628" s="1"/>
      <c r="L628" s="1"/>
      <c r="M628" s="1"/>
      <c r="N628" s="10"/>
      <c r="O628" s="1"/>
      <c r="P628" s="1"/>
      <c r="Q628" s="1"/>
      <c r="R628" s="50"/>
      <c r="S628" s="50"/>
      <c r="T628" s="51"/>
      <c r="U628" s="1"/>
      <c r="V628" s="1"/>
      <c r="W628" s="10"/>
      <c r="X628" s="10"/>
      <c r="Y628" s="1"/>
      <c r="Z628" s="1"/>
      <c r="AA628" s="1"/>
    </row>
    <row r="629" spans="1:27" ht="19.5" customHeight="1">
      <c r="A629" s="1"/>
      <c r="B629" s="1"/>
      <c r="C629" s="1"/>
      <c r="D629" s="1"/>
      <c r="E629" s="1"/>
      <c r="F629" s="1"/>
      <c r="G629" s="9"/>
      <c r="H629" s="1"/>
      <c r="I629" s="1"/>
      <c r="J629" s="1"/>
      <c r="K629" s="1"/>
      <c r="L629" s="1"/>
      <c r="M629" s="1"/>
      <c r="N629" s="10"/>
      <c r="O629" s="1"/>
      <c r="P629" s="1"/>
      <c r="Q629" s="1"/>
      <c r="R629" s="50"/>
      <c r="S629" s="50"/>
      <c r="T629" s="51"/>
      <c r="U629" s="1"/>
      <c r="V629" s="1"/>
      <c r="W629" s="10"/>
      <c r="X629" s="10"/>
      <c r="Y629" s="1"/>
      <c r="Z629" s="1"/>
      <c r="AA629" s="1"/>
    </row>
    <row r="630" spans="1:27" ht="19.5" customHeight="1">
      <c r="A630" s="1"/>
      <c r="B630" s="1"/>
      <c r="C630" s="1"/>
      <c r="D630" s="1"/>
      <c r="E630" s="1"/>
      <c r="F630" s="1"/>
      <c r="G630" s="9"/>
      <c r="H630" s="1"/>
      <c r="I630" s="1"/>
      <c r="J630" s="1"/>
      <c r="K630" s="1"/>
      <c r="L630" s="1"/>
      <c r="M630" s="1"/>
      <c r="N630" s="10"/>
      <c r="O630" s="1"/>
      <c r="P630" s="1"/>
      <c r="Q630" s="1"/>
      <c r="R630" s="50"/>
      <c r="S630" s="50"/>
      <c r="T630" s="51"/>
      <c r="U630" s="1"/>
      <c r="V630" s="1"/>
      <c r="W630" s="10"/>
      <c r="X630" s="10"/>
      <c r="Y630" s="1"/>
      <c r="Z630" s="1"/>
      <c r="AA630" s="1"/>
    </row>
    <row r="631" spans="1:27" ht="19.5" customHeight="1">
      <c r="A631" s="1"/>
      <c r="B631" s="1"/>
      <c r="C631" s="1"/>
      <c r="D631" s="1"/>
      <c r="E631" s="1"/>
      <c r="F631" s="1"/>
      <c r="G631" s="9"/>
      <c r="H631" s="1"/>
      <c r="I631" s="1"/>
      <c r="J631" s="1"/>
      <c r="K631" s="1"/>
      <c r="L631" s="1"/>
      <c r="M631" s="1"/>
      <c r="N631" s="10"/>
      <c r="O631" s="1"/>
      <c r="P631" s="1"/>
      <c r="Q631" s="1"/>
      <c r="R631" s="50"/>
      <c r="S631" s="50"/>
      <c r="T631" s="51"/>
      <c r="U631" s="1"/>
      <c r="V631" s="1"/>
      <c r="W631" s="10"/>
      <c r="X631" s="10"/>
      <c r="Y631" s="1"/>
      <c r="Z631" s="1"/>
      <c r="AA631" s="1"/>
    </row>
    <row r="632" spans="1:27" ht="19.5" customHeight="1">
      <c r="A632" s="1"/>
      <c r="B632" s="1"/>
      <c r="C632" s="1"/>
      <c r="D632" s="1"/>
      <c r="E632" s="1"/>
      <c r="F632" s="1"/>
      <c r="G632" s="9"/>
      <c r="H632" s="1"/>
      <c r="I632" s="1"/>
      <c r="J632" s="1"/>
      <c r="K632" s="1"/>
      <c r="L632" s="1"/>
      <c r="M632" s="1"/>
      <c r="N632" s="10"/>
      <c r="O632" s="1"/>
      <c r="P632" s="1"/>
      <c r="Q632" s="1"/>
      <c r="R632" s="50"/>
      <c r="S632" s="50"/>
      <c r="T632" s="51"/>
      <c r="U632" s="1"/>
      <c r="V632" s="1"/>
      <c r="W632" s="10"/>
      <c r="X632" s="10"/>
      <c r="Y632" s="1"/>
      <c r="Z632" s="1"/>
      <c r="AA632" s="1"/>
    </row>
    <row r="633" spans="1:27" ht="19.5" customHeight="1">
      <c r="A633" s="1"/>
      <c r="B633" s="1"/>
      <c r="C633" s="1"/>
      <c r="D633" s="1"/>
      <c r="E633" s="1"/>
      <c r="F633" s="1"/>
      <c r="G633" s="9"/>
      <c r="H633" s="1"/>
      <c r="I633" s="1"/>
      <c r="J633" s="1"/>
      <c r="K633" s="1"/>
      <c r="L633" s="1"/>
      <c r="M633" s="1"/>
      <c r="N633" s="10"/>
      <c r="O633" s="1"/>
      <c r="P633" s="1"/>
      <c r="Q633" s="1"/>
      <c r="R633" s="50"/>
      <c r="S633" s="50"/>
      <c r="T633" s="51"/>
      <c r="U633" s="1"/>
      <c r="V633" s="1"/>
      <c r="W633" s="10"/>
      <c r="X633" s="10"/>
      <c r="Y633" s="1"/>
      <c r="Z633" s="1"/>
      <c r="AA633" s="1"/>
    </row>
    <row r="634" spans="1:27" ht="19.5" customHeight="1">
      <c r="A634" s="1"/>
      <c r="B634" s="1"/>
      <c r="C634" s="1"/>
      <c r="D634" s="1"/>
      <c r="E634" s="1"/>
      <c r="F634" s="1"/>
      <c r="G634" s="9"/>
      <c r="H634" s="1"/>
      <c r="I634" s="1"/>
      <c r="J634" s="1"/>
      <c r="K634" s="1"/>
      <c r="L634" s="1"/>
      <c r="M634" s="1"/>
      <c r="N634" s="10"/>
      <c r="O634" s="1"/>
      <c r="P634" s="1"/>
      <c r="Q634" s="1"/>
      <c r="R634" s="50"/>
      <c r="S634" s="50"/>
      <c r="T634" s="51"/>
      <c r="U634" s="1"/>
      <c r="V634" s="1"/>
      <c r="W634" s="10"/>
      <c r="X634" s="10"/>
      <c r="Y634" s="1"/>
      <c r="Z634" s="1"/>
      <c r="AA634" s="1"/>
    </row>
    <row r="635" spans="1:27" ht="19.5" customHeight="1">
      <c r="A635" s="1"/>
      <c r="B635" s="1"/>
      <c r="C635" s="1"/>
      <c r="D635" s="1"/>
      <c r="E635" s="1"/>
      <c r="F635" s="1"/>
      <c r="G635" s="9"/>
      <c r="H635" s="1"/>
      <c r="I635" s="1"/>
      <c r="J635" s="1"/>
      <c r="K635" s="1"/>
      <c r="L635" s="1"/>
      <c r="M635" s="1"/>
      <c r="N635" s="10"/>
      <c r="O635" s="1"/>
      <c r="P635" s="1"/>
      <c r="Q635" s="1"/>
      <c r="R635" s="50"/>
      <c r="S635" s="50"/>
      <c r="T635" s="51"/>
      <c r="U635" s="1"/>
      <c r="V635" s="1"/>
      <c r="W635" s="10"/>
      <c r="X635" s="10"/>
      <c r="Y635" s="1"/>
      <c r="Z635" s="1"/>
      <c r="AA635" s="1"/>
    </row>
    <row r="636" spans="1:27" ht="19.5" customHeight="1">
      <c r="A636" s="1"/>
      <c r="B636" s="1"/>
      <c r="C636" s="1"/>
      <c r="D636" s="1"/>
      <c r="E636" s="1"/>
      <c r="F636" s="1"/>
      <c r="G636" s="9"/>
      <c r="H636" s="1"/>
      <c r="I636" s="1"/>
      <c r="J636" s="1"/>
      <c r="K636" s="1"/>
      <c r="L636" s="1"/>
      <c r="M636" s="1"/>
      <c r="N636" s="10"/>
      <c r="O636" s="1"/>
      <c r="P636" s="1"/>
      <c r="Q636" s="1"/>
      <c r="R636" s="50"/>
      <c r="S636" s="50"/>
      <c r="T636" s="51"/>
      <c r="U636" s="1"/>
      <c r="V636" s="1"/>
      <c r="W636" s="10"/>
      <c r="X636" s="10"/>
      <c r="Y636" s="1"/>
      <c r="Z636" s="1"/>
      <c r="AA636" s="1"/>
    </row>
    <row r="637" spans="1:27" ht="19.5" customHeight="1">
      <c r="A637" s="1"/>
      <c r="B637" s="1"/>
      <c r="C637" s="1"/>
      <c r="D637" s="1"/>
      <c r="E637" s="1"/>
      <c r="F637" s="1"/>
      <c r="G637" s="9"/>
      <c r="H637" s="1"/>
      <c r="I637" s="1"/>
      <c r="J637" s="1"/>
      <c r="K637" s="1"/>
      <c r="L637" s="1"/>
      <c r="M637" s="1"/>
      <c r="N637" s="10"/>
      <c r="O637" s="1"/>
      <c r="P637" s="1"/>
      <c r="Q637" s="1"/>
      <c r="R637" s="50"/>
      <c r="S637" s="50"/>
      <c r="T637" s="51"/>
      <c r="U637" s="1"/>
      <c r="V637" s="1"/>
      <c r="W637" s="10"/>
      <c r="X637" s="10"/>
      <c r="Y637" s="1"/>
      <c r="Z637" s="1"/>
      <c r="AA637" s="1"/>
    </row>
    <row r="638" spans="1:27" ht="19.5" customHeight="1">
      <c r="A638" s="1"/>
      <c r="B638" s="1"/>
      <c r="C638" s="1"/>
      <c r="D638" s="1"/>
      <c r="E638" s="1"/>
      <c r="F638" s="1"/>
      <c r="G638" s="9"/>
      <c r="H638" s="1"/>
      <c r="I638" s="1"/>
      <c r="J638" s="1"/>
      <c r="K638" s="1"/>
      <c r="L638" s="1"/>
      <c r="M638" s="1"/>
      <c r="N638" s="10"/>
      <c r="O638" s="1"/>
      <c r="P638" s="1"/>
      <c r="Q638" s="1"/>
      <c r="R638" s="50"/>
      <c r="S638" s="50"/>
      <c r="T638" s="51"/>
      <c r="U638" s="1"/>
      <c r="V638" s="1"/>
      <c r="W638" s="10"/>
      <c r="X638" s="10"/>
      <c r="Y638" s="1"/>
      <c r="Z638" s="1"/>
      <c r="AA638" s="1"/>
    </row>
    <row r="639" spans="1:27" ht="19.5" customHeight="1">
      <c r="A639" s="1"/>
      <c r="B639" s="1"/>
      <c r="C639" s="1"/>
      <c r="D639" s="1"/>
      <c r="E639" s="1"/>
      <c r="F639" s="1"/>
      <c r="G639" s="9"/>
      <c r="H639" s="1"/>
      <c r="I639" s="1"/>
      <c r="J639" s="1"/>
      <c r="K639" s="1"/>
      <c r="L639" s="1"/>
      <c r="M639" s="1"/>
      <c r="N639" s="10"/>
      <c r="O639" s="1"/>
      <c r="P639" s="1"/>
      <c r="Q639" s="1"/>
      <c r="R639" s="50"/>
      <c r="S639" s="50"/>
      <c r="T639" s="51"/>
      <c r="U639" s="1"/>
      <c r="V639" s="1"/>
      <c r="W639" s="10"/>
      <c r="X639" s="10"/>
      <c r="Y639" s="1"/>
      <c r="Z639" s="1"/>
      <c r="AA639" s="1"/>
    </row>
    <row r="640" spans="1:27" ht="19.5" customHeight="1">
      <c r="A640" s="1"/>
      <c r="B640" s="1"/>
      <c r="C640" s="1"/>
      <c r="D640" s="1"/>
      <c r="E640" s="1"/>
      <c r="F640" s="1"/>
      <c r="G640" s="9"/>
      <c r="H640" s="1"/>
      <c r="I640" s="1"/>
      <c r="J640" s="1"/>
      <c r="K640" s="1"/>
      <c r="L640" s="1"/>
      <c r="M640" s="1"/>
      <c r="N640" s="10"/>
      <c r="O640" s="1"/>
      <c r="P640" s="1"/>
      <c r="Q640" s="1"/>
      <c r="R640" s="50"/>
      <c r="S640" s="50"/>
      <c r="T640" s="51"/>
      <c r="U640" s="1"/>
      <c r="V640" s="1"/>
      <c r="W640" s="10"/>
      <c r="X640" s="10"/>
      <c r="Y640" s="1"/>
      <c r="Z640" s="1"/>
      <c r="AA640" s="1"/>
    </row>
    <row r="641" spans="1:27" ht="19.5" customHeight="1">
      <c r="A641" s="1"/>
      <c r="B641" s="1"/>
      <c r="C641" s="1"/>
      <c r="D641" s="1"/>
      <c r="E641" s="1"/>
      <c r="F641" s="1"/>
      <c r="G641" s="9"/>
      <c r="H641" s="1"/>
      <c r="I641" s="1"/>
      <c r="J641" s="1"/>
      <c r="K641" s="1"/>
      <c r="L641" s="1"/>
      <c r="M641" s="1"/>
      <c r="N641" s="10"/>
      <c r="O641" s="1"/>
      <c r="P641" s="1"/>
      <c r="Q641" s="1"/>
      <c r="R641" s="50"/>
      <c r="S641" s="50"/>
      <c r="T641" s="51"/>
      <c r="U641" s="1"/>
      <c r="V641" s="1"/>
      <c r="W641" s="10"/>
      <c r="X641" s="10"/>
      <c r="Y641" s="1"/>
      <c r="Z641" s="1"/>
      <c r="AA641" s="1"/>
    </row>
    <row r="642" spans="1:27" ht="19.5" customHeight="1">
      <c r="A642" s="1"/>
      <c r="B642" s="1"/>
      <c r="C642" s="1"/>
      <c r="D642" s="1"/>
      <c r="E642" s="1"/>
      <c r="F642" s="1"/>
      <c r="G642" s="9"/>
      <c r="H642" s="1"/>
      <c r="I642" s="1"/>
      <c r="J642" s="1"/>
      <c r="K642" s="1"/>
      <c r="L642" s="1"/>
      <c r="M642" s="1"/>
      <c r="N642" s="10"/>
      <c r="O642" s="1"/>
      <c r="P642" s="1"/>
      <c r="Q642" s="1"/>
      <c r="R642" s="50"/>
      <c r="S642" s="50"/>
      <c r="T642" s="51"/>
      <c r="U642" s="1"/>
      <c r="V642" s="1"/>
      <c r="W642" s="10"/>
      <c r="X642" s="10"/>
      <c r="Y642" s="1"/>
      <c r="Z642" s="1"/>
      <c r="AA642" s="1"/>
    </row>
    <row r="643" spans="1:27" ht="19.5" customHeight="1">
      <c r="A643" s="1"/>
      <c r="B643" s="1"/>
      <c r="C643" s="1"/>
      <c r="D643" s="1"/>
      <c r="E643" s="1"/>
      <c r="F643" s="1"/>
      <c r="G643" s="9"/>
      <c r="H643" s="1"/>
      <c r="I643" s="1"/>
      <c r="J643" s="1"/>
      <c r="K643" s="1"/>
      <c r="L643" s="1"/>
      <c r="M643" s="1"/>
      <c r="N643" s="10"/>
      <c r="O643" s="1"/>
      <c r="P643" s="1"/>
      <c r="Q643" s="1"/>
      <c r="R643" s="50"/>
      <c r="S643" s="50"/>
      <c r="T643" s="51"/>
      <c r="U643" s="1"/>
      <c r="V643" s="1"/>
      <c r="W643" s="10"/>
      <c r="X643" s="10"/>
      <c r="Y643" s="1"/>
      <c r="Z643" s="1"/>
      <c r="AA643" s="1"/>
    </row>
    <row r="644" spans="1:27" ht="19.5" customHeight="1">
      <c r="A644" s="1"/>
      <c r="B644" s="1"/>
      <c r="C644" s="1"/>
      <c r="D644" s="1"/>
      <c r="E644" s="1"/>
      <c r="F644" s="1"/>
      <c r="G644" s="9"/>
      <c r="H644" s="1"/>
      <c r="I644" s="1"/>
      <c r="J644" s="1"/>
      <c r="K644" s="1"/>
      <c r="L644" s="1"/>
      <c r="M644" s="1"/>
      <c r="N644" s="10"/>
      <c r="O644" s="1"/>
      <c r="P644" s="1"/>
      <c r="Q644" s="1"/>
      <c r="R644" s="50"/>
      <c r="S644" s="50"/>
      <c r="T644" s="51"/>
      <c r="U644" s="1"/>
      <c r="V644" s="1"/>
      <c r="W644" s="10"/>
      <c r="X644" s="10"/>
      <c r="Y644" s="1"/>
      <c r="Z644" s="1"/>
      <c r="AA644" s="1"/>
    </row>
    <row r="645" spans="1:27" ht="19.5" customHeight="1">
      <c r="A645" s="1"/>
      <c r="B645" s="1"/>
      <c r="C645" s="1"/>
      <c r="D645" s="1"/>
      <c r="E645" s="1"/>
      <c r="F645" s="1"/>
      <c r="G645" s="9"/>
      <c r="H645" s="1"/>
      <c r="I645" s="1"/>
      <c r="J645" s="1"/>
      <c r="K645" s="1"/>
      <c r="L645" s="1"/>
      <c r="M645" s="1"/>
      <c r="N645" s="10"/>
      <c r="O645" s="1"/>
      <c r="P645" s="1"/>
      <c r="Q645" s="1"/>
      <c r="R645" s="50"/>
      <c r="S645" s="50"/>
      <c r="T645" s="51"/>
      <c r="U645" s="1"/>
      <c r="V645" s="1"/>
      <c r="W645" s="10"/>
      <c r="X645" s="10"/>
      <c r="Y645" s="1"/>
      <c r="Z645" s="1"/>
      <c r="AA645" s="1"/>
    </row>
    <row r="646" spans="1:27" ht="19.5" customHeight="1">
      <c r="A646" s="1"/>
      <c r="B646" s="1"/>
      <c r="C646" s="1"/>
      <c r="D646" s="1"/>
      <c r="E646" s="1"/>
      <c r="F646" s="1"/>
      <c r="G646" s="9"/>
      <c r="H646" s="1"/>
      <c r="I646" s="1"/>
      <c r="J646" s="1"/>
      <c r="K646" s="1"/>
      <c r="L646" s="1"/>
      <c r="M646" s="1"/>
      <c r="N646" s="10"/>
      <c r="O646" s="1"/>
      <c r="P646" s="1"/>
      <c r="Q646" s="1"/>
      <c r="R646" s="50"/>
      <c r="S646" s="50"/>
      <c r="T646" s="51"/>
      <c r="U646" s="1"/>
      <c r="V646" s="1"/>
      <c r="W646" s="10"/>
      <c r="X646" s="10"/>
      <c r="Y646" s="1"/>
      <c r="Z646" s="1"/>
      <c r="AA646" s="1"/>
    </row>
    <row r="647" spans="1:27" ht="19.5" customHeight="1">
      <c r="A647" s="1"/>
      <c r="B647" s="1"/>
      <c r="C647" s="1"/>
      <c r="D647" s="1"/>
      <c r="E647" s="1"/>
      <c r="F647" s="1"/>
      <c r="G647" s="9"/>
      <c r="H647" s="1"/>
      <c r="I647" s="1"/>
      <c r="J647" s="1"/>
      <c r="K647" s="1"/>
      <c r="L647" s="1"/>
      <c r="M647" s="1"/>
      <c r="N647" s="10"/>
      <c r="O647" s="1"/>
      <c r="P647" s="1"/>
      <c r="Q647" s="1"/>
      <c r="R647" s="50"/>
      <c r="S647" s="50"/>
      <c r="T647" s="51"/>
      <c r="U647" s="1"/>
      <c r="V647" s="1"/>
      <c r="W647" s="10"/>
      <c r="X647" s="10"/>
      <c r="Y647" s="1"/>
      <c r="Z647" s="1"/>
      <c r="AA647" s="1"/>
    </row>
    <row r="648" spans="1:27" ht="19.5" customHeight="1">
      <c r="A648" s="1"/>
      <c r="B648" s="1"/>
      <c r="C648" s="1"/>
      <c r="D648" s="1"/>
      <c r="E648" s="1"/>
      <c r="F648" s="1"/>
      <c r="G648" s="9"/>
      <c r="H648" s="1"/>
      <c r="I648" s="1"/>
      <c r="J648" s="1"/>
      <c r="K648" s="1"/>
      <c r="L648" s="1"/>
      <c r="M648" s="1"/>
      <c r="N648" s="10"/>
      <c r="O648" s="1"/>
      <c r="P648" s="1"/>
      <c r="Q648" s="1"/>
      <c r="R648" s="50"/>
      <c r="S648" s="50"/>
      <c r="T648" s="51"/>
      <c r="U648" s="1"/>
      <c r="V648" s="1"/>
      <c r="W648" s="10"/>
      <c r="X648" s="10"/>
      <c r="Y648" s="1"/>
      <c r="Z648" s="1"/>
      <c r="AA648" s="1"/>
    </row>
    <row r="649" spans="1:27" ht="19.5" customHeight="1">
      <c r="A649" s="1"/>
      <c r="B649" s="1"/>
      <c r="C649" s="1"/>
      <c r="D649" s="1"/>
      <c r="E649" s="1"/>
      <c r="F649" s="1"/>
      <c r="G649" s="9"/>
      <c r="H649" s="1"/>
      <c r="I649" s="1"/>
      <c r="J649" s="1"/>
      <c r="K649" s="1"/>
      <c r="L649" s="1"/>
      <c r="M649" s="1"/>
      <c r="N649" s="10"/>
      <c r="O649" s="1"/>
      <c r="P649" s="1"/>
      <c r="Q649" s="1"/>
      <c r="R649" s="50"/>
      <c r="S649" s="50"/>
      <c r="T649" s="51"/>
      <c r="U649" s="1"/>
      <c r="V649" s="1"/>
      <c r="W649" s="10"/>
      <c r="X649" s="10"/>
      <c r="Y649" s="1"/>
      <c r="Z649" s="1"/>
      <c r="AA649" s="1"/>
    </row>
    <row r="650" spans="1:27" ht="19.5" customHeight="1">
      <c r="A650" s="1"/>
      <c r="B650" s="1"/>
      <c r="C650" s="1"/>
      <c r="D650" s="1"/>
      <c r="E650" s="1"/>
      <c r="F650" s="1"/>
      <c r="G650" s="9"/>
      <c r="H650" s="1"/>
      <c r="I650" s="1"/>
      <c r="J650" s="1"/>
      <c r="K650" s="1"/>
      <c r="L650" s="1"/>
      <c r="M650" s="1"/>
      <c r="N650" s="10"/>
      <c r="O650" s="1"/>
      <c r="P650" s="1"/>
      <c r="Q650" s="1"/>
      <c r="R650" s="50"/>
      <c r="S650" s="50"/>
      <c r="T650" s="51"/>
      <c r="U650" s="1"/>
      <c r="V650" s="1"/>
      <c r="W650" s="10"/>
      <c r="X650" s="10"/>
      <c r="Y650" s="1"/>
      <c r="Z650" s="1"/>
      <c r="AA650" s="1"/>
    </row>
    <row r="651" spans="1:27" ht="19.5" customHeight="1">
      <c r="A651" s="1"/>
      <c r="B651" s="1"/>
      <c r="C651" s="1"/>
      <c r="D651" s="1"/>
      <c r="E651" s="1"/>
      <c r="F651" s="1"/>
      <c r="G651" s="9"/>
      <c r="H651" s="1"/>
      <c r="I651" s="1"/>
      <c r="J651" s="1"/>
      <c r="K651" s="1"/>
      <c r="L651" s="1"/>
      <c r="M651" s="1"/>
      <c r="N651" s="10"/>
      <c r="O651" s="1"/>
      <c r="P651" s="1"/>
      <c r="Q651" s="1"/>
      <c r="R651" s="50"/>
      <c r="S651" s="50"/>
      <c r="T651" s="51"/>
      <c r="U651" s="1"/>
      <c r="V651" s="1"/>
      <c r="W651" s="10"/>
      <c r="X651" s="10"/>
      <c r="Y651" s="1"/>
      <c r="Z651" s="1"/>
      <c r="AA651" s="1"/>
    </row>
    <row r="652" spans="1:27" ht="19.5" customHeight="1">
      <c r="A652" s="1"/>
      <c r="B652" s="1"/>
      <c r="C652" s="1"/>
      <c r="D652" s="1"/>
      <c r="E652" s="1"/>
      <c r="F652" s="1"/>
      <c r="G652" s="9"/>
      <c r="H652" s="1"/>
      <c r="I652" s="1"/>
      <c r="J652" s="1"/>
      <c r="K652" s="1"/>
      <c r="L652" s="1"/>
      <c r="M652" s="1"/>
      <c r="N652" s="10"/>
      <c r="O652" s="1"/>
      <c r="P652" s="1"/>
      <c r="Q652" s="1"/>
      <c r="R652" s="50"/>
      <c r="S652" s="50"/>
      <c r="T652" s="51"/>
      <c r="U652" s="1"/>
      <c r="V652" s="1"/>
      <c r="W652" s="10"/>
      <c r="X652" s="10"/>
      <c r="Y652" s="1"/>
      <c r="Z652" s="1"/>
      <c r="AA652" s="1"/>
    </row>
    <row r="653" spans="1:27" ht="19.5" customHeight="1">
      <c r="A653" s="1"/>
      <c r="B653" s="1"/>
      <c r="C653" s="1"/>
      <c r="D653" s="1"/>
      <c r="E653" s="1"/>
      <c r="F653" s="1"/>
      <c r="G653" s="9"/>
      <c r="H653" s="1"/>
      <c r="I653" s="1"/>
      <c r="J653" s="1"/>
      <c r="K653" s="1"/>
      <c r="L653" s="1"/>
      <c r="M653" s="1"/>
      <c r="N653" s="10"/>
      <c r="O653" s="1"/>
      <c r="P653" s="1"/>
      <c r="Q653" s="1"/>
      <c r="R653" s="50"/>
      <c r="S653" s="50"/>
      <c r="T653" s="51"/>
      <c r="U653" s="1"/>
      <c r="V653" s="1"/>
      <c r="W653" s="10"/>
      <c r="X653" s="10"/>
      <c r="Y653" s="1"/>
      <c r="Z653" s="1"/>
      <c r="AA653" s="1"/>
    </row>
    <row r="654" spans="1:27" ht="19.5" customHeight="1">
      <c r="A654" s="1"/>
      <c r="B654" s="1"/>
      <c r="C654" s="1"/>
      <c r="D654" s="1"/>
      <c r="E654" s="1"/>
      <c r="F654" s="1"/>
      <c r="G654" s="9"/>
      <c r="H654" s="1"/>
      <c r="I654" s="1"/>
      <c r="J654" s="1"/>
      <c r="K654" s="1"/>
      <c r="L654" s="1"/>
      <c r="M654" s="1"/>
      <c r="N654" s="10"/>
      <c r="O654" s="1"/>
      <c r="P654" s="1"/>
      <c r="Q654" s="1"/>
      <c r="R654" s="50"/>
      <c r="S654" s="50"/>
      <c r="T654" s="51"/>
      <c r="U654" s="1"/>
      <c r="V654" s="1"/>
      <c r="W654" s="10"/>
      <c r="X654" s="10"/>
      <c r="Y654" s="1"/>
      <c r="Z654" s="1"/>
      <c r="AA654" s="1"/>
    </row>
    <row r="655" spans="1:27" ht="19.5" customHeight="1">
      <c r="A655" s="1"/>
      <c r="B655" s="1"/>
      <c r="C655" s="1"/>
      <c r="D655" s="1"/>
      <c r="E655" s="1"/>
      <c r="F655" s="1"/>
      <c r="G655" s="9"/>
      <c r="H655" s="1"/>
      <c r="I655" s="1"/>
      <c r="J655" s="1"/>
      <c r="K655" s="1"/>
      <c r="L655" s="1"/>
      <c r="M655" s="1"/>
      <c r="N655" s="10"/>
      <c r="O655" s="1"/>
      <c r="P655" s="1"/>
      <c r="Q655" s="1"/>
      <c r="R655" s="50"/>
      <c r="S655" s="50"/>
      <c r="T655" s="51"/>
      <c r="U655" s="1"/>
      <c r="V655" s="1"/>
      <c r="W655" s="10"/>
      <c r="X655" s="10"/>
      <c r="Y655" s="1"/>
      <c r="Z655" s="1"/>
      <c r="AA655" s="1"/>
    </row>
    <row r="656" spans="1:27" ht="19.5" customHeight="1">
      <c r="A656" s="1"/>
      <c r="B656" s="1"/>
      <c r="C656" s="1"/>
      <c r="D656" s="1"/>
      <c r="E656" s="1"/>
      <c r="F656" s="1"/>
      <c r="G656" s="9"/>
      <c r="H656" s="1"/>
      <c r="I656" s="1"/>
      <c r="J656" s="1"/>
      <c r="K656" s="1"/>
      <c r="L656" s="1"/>
      <c r="M656" s="1"/>
      <c r="N656" s="10"/>
      <c r="O656" s="1"/>
      <c r="P656" s="1"/>
      <c r="Q656" s="1"/>
      <c r="R656" s="50"/>
      <c r="S656" s="50"/>
      <c r="T656" s="51"/>
      <c r="U656" s="1"/>
      <c r="V656" s="1"/>
      <c r="W656" s="10"/>
      <c r="X656" s="10"/>
      <c r="Y656" s="1"/>
      <c r="Z656" s="1"/>
      <c r="AA656" s="1"/>
    </row>
    <row r="657" spans="1:27" ht="19.5" customHeight="1">
      <c r="A657" s="1"/>
      <c r="B657" s="1"/>
      <c r="C657" s="1"/>
      <c r="D657" s="1"/>
      <c r="E657" s="1"/>
      <c r="F657" s="1"/>
      <c r="G657" s="9"/>
      <c r="H657" s="1"/>
      <c r="I657" s="1"/>
      <c r="J657" s="1"/>
      <c r="K657" s="1"/>
      <c r="L657" s="1"/>
      <c r="M657" s="1"/>
      <c r="N657" s="10"/>
      <c r="O657" s="1"/>
      <c r="P657" s="1"/>
      <c r="Q657" s="1"/>
      <c r="R657" s="50"/>
      <c r="S657" s="50"/>
      <c r="T657" s="51"/>
      <c r="U657" s="1"/>
      <c r="V657" s="1"/>
      <c r="W657" s="10"/>
      <c r="X657" s="10"/>
      <c r="Y657" s="1"/>
      <c r="Z657" s="1"/>
      <c r="AA657" s="1"/>
    </row>
    <row r="658" spans="1:27" ht="19.5" customHeight="1">
      <c r="A658" s="1"/>
      <c r="B658" s="1"/>
      <c r="C658" s="1"/>
      <c r="D658" s="1"/>
      <c r="E658" s="1"/>
      <c r="F658" s="1"/>
      <c r="G658" s="9"/>
      <c r="H658" s="1"/>
      <c r="I658" s="1"/>
      <c r="J658" s="1"/>
      <c r="K658" s="1"/>
      <c r="L658" s="1"/>
      <c r="M658" s="1"/>
      <c r="N658" s="10"/>
      <c r="O658" s="1"/>
      <c r="P658" s="1"/>
      <c r="Q658" s="1"/>
      <c r="R658" s="50"/>
      <c r="S658" s="50"/>
      <c r="T658" s="51"/>
      <c r="U658" s="1"/>
      <c r="V658" s="1"/>
      <c r="W658" s="10"/>
      <c r="X658" s="10"/>
      <c r="Y658" s="1"/>
      <c r="Z658" s="1"/>
      <c r="AA658" s="1"/>
    </row>
    <row r="659" spans="1:27" ht="19.5" customHeight="1">
      <c r="A659" s="1"/>
      <c r="B659" s="1"/>
      <c r="C659" s="1"/>
      <c r="D659" s="1"/>
      <c r="E659" s="1"/>
      <c r="F659" s="1"/>
      <c r="G659" s="9"/>
      <c r="H659" s="1"/>
      <c r="I659" s="1"/>
      <c r="J659" s="1"/>
      <c r="K659" s="1"/>
      <c r="L659" s="1"/>
      <c r="M659" s="1"/>
      <c r="N659" s="10"/>
      <c r="O659" s="1"/>
      <c r="P659" s="1"/>
      <c r="Q659" s="1"/>
      <c r="R659" s="50"/>
      <c r="S659" s="50"/>
      <c r="T659" s="51"/>
      <c r="U659" s="1"/>
      <c r="V659" s="1"/>
      <c r="W659" s="10"/>
      <c r="X659" s="10"/>
      <c r="Y659" s="1"/>
      <c r="Z659" s="1"/>
      <c r="AA659" s="1"/>
    </row>
    <row r="660" spans="1:27" ht="19.5" customHeight="1">
      <c r="A660" s="1"/>
      <c r="B660" s="1"/>
      <c r="C660" s="1"/>
      <c r="D660" s="1"/>
      <c r="E660" s="1"/>
      <c r="F660" s="1"/>
      <c r="G660" s="9"/>
      <c r="H660" s="1"/>
      <c r="I660" s="1"/>
      <c r="J660" s="1"/>
      <c r="K660" s="1"/>
      <c r="L660" s="1"/>
      <c r="M660" s="1"/>
      <c r="N660" s="10"/>
      <c r="O660" s="1"/>
      <c r="P660" s="1"/>
      <c r="Q660" s="1"/>
      <c r="R660" s="50"/>
      <c r="S660" s="50"/>
      <c r="T660" s="51"/>
      <c r="U660" s="1"/>
      <c r="V660" s="1"/>
      <c r="W660" s="10"/>
      <c r="X660" s="10"/>
      <c r="Y660" s="1"/>
      <c r="Z660" s="1"/>
      <c r="AA660" s="1"/>
    </row>
    <row r="661" spans="1:27" ht="19.5" customHeight="1">
      <c r="A661" s="1"/>
      <c r="B661" s="1"/>
      <c r="C661" s="1"/>
      <c r="D661" s="1"/>
      <c r="E661" s="1"/>
      <c r="F661" s="1"/>
      <c r="G661" s="9"/>
      <c r="H661" s="1"/>
      <c r="I661" s="1"/>
      <c r="J661" s="1"/>
      <c r="K661" s="1"/>
      <c r="L661" s="1"/>
      <c r="M661" s="1"/>
      <c r="N661" s="10"/>
      <c r="O661" s="1"/>
      <c r="P661" s="1"/>
      <c r="Q661" s="1"/>
      <c r="R661" s="50"/>
      <c r="S661" s="50"/>
      <c r="T661" s="51"/>
      <c r="U661" s="1"/>
      <c r="V661" s="1"/>
      <c r="W661" s="10"/>
      <c r="X661" s="10"/>
      <c r="Y661" s="1"/>
      <c r="Z661" s="1"/>
      <c r="AA661" s="1"/>
    </row>
    <row r="662" spans="1:27" ht="19.5" customHeight="1">
      <c r="A662" s="1"/>
      <c r="B662" s="1"/>
      <c r="C662" s="1"/>
      <c r="D662" s="1"/>
      <c r="E662" s="1"/>
      <c r="F662" s="1"/>
      <c r="G662" s="9"/>
      <c r="H662" s="1"/>
      <c r="I662" s="1"/>
      <c r="J662" s="1"/>
      <c r="K662" s="1"/>
      <c r="L662" s="1"/>
      <c r="M662" s="1"/>
      <c r="N662" s="10"/>
      <c r="O662" s="1"/>
      <c r="P662" s="1"/>
      <c r="Q662" s="1"/>
      <c r="R662" s="50"/>
      <c r="S662" s="50"/>
      <c r="T662" s="51"/>
      <c r="U662" s="1"/>
      <c r="V662" s="1"/>
      <c r="W662" s="10"/>
      <c r="X662" s="10"/>
      <c r="Y662" s="1"/>
      <c r="Z662" s="1"/>
      <c r="AA662" s="1"/>
    </row>
    <row r="663" spans="1:27" ht="19.5" customHeight="1">
      <c r="A663" s="1"/>
      <c r="B663" s="1"/>
      <c r="C663" s="1"/>
      <c r="D663" s="1"/>
      <c r="E663" s="1"/>
      <c r="F663" s="1"/>
      <c r="G663" s="9"/>
      <c r="H663" s="1"/>
      <c r="I663" s="1"/>
      <c r="J663" s="1"/>
      <c r="K663" s="1"/>
      <c r="L663" s="1"/>
      <c r="M663" s="1"/>
      <c r="N663" s="10"/>
      <c r="O663" s="1"/>
      <c r="P663" s="1"/>
      <c r="Q663" s="1"/>
      <c r="R663" s="50"/>
      <c r="S663" s="50"/>
      <c r="T663" s="51"/>
      <c r="U663" s="1"/>
      <c r="V663" s="1"/>
      <c r="W663" s="10"/>
      <c r="X663" s="10"/>
      <c r="Y663" s="1"/>
      <c r="Z663" s="1"/>
      <c r="AA663" s="1"/>
    </row>
    <row r="664" spans="1:27" ht="19.5" customHeight="1">
      <c r="A664" s="1"/>
      <c r="B664" s="1"/>
      <c r="C664" s="1"/>
      <c r="D664" s="1"/>
      <c r="E664" s="1"/>
      <c r="F664" s="1"/>
      <c r="G664" s="9"/>
      <c r="H664" s="1"/>
      <c r="I664" s="1"/>
      <c r="J664" s="1"/>
      <c r="K664" s="1"/>
      <c r="L664" s="1"/>
      <c r="M664" s="1"/>
      <c r="N664" s="10"/>
      <c r="O664" s="1"/>
      <c r="P664" s="1"/>
      <c r="Q664" s="1"/>
      <c r="R664" s="50"/>
      <c r="S664" s="50"/>
      <c r="T664" s="51"/>
      <c r="U664" s="1"/>
      <c r="V664" s="1"/>
      <c r="W664" s="10"/>
      <c r="X664" s="10"/>
      <c r="Y664" s="1"/>
      <c r="Z664" s="1"/>
      <c r="AA664" s="1"/>
    </row>
    <row r="665" spans="1:27" ht="19.5" customHeight="1">
      <c r="A665" s="1"/>
      <c r="B665" s="1"/>
      <c r="C665" s="1"/>
      <c r="D665" s="1"/>
      <c r="E665" s="1"/>
      <c r="F665" s="1"/>
      <c r="G665" s="9"/>
      <c r="H665" s="1"/>
      <c r="I665" s="1"/>
      <c r="J665" s="1"/>
      <c r="K665" s="1"/>
      <c r="L665" s="1"/>
      <c r="M665" s="1"/>
      <c r="N665" s="10"/>
      <c r="O665" s="1"/>
      <c r="P665" s="1"/>
      <c r="Q665" s="1"/>
      <c r="R665" s="50"/>
      <c r="S665" s="50"/>
      <c r="T665" s="51"/>
      <c r="U665" s="1"/>
      <c r="V665" s="1"/>
      <c r="W665" s="10"/>
      <c r="X665" s="10"/>
      <c r="Y665" s="1"/>
      <c r="Z665" s="1"/>
      <c r="AA665" s="1"/>
    </row>
    <row r="666" spans="1:27" ht="19.5" customHeight="1">
      <c r="A666" s="1"/>
      <c r="B666" s="1"/>
      <c r="C666" s="1"/>
      <c r="D666" s="1"/>
      <c r="E666" s="1"/>
      <c r="F666" s="1"/>
      <c r="G666" s="9"/>
      <c r="H666" s="1"/>
      <c r="I666" s="1"/>
      <c r="J666" s="1"/>
      <c r="K666" s="1"/>
      <c r="L666" s="1"/>
      <c r="M666" s="1"/>
      <c r="N666" s="10"/>
      <c r="O666" s="1"/>
      <c r="P666" s="1"/>
      <c r="Q666" s="1"/>
      <c r="R666" s="50"/>
      <c r="S666" s="50"/>
      <c r="T666" s="51"/>
      <c r="U666" s="1"/>
      <c r="V666" s="1"/>
      <c r="W666" s="10"/>
      <c r="X666" s="10"/>
      <c r="Y666" s="1"/>
      <c r="Z666" s="1"/>
      <c r="AA666" s="1"/>
    </row>
    <row r="667" spans="1:27" ht="19.5" customHeight="1">
      <c r="A667" s="1"/>
      <c r="B667" s="1"/>
      <c r="C667" s="1"/>
      <c r="D667" s="1"/>
      <c r="E667" s="1"/>
      <c r="F667" s="1"/>
      <c r="G667" s="9"/>
      <c r="H667" s="1"/>
      <c r="I667" s="1"/>
      <c r="J667" s="1"/>
      <c r="K667" s="1"/>
      <c r="L667" s="1"/>
      <c r="M667" s="1"/>
      <c r="N667" s="10"/>
      <c r="O667" s="1"/>
      <c r="P667" s="1"/>
      <c r="Q667" s="1"/>
      <c r="R667" s="50"/>
      <c r="S667" s="50"/>
      <c r="T667" s="51"/>
      <c r="U667" s="1"/>
      <c r="V667" s="1"/>
      <c r="W667" s="10"/>
      <c r="X667" s="10"/>
      <c r="Y667" s="1"/>
      <c r="Z667" s="1"/>
      <c r="AA667" s="1"/>
    </row>
    <row r="668" spans="1:27" ht="19.5" customHeight="1">
      <c r="A668" s="1"/>
      <c r="B668" s="1"/>
      <c r="C668" s="1"/>
      <c r="D668" s="1"/>
      <c r="E668" s="1"/>
      <c r="F668" s="1"/>
      <c r="G668" s="9"/>
      <c r="H668" s="1"/>
      <c r="I668" s="1"/>
      <c r="J668" s="1"/>
      <c r="K668" s="1"/>
      <c r="L668" s="1"/>
      <c r="M668" s="1"/>
      <c r="N668" s="10"/>
      <c r="O668" s="1"/>
      <c r="P668" s="1"/>
      <c r="Q668" s="1"/>
      <c r="R668" s="50"/>
      <c r="S668" s="50"/>
      <c r="T668" s="51"/>
      <c r="U668" s="1"/>
      <c r="V668" s="1"/>
      <c r="W668" s="10"/>
      <c r="X668" s="10"/>
      <c r="Y668" s="1"/>
      <c r="Z668" s="1"/>
      <c r="AA668" s="1"/>
    </row>
    <row r="669" spans="1:27" ht="19.5" customHeight="1">
      <c r="A669" s="1"/>
      <c r="B669" s="1"/>
      <c r="C669" s="1"/>
      <c r="D669" s="1"/>
      <c r="E669" s="1"/>
      <c r="F669" s="1"/>
      <c r="G669" s="9"/>
      <c r="H669" s="1"/>
      <c r="I669" s="1"/>
      <c r="J669" s="1"/>
      <c r="K669" s="1"/>
      <c r="L669" s="1"/>
      <c r="M669" s="1"/>
      <c r="N669" s="10"/>
      <c r="O669" s="1"/>
      <c r="P669" s="1"/>
      <c r="Q669" s="1"/>
      <c r="R669" s="50"/>
      <c r="S669" s="50"/>
      <c r="T669" s="51"/>
      <c r="U669" s="1"/>
      <c r="V669" s="1"/>
      <c r="W669" s="10"/>
      <c r="X669" s="10"/>
      <c r="Y669" s="1"/>
      <c r="Z669" s="1"/>
      <c r="AA669" s="1"/>
    </row>
    <row r="670" spans="1:27" ht="19.5" customHeight="1">
      <c r="A670" s="1"/>
      <c r="B670" s="1"/>
      <c r="C670" s="1"/>
      <c r="D670" s="1"/>
      <c r="E670" s="1"/>
      <c r="F670" s="1"/>
      <c r="G670" s="9"/>
      <c r="H670" s="1"/>
      <c r="I670" s="1"/>
      <c r="J670" s="1"/>
      <c r="K670" s="1"/>
      <c r="L670" s="1"/>
      <c r="M670" s="1"/>
      <c r="N670" s="10"/>
      <c r="O670" s="1"/>
      <c r="P670" s="1"/>
      <c r="Q670" s="1"/>
      <c r="R670" s="50"/>
      <c r="S670" s="50"/>
      <c r="T670" s="51"/>
      <c r="U670" s="1"/>
      <c r="V670" s="1"/>
      <c r="W670" s="10"/>
      <c r="X670" s="10"/>
      <c r="Y670" s="1"/>
      <c r="Z670" s="1"/>
      <c r="AA670" s="1"/>
    </row>
    <row r="671" spans="1:27" ht="19.5" customHeight="1">
      <c r="A671" s="1"/>
      <c r="B671" s="1"/>
      <c r="C671" s="1"/>
      <c r="D671" s="1"/>
      <c r="E671" s="1"/>
      <c r="F671" s="1"/>
      <c r="G671" s="9"/>
      <c r="H671" s="1"/>
      <c r="I671" s="1"/>
      <c r="J671" s="1"/>
      <c r="K671" s="1"/>
      <c r="L671" s="1"/>
      <c r="M671" s="1"/>
      <c r="N671" s="10"/>
      <c r="O671" s="1"/>
      <c r="P671" s="1"/>
      <c r="Q671" s="1"/>
      <c r="R671" s="50"/>
      <c r="S671" s="50"/>
      <c r="T671" s="51"/>
      <c r="U671" s="1"/>
      <c r="V671" s="1"/>
      <c r="W671" s="10"/>
      <c r="X671" s="10"/>
      <c r="Y671" s="1"/>
      <c r="Z671" s="1"/>
      <c r="AA671" s="1"/>
    </row>
    <row r="672" spans="1:27" ht="19.5" customHeight="1">
      <c r="A672" s="1"/>
      <c r="B672" s="1"/>
      <c r="C672" s="1"/>
      <c r="D672" s="1"/>
      <c r="E672" s="1"/>
      <c r="F672" s="1"/>
      <c r="G672" s="9"/>
      <c r="H672" s="1"/>
      <c r="I672" s="1"/>
      <c r="J672" s="1"/>
      <c r="K672" s="1"/>
      <c r="L672" s="1"/>
      <c r="M672" s="1"/>
      <c r="N672" s="10"/>
      <c r="O672" s="1"/>
      <c r="P672" s="1"/>
      <c r="Q672" s="1"/>
      <c r="R672" s="50"/>
      <c r="S672" s="50"/>
      <c r="T672" s="51"/>
      <c r="U672" s="1"/>
      <c r="V672" s="1"/>
      <c r="W672" s="10"/>
      <c r="X672" s="10"/>
      <c r="Y672" s="1"/>
      <c r="Z672" s="1"/>
      <c r="AA672" s="1"/>
    </row>
    <row r="673" spans="1:27" ht="19.5" customHeight="1">
      <c r="A673" s="1"/>
      <c r="B673" s="1"/>
      <c r="C673" s="1"/>
      <c r="D673" s="1"/>
      <c r="E673" s="1"/>
      <c r="F673" s="1"/>
      <c r="G673" s="9"/>
      <c r="H673" s="1"/>
      <c r="I673" s="1"/>
      <c r="J673" s="1"/>
      <c r="K673" s="1"/>
      <c r="L673" s="1"/>
      <c r="M673" s="1"/>
      <c r="N673" s="10"/>
      <c r="O673" s="1"/>
      <c r="P673" s="1"/>
      <c r="Q673" s="1"/>
      <c r="R673" s="50"/>
      <c r="S673" s="50"/>
      <c r="T673" s="51"/>
      <c r="U673" s="1"/>
      <c r="V673" s="1"/>
      <c r="W673" s="10"/>
      <c r="X673" s="10"/>
      <c r="Y673" s="1"/>
      <c r="Z673" s="1"/>
      <c r="AA673" s="1"/>
    </row>
    <row r="674" spans="1:27" ht="19.5" customHeight="1">
      <c r="A674" s="1"/>
      <c r="B674" s="1"/>
      <c r="C674" s="1"/>
      <c r="D674" s="1"/>
      <c r="E674" s="1"/>
      <c r="F674" s="1"/>
      <c r="G674" s="9"/>
      <c r="H674" s="1"/>
      <c r="I674" s="1"/>
      <c r="J674" s="1"/>
      <c r="K674" s="1"/>
      <c r="L674" s="1"/>
      <c r="M674" s="1"/>
      <c r="N674" s="10"/>
      <c r="O674" s="1"/>
      <c r="P674" s="1"/>
      <c r="Q674" s="1"/>
      <c r="R674" s="50"/>
      <c r="S674" s="50"/>
      <c r="T674" s="51"/>
      <c r="U674" s="1"/>
      <c r="V674" s="1"/>
      <c r="W674" s="10"/>
      <c r="X674" s="10"/>
      <c r="Y674" s="1"/>
      <c r="Z674" s="1"/>
      <c r="AA674" s="1"/>
    </row>
    <row r="675" spans="1:27" ht="19.5" customHeight="1">
      <c r="A675" s="1"/>
      <c r="B675" s="1"/>
      <c r="C675" s="1"/>
      <c r="D675" s="1"/>
      <c r="E675" s="1"/>
      <c r="F675" s="1"/>
      <c r="G675" s="9"/>
      <c r="H675" s="1"/>
      <c r="I675" s="1"/>
      <c r="J675" s="1"/>
      <c r="K675" s="1"/>
      <c r="L675" s="1"/>
      <c r="M675" s="1"/>
      <c r="N675" s="10"/>
      <c r="O675" s="1"/>
      <c r="P675" s="1"/>
      <c r="Q675" s="1"/>
      <c r="R675" s="50"/>
      <c r="S675" s="50"/>
      <c r="T675" s="51"/>
      <c r="U675" s="1"/>
      <c r="V675" s="1"/>
      <c r="W675" s="10"/>
      <c r="X675" s="10"/>
      <c r="Y675" s="1"/>
      <c r="Z675" s="1"/>
      <c r="AA675" s="1"/>
    </row>
    <row r="676" spans="1:27" ht="19.5" customHeight="1">
      <c r="A676" s="1"/>
      <c r="B676" s="1"/>
      <c r="C676" s="1"/>
      <c r="D676" s="1"/>
      <c r="E676" s="1"/>
      <c r="F676" s="1"/>
      <c r="G676" s="9"/>
      <c r="H676" s="1"/>
      <c r="I676" s="1"/>
      <c r="J676" s="1"/>
      <c r="K676" s="1"/>
      <c r="L676" s="1"/>
      <c r="M676" s="1"/>
      <c r="N676" s="10"/>
      <c r="O676" s="1"/>
      <c r="P676" s="1"/>
      <c r="Q676" s="1"/>
      <c r="R676" s="50"/>
      <c r="S676" s="50"/>
      <c r="T676" s="51"/>
      <c r="U676" s="1"/>
      <c r="V676" s="1"/>
      <c r="W676" s="10"/>
      <c r="X676" s="10"/>
      <c r="Y676" s="1"/>
      <c r="Z676" s="1"/>
      <c r="AA676" s="1"/>
    </row>
    <row r="677" spans="1:27" ht="19.5" customHeight="1">
      <c r="A677" s="1"/>
      <c r="B677" s="1"/>
      <c r="C677" s="1"/>
      <c r="D677" s="1"/>
      <c r="E677" s="1"/>
      <c r="F677" s="1"/>
      <c r="G677" s="9"/>
      <c r="H677" s="1"/>
      <c r="I677" s="1"/>
      <c r="J677" s="1"/>
      <c r="K677" s="1"/>
      <c r="L677" s="1"/>
      <c r="M677" s="1"/>
      <c r="N677" s="10"/>
      <c r="O677" s="1"/>
      <c r="P677" s="1"/>
      <c r="Q677" s="1"/>
      <c r="R677" s="50"/>
      <c r="S677" s="50"/>
      <c r="T677" s="51"/>
      <c r="U677" s="1"/>
      <c r="V677" s="1"/>
      <c r="W677" s="10"/>
      <c r="X677" s="10"/>
      <c r="Y677" s="1"/>
      <c r="Z677" s="1"/>
      <c r="AA677" s="1"/>
    </row>
    <row r="678" spans="1:27" ht="19.5" customHeight="1">
      <c r="A678" s="1"/>
      <c r="B678" s="1"/>
      <c r="C678" s="1"/>
      <c r="D678" s="1"/>
      <c r="E678" s="1"/>
      <c r="F678" s="1"/>
      <c r="G678" s="9"/>
      <c r="H678" s="1"/>
      <c r="I678" s="1"/>
      <c r="J678" s="1"/>
      <c r="K678" s="1"/>
      <c r="L678" s="1"/>
      <c r="M678" s="1"/>
      <c r="N678" s="10"/>
      <c r="O678" s="1"/>
      <c r="P678" s="1"/>
      <c r="Q678" s="1"/>
      <c r="R678" s="50"/>
      <c r="S678" s="50"/>
      <c r="T678" s="51"/>
      <c r="U678" s="1"/>
      <c r="V678" s="1"/>
      <c r="W678" s="10"/>
      <c r="X678" s="10"/>
      <c r="Y678" s="1"/>
      <c r="Z678" s="1"/>
      <c r="AA678" s="1"/>
    </row>
    <row r="679" spans="1:27" ht="19.5" customHeight="1">
      <c r="A679" s="1"/>
      <c r="B679" s="1"/>
      <c r="C679" s="1"/>
      <c r="D679" s="1"/>
      <c r="E679" s="1"/>
      <c r="F679" s="1"/>
      <c r="G679" s="9"/>
      <c r="H679" s="1"/>
      <c r="I679" s="1"/>
      <c r="J679" s="1"/>
      <c r="K679" s="1"/>
      <c r="L679" s="1"/>
      <c r="M679" s="1"/>
      <c r="N679" s="10"/>
      <c r="O679" s="1"/>
      <c r="P679" s="1"/>
      <c r="Q679" s="1"/>
      <c r="R679" s="50"/>
      <c r="S679" s="50"/>
      <c r="T679" s="51"/>
      <c r="U679" s="1"/>
      <c r="V679" s="1"/>
      <c r="W679" s="10"/>
      <c r="X679" s="10"/>
      <c r="Y679" s="1"/>
      <c r="Z679" s="1"/>
      <c r="AA679" s="1"/>
    </row>
    <row r="680" spans="1:27" ht="19.5" customHeight="1">
      <c r="A680" s="1"/>
      <c r="B680" s="1"/>
      <c r="C680" s="1"/>
      <c r="D680" s="1"/>
      <c r="E680" s="1"/>
      <c r="F680" s="1"/>
      <c r="G680" s="9"/>
      <c r="H680" s="1"/>
      <c r="I680" s="1"/>
      <c r="J680" s="1"/>
      <c r="K680" s="1"/>
      <c r="L680" s="1"/>
      <c r="M680" s="1"/>
      <c r="N680" s="10"/>
      <c r="O680" s="1"/>
      <c r="P680" s="1"/>
      <c r="Q680" s="1"/>
      <c r="R680" s="50"/>
      <c r="S680" s="50"/>
      <c r="T680" s="51"/>
      <c r="U680" s="1"/>
      <c r="V680" s="1"/>
      <c r="W680" s="10"/>
      <c r="X680" s="10"/>
      <c r="Y680" s="1"/>
      <c r="Z680" s="1"/>
      <c r="AA680" s="1"/>
    </row>
    <row r="681" spans="1:27" ht="19.5" customHeight="1">
      <c r="A681" s="1"/>
      <c r="B681" s="1"/>
      <c r="C681" s="1"/>
      <c r="D681" s="1"/>
      <c r="E681" s="1"/>
      <c r="F681" s="1"/>
      <c r="G681" s="9"/>
      <c r="H681" s="1"/>
      <c r="I681" s="1"/>
      <c r="J681" s="1"/>
      <c r="K681" s="1"/>
      <c r="L681" s="1"/>
      <c r="M681" s="1"/>
      <c r="N681" s="10"/>
      <c r="O681" s="1"/>
      <c r="P681" s="1"/>
      <c r="Q681" s="1"/>
      <c r="R681" s="50"/>
      <c r="S681" s="50"/>
      <c r="T681" s="51"/>
      <c r="U681" s="1"/>
      <c r="V681" s="1"/>
      <c r="W681" s="10"/>
      <c r="X681" s="10"/>
      <c r="Y681" s="1"/>
      <c r="Z681" s="1"/>
      <c r="AA681" s="1"/>
    </row>
    <row r="682" spans="1:27" ht="19.5" customHeight="1">
      <c r="A682" s="1"/>
      <c r="B682" s="1"/>
      <c r="C682" s="1"/>
      <c r="D682" s="1"/>
      <c r="E682" s="1"/>
      <c r="F682" s="1"/>
      <c r="G682" s="9"/>
      <c r="H682" s="1"/>
      <c r="I682" s="1"/>
      <c r="J682" s="1"/>
      <c r="K682" s="1"/>
      <c r="L682" s="1"/>
      <c r="M682" s="1"/>
      <c r="N682" s="10"/>
      <c r="O682" s="1"/>
      <c r="P682" s="1"/>
      <c r="Q682" s="1"/>
      <c r="R682" s="50"/>
      <c r="S682" s="50"/>
      <c r="T682" s="51"/>
      <c r="U682" s="1"/>
      <c r="V682" s="1"/>
      <c r="W682" s="10"/>
      <c r="X682" s="10"/>
      <c r="Y682" s="1"/>
      <c r="Z682" s="1"/>
      <c r="AA682" s="1"/>
    </row>
    <row r="683" spans="1:27" ht="19.5" customHeight="1">
      <c r="A683" s="1"/>
      <c r="B683" s="1"/>
      <c r="C683" s="1"/>
      <c r="D683" s="1"/>
      <c r="E683" s="1"/>
      <c r="F683" s="1"/>
      <c r="G683" s="9"/>
      <c r="H683" s="1"/>
      <c r="I683" s="1"/>
      <c r="J683" s="1"/>
      <c r="K683" s="1"/>
      <c r="L683" s="1"/>
      <c r="M683" s="1"/>
      <c r="N683" s="10"/>
      <c r="O683" s="1"/>
      <c r="P683" s="1"/>
      <c r="Q683" s="1"/>
      <c r="R683" s="50"/>
      <c r="S683" s="50"/>
      <c r="T683" s="51"/>
      <c r="U683" s="1"/>
      <c r="V683" s="1"/>
      <c r="W683" s="10"/>
      <c r="X683" s="10"/>
      <c r="Y683" s="1"/>
      <c r="Z683" s="1"/>
      <c r="AA683" s="1"/>
    </row>
    <row r="684" spans="1:27" ht="19.5" customHeight="1">
      <c r="A684" s="1"/>
      <c r="B684" s="1"/>
      <c r="C684" s="1"/>
      <c r="D684" s="1"/>
      <c r="E684" s="1"/>
      <c r="F684" s="1"/>
      <c r="G684" s="9"/>
      <c r="H684" s="1"/>
      <c r="I684" s="1"/>
      <c r="J684" s="1"/>
      <c r="K684" s="1"/>
      <c r="L684" s="1"/>
      <c r="M684" s="1"/>
      <c r="N684" s="10"/>
      <c r="O684" s="1"/>
      <c r="P684" s="1"/>
      <c r="Q684" s="1"/>
      <c r="R684" s="50"/>
      <c r="S684" s="50"/>
      <c r="T684" s="51"/>
      <c r="U684" s="1"/>
      <c r="V684" s="1"/>
      <c r="W684" s="10"/>
      <c r="X684" s="10"/>
      <c r="Y684" s="1"/>
      <c r="Z684" s="1"/>
      <c r="AA684" s="1"/>
    </row>
    <row r="685" spans="1:27" ht="19.5" customHeight="1">
      <c r="A685" s="1"/>
      <c r="B685" s="1"/>
      <c r="C685" s="1"/>
      <c r="D685" s="1"/>
      <c r="E685" s="1"/>
      <c r="F685" s="1"/>
      <c r="G685" s="9"/>
      <c r="H685" s="1"/>
      <c r="I685" s="1"/>
      <c r="J685" s="1"/>
      <c r="K685" s="1"/>
      <c r="L685" s="1"/>
      <c r="M685" s="1"/>
      <c r="N685" s="10"/>
      <c r="O685" s="1"/>
      <c r="P685" s="1"/>
      <c r="Q685" s="1"/>
      <c r="R685" s="50"/>
      <c r="S685" s="50"/>
      <c r="T685" s="51"/>
      <c r="U685" s="1"/>
      <c r="V685" s="1"/>
      <c r="W685" s="10"/>
      <c r="X685" s="10"/>
      <c r="Y685" s="1"/>
      <c r="Z685" s="1"/>
      <c r="AA685" s="1"/>
    </row>
    <row r="686" spans="1:27" ht="19.5" customHeight="1">
      <c r="A686" s="1"/>
      <c r="B686" s="1"/>
      <c r="C686" s="1"/>
      <c r="D686" s="1"/>
      <c r="E686" s="1"/>
      <c r="F686" s="1"/>
      <c r="G686" s="9"/>
      <c r="H686" s="1"/>
      <c r="I686" s="1"/>
      <c r="J686" s="1"/>
      <c r="K686" s="1"/>
      <c r="L686" s="1"/>
      <c r="M686" s="1"/>
      <c r="N686" s="10"/>
      <c r="O686" s="1"/>
      <c r="P686" s="1"/>
      <c r="Q686" s="1"/>
      <c r="R686" s="50"/>
      <c r="S686" s="50"/>
      <c r="T686" s="51"/>
      <c r="U686" s="1"/>
      <c r="V686" s="1"/>
      <c r="W686" s="10"/>
      <c r="X686" s="10"/>
      <c r="Y686" s="1"/>
      <c r="Z686" s="1"/>
      <c r="AA686" s="1"/>
    </row>
    <row r="687" spans="1:27" ht="19.5" customHeight="1">
      <c r="A687" s="1"/>
      <c r="B687" s="1"/>
      <c r="C687" s="1"/>
      <c r="D687" s="1"/>
      <c r="E687" s="1"/>
      <c r="F687" s="1"/>
      <c r="G687" s="9"/>
      <c r="H687" s="1"/>
      <c r="I687" s="1"/>
      <c r="J687" s="1"/>
      <c r="K687" s="1"/>
      <c r="L687" s="1"/>
      <c r="M687" s="1"/>
      <c r="N687" s="10"/>
      <c r="O687" s="1"/>
      <c r="P687" s="1"/>
      <c r="Q687" s="1"/>
      <c r="R687" s="50"/>
      <c r="S687" s="50"/>
      <c r="T687" s="51"/>
      <c r="U687" s="1"/>
      <c r="V687" s="1"/>
      <c r="W687" s="10"/>
      <c r="X687" s="10"/>
      <c r="Y687" s="1"/>
      <c r="Z687" s="1"/>
      <c r="AA687" s="1"/>
    </row>
    <row r="688" spans="1:27" ht="19.5" customHeight="1">
      <c r="A688" s="1"/>
      <c r="B688" s="1"/>
      <c r="C688" s="1"/>
      <c r="D688" s="1"/>
      <c r="E688" s="1"/>
      <c r="F688" s="1"/>
      <c r="G688" s="9"/>
      <c r="H688" s="1"/>
      <c r="I688" s="1"/>
      <c r="J688" s="1"/>
      <c r="K688" s="1"/>
      <c r="L688" s="1"/>
      <c r="M688" s="1"/>
      <c r="N688" s="10"/>
      <c r="O688" s="1"/>
      <c r="P688" s="1"/>
      <c r="Q688" s="1"/>
      <c r="R688" s="50"/>
      <c r="S688" s="50"/>
      <c r="T688" s="51"/>
      <c r="U688" s="1"/>
      <c r="V688" s="1"/>
      <c r="W688" s="10"/>
      <c r="X688" s="10"/>
      <c r="Y688" s="1"/>
      <c r="Z688" s="1"/>
      <c r="AA688" s="1"/>
    </row>
    <row r="689" spans="1:27" ht="19.5" customHeight="1">
      <c r="A689" s="1"/>
      <c r="B689" s="1"/>
      <c r="C689" s="1"/>
      <c r="D689" s="1"/>
      <c r="E689" s="1"/>
      <c r="F689" s="1"/>
      <c r="G689" s="9"/>
      <c r="H689" s="1"/>
      <c r="I689" s="1"/>
      <c r="J689" s="1"/>
      <c r="K689" s="1"/>
      <c r="L689" s="1"/>
      <c r="M689" s="1"/>
      <c r="N689" s="10"/>
      <c r="O689" s="1"/>
      <c r="P689" s="1"/>
      <c r="Q689" s="1"/>
      <c r="R689" s="50"/>
      <c r="S689" s="50"/>
      <c r="T689" s="51"/>
      <c r="U689" s="1"/>
      <c r="V689" s="1"/>
      <c r="W689" s="10"/>
      <c r="X689" s="10"/>
      <c r="Y689" s="1"/>
      <c r="Z689" s="1"/>
      <c r="AA689" s="1"/>
    </row>
    <row r="690" spans="1:27" ht="19.5" customHeight="1">
      <c r="A690" s="1"/>
      <c r="B690" s="1"/>
      <c r="C690" s="1"/>
      <c r="D690" s="1"/>
      <c r="E690" s="1"/>
      <c r="F690" s="1"/>
      <c r="G690" s="9"/>
      <c r="H690" s="1"/>
      <c r="I690" s="1"/>
      <c r="J690" s="1"/>
      <c r="K690" s="1"/>
      <c r="L690" s="1"/>
      <c r="M690" s="1"/>
      <c r="N690" s="10"/>
      <c r="O690" s="1"/>
      <c r="P690" s="1"/>
      <c r="Q690" s="1"/>
      <c r="R690" s="50"/>
      <c r="S690" s="50"/>
      <c r="T690" s="51"/>
      <c r="U690" s="1"/>
      <c r="V690" s="1"/>
      <c r="W690" s="10"/>
      <c r="X690" s="10"/>
      <c r="Y690" s="1"/>
      <c r="Z690" s="1"/>
      <c r="AA690" s="1"/>
    </row>
    <row r="691" spans="1:27" ht="19.5" customHeight="1">
      <c r="A691" s="1"/>
      <c r="B691" s="1"/>
      <c r="C691" s="1"/>
      <c r="D691" s="1"/>
      <c r="E691" s="1"/>
      <c r="F691" s="1"/>
      <c r="G691" s="9"/>
      <c r="H691" s="1"/>
      <c r="I691" s="1"/>
      <c r="J691" s="1"/>
      <c r="K691" s="1"/>
      <c r="L691" s="1"/>
      <c r="M691" s="1"/>
      <c r="N691" s="10"/>
      <c r="O691" s="1"/>
      <c r="P691" s="1"/>
      <c r="Q691" s="1"/>
      <c r="R691" s="50"/>
      <c r="S691" s="50"/>
      <c r="T691" s="51"/>
      <c r="U691" s="1"/>
      <c r="V691" s="1"/>
      <c r="W691" s="10"/>
      <c r="X691" s="10"/>
      <c r="Y691" s="1"/>
      <c r="Z691" s="1"/>
      <c r="AA691" s="1"/>
    </row>
    <row r="692" spans="1:27" ht="19.5" customHeight="1">
      <c r="A692" s="1"/>
      <c r="B692" s="1"/>
      <c r="C692" s="1"/>
      <c r="D692" s="1"/>
      <c r="E692" s="1"/>
      <c r="F692" s="1"/>
      <c r="G692" s="9"/>
      <c r="H692" s="1"/>
      <c r="I692" s="1"/>
      <c r="J692" s="1"/>
      <c r="K692" s="1"/>
      <c r="L692" s="1"/>
      <c r="M692" s="1"/>
      <c r="N692" s="10"/>
      <c r="O692" s="1"/>
      <c r="P692" s="1"/>
      <c r="Q692" s="1"/>
      <c r="R692" s="50"/>
      <c r="S692" s="50"/>
      <c r="T692" s="51"/>
      <c r="U692" s="1"/>
      <c r="V692" s="1"/>
      <c r="W692" s="10"/>
      <c r="X692" s="10"/>
      <c r="Y692" s="1"/>
      <c r="Z692" s="1"/>
      <c r="AA692" s="1"/>
    </row>
    <row r="693" spans="1:27" ht="19.5" customHeight="1">
      <c r="A693" s="1"/>
      <c r="B693" s="1"/>
      <c r="C693" s="1"/>
      <c r="D693" s="1"/>
      <c r="E693" s="1"/>
      <c r="F693" s="1"/>
      <c r="G693" s="9"/>
      <c r="H693" s="1"/>
      <c r="I693" s="1"/>
      <c r="J693" s="1"/>
      <c r="K693" s="1"/>
      <c r="L693" s="1"/>
      <c r="M693" s="1"/>
      <c r="N693" s="10"/>
      <c r="O693" s="1"/>
      <c r="P693" s="1"/>
      <c r="Q693" s="1"/>
      <c r="R693" s="50"/>
      <c r="S693" s="50"/>
      <c r="T693" s="51"/>
      <c r="U693" s="1"/>
      <c r="V693" s="1"/>
      <c r="W693" s="10"/>
      <c r="X693" s="10"/>
      <c r="Y693" s="1"/>
      <c r="Z693" s="1"/>
      <c r="AA693" s="1"/>
    </row>
    <row r="694" spans="1:27" ht="19.5" customHeight="1">
      <c r="A694" s="1"/>
      <c r="B694" s="1"/>
      <c r="C694" s="1"/>
      <c r="D694" s="1"/>
      <c r="E694" s="1"/>
      <c r="F694" s="1"/>
      <c r="G694" s="9"/>
      <c r="H694" s="1"/>
      <c r="I694" s="1"/>
      <c r="J694" s="1"/>
      <c r="K694" s="1"/>
      <c r="L694" s="1"/>
      <c r="M694" s="1"/>
      <c r="N694" s="10"/>
      <c r="O694" s="1"/>
      <c r="P694" s="1"/>
      <c r="Q694" s="1"/>
      <c r="R694" s="50"/>
      <c r="S694" s="50"/>
      <c r="T694" s="51"/>
      <c r="U694" s="1"/>
      <c r="V694" s="1"/>
      <c r="W694" s="10"/>
      <c r="X694" s="10"/>
      <c r="Y694" s="1"/>
      <c r="Z694" s="1"/>
      <c r="AA694" s="1"/>
    </row>
    <row r="695" spans="1:27" ht="19.5" customHeight="1">
      <c r="A695" s="1"/>
      <c r="B695" s="1"/>
      <c r="C695" s="1"/>
      <c r="D695" s="1"/>
      <c r="E695" s="1"/>
      <c r="F695" s="1"/>
      <c r="G695" s="9"/>
      <c r="H695" s="1"/>
      <c r="I695" s="1"/>
      <c r="J695" s="1"/>
      <c r="K695" s="1"/>
      <c r="L695" s="1"/>
      <c r="M695" s="1"/>
      <c r="N695" s="10"/>
      <c r="O695" s="1"/>
      <c r="P695" s="1"/>
      <c r="Q695" s="1"/>
      <c r="R695" s="50"/>
      <c r="S695" s="50"/>
      <c r="T695" s="51"/>
      <c r="U695" s="1"/>
      <c r="V695" s="1"/>
      <c r="W695" s="10"/>
      <c r="X695" s="10"/>
      <c r="Y695" s="1"/>
      <c r="Z695" s="1"/>
      <c r="AA695" s="1"/>
    </row>
    <row r="696" spans="1:27" ht="19.5" customHeight="1">
      <c r="A696" s="1"/>
      <c r="B696" s="1"/>
      <c r="C696" s="1"/>
      <c r="D696" s="1"/>
      <c r="E696" s="1"/>
      <c r="F696" s="1"/>
      <c r="G696" s="9"/>
      <c r="H696" s="1"/>
      <c r="I696" s="1"/>
      <c r="J696" s="1"/>
      <c r="K696" s="1"/>
      <c r="L696" s="1"/>
      <c r="M696" s="1"/>
      <c r="N696" s="10"/>
      <c r="O696" s="1"/>
      <c r="P696" s="1"/>
      <c r="Q696" s="1"/>
      <c r="R696" s="50"/>
      <c r="S696" s="50"/>
      <c r="T696" s="51"/>
      <c r="U696" s="1"/>
      <c r="V696" s="1"/>
      <c r="W696" s="10"/>
      <c r="X696" s="10"/>
      <c r="Y696" s="1"/>
      <c r="Z696" s="1"/>
      <c r="AA696" s="1"/>
    </row>
    <row r="697" spans="1:27" ht="19.5" customHeight="1">
      <c r="A697" s="1"/>
      <c r="B697" s="1"/>
      <c r="C697" s="1"/>
      <c r="D697" s="1"/>
      <c r="E697" s="1"/>
      <c r="F697" s="1"/>
      <c r="G697" s="9"/>
      <c r="H697" s="1"/>
      <c r="I697" s="1"/>
      <c r="J697" s="1"/>
      <c r="K697" s="1"/>
      <c r="L697" s="1"/>
      <c r="M697" s="1"/>
      <c r="N697" s="10"/>
      <c r="O697" s="1"/>
      <c r="P697" s="1"/>
      <c r="Q697" s="1"/>
      <c r="R697" s="50"/>
      <c r="S697" s="50"/>
      <c r="T697" s="51"/>
      <c r="U697" s="1"/>
      <c r="V697" s="1"/>
      <c r="W697" s="10"/>
      <c r="X697" s="10"/>
      <c r="Y697" s="1"/>
      <c r="Z697" s="1"/>
      <c r="AA697" s="1"/>
    </row>
    <row r="698" spans="1:27" ht="19.5" customHeight="1">
      <c r="A698" s="1"/>
      <c r="B698" s="1"/>
      <c r="C698" s="1"/>
      <c r="D698" s="1"/>
      <c r="E698" s="1"/>
      <c r="F698" s="1"/>
      <c r="G698" s="9"/>
      <c r="H698" s="1"/>
      <c r="I698" s="1"/>
      <c r="J698" s="1"/>
      <c r="K698" s="1"/>
      <c r="L698" s="1"/>
      <c r="M698" s="1"/>
      <c r="N698" s="10"/>
      <c r="O698" s="1"/>
      <c r="P698" s="1"/>
      <c r="Q698" s="1"/>
      <c r="R698" s="50"/>
      <c r="S698" s="50"/>
      <c r="T698" s="51"/>
      <c r="U698" s="1"/>
      <c r="V698" s="1"/>
      <c r="W698" s="10"/>
      <c r="X698" s="10"/>
      <c r="Y698" s="1"/>
      <c r="Z698" s="1"/>
      <c r="AA698" s="1"/>
    </row>
    <row r="699" spans="1:27" ht="19.5" customHeight="1">
      <c r="A699" s="1"/>
      <c r="B699" s="1"/>
      <c r="C699" s="1"/>
      <c r="D699" s="1"/>
      <c r="E699" s="1"/>
      <c r="F699" s="1"/>
      <c r="G699" s="9"/>
      <c r="H699" s="1"/>
      <c r="I699" s="1"/>
      <c r="J699" s="1"/>
      <c r="K699" s="1"/>
      <c r="L699" s="1"/>
      <c r="M699" s="1"/>
      <c r="N699" s="10"/>
      <c r="O699" s="1"/>
      <c r="P699" s="1"/>
      <c r="Q699" s="1"/>
      <c r="R699" s="50"/>
      <c r="S699" s="50"/>
      <c r="T699" s="51"/>
      <c r="U699" s="1"/>
      <c r="V699" s="1"/>
      <c r="W699" s="10"/>
      <c r="X699" s="10"/>
      <c r="Y699" s="1"/>
      <c r="Z699" s="1"/>
      <c r="AA699" s="1"/>
    </row>
    <row r="700" spans="1:27" ht="19.5" customHeight="1">
      <c r="A700" s="1"/>
      <c r="B700" s="1"/>
      <c r="C700" s="1"/>
      <c r="D700" s="1"/>
      <c r="E700" s="1"/>
      <c r="F700" s="1"/>
      <c r="G700" s="9"/>
      <c r="H700" s="1"/>
      <c r="I700" s="1"/>
      <c r="J700" s="1"/>
      <c r="K700" s="1"/>
      <c r="L700" s="1"/>
      <c r="M700" s="1"/>
      <c r="N700" s="10"/>
      <c r="O700" s="1"/>
      <c r="P700" s="1"/>
      <c r="Q700" s="1"/>
      <c r="R700" s="50"/>
      <c r="S700" s="50"/>
      <c r="T700" s="51"/>
      <c r="U700" s="1"/>
      <c r="V700" s="1"/>
      <c r="W700" s="10"/>
      <c r="X700" s="10"/>
      <c r="Y700" s="1"/>
      <c r="Z700" s="1"/>
      <c r="AA700" s="1"/>
    </row>
    <row r="701" spans="1:27" ht="19.5" customHeight="1">
      <c r="A701" s="1"/>
      <c r="B701" s="1"/>
      <c r="C701" s="1"/>
      <c r="D701" s="1"/>
      <c r="E701" s="1"/>
      <c r="F701" s="1"/>
      <c r="G701" s="9"/>
      <c r="H701" s="1"/>
      <c r="I701" s="1"/>
      <c r="J701" s="1"/>
      <c r="K701" s="1"/>
      <c r="L701" s="1"/>
      <c r="M701" s="1"/>
      <c r="N701" s="10"/>
      <c r="O701" s="1"/>
      <c r="P701" s="1"/>
      <c r="Q701" s="1"/>
      <c r="R701" s="50"/>
      <c r="S701" s="50"/>
      <c r="T701" s="51"/>
      <c r="U701" s="1"/>
      <c r="V701" s="1"/>
      <c r="W701" s="10"/>
      <c r="X701" s="10"/>
      <c r="Y701" s="1"/>
      <c r="Z701" s="1"/>
      <c r="AA701" s="1"/>
    </row>
    <row r="702" spans="1:27" ht="19.5" customHeight="1">
      <c r="A702" s="1"/>
      <c r="B702" s="1"/>
      <c r="C702" s="1"/>
      <c r="D702" s="1"/>
      <c r="E702" s="1"/>
      <c r="F702" s="1"/>
      <c r="G702" s="9"/>
      <c r="H702" s="1"/>
      <c r="I702" s="1"/>
      <c r="J702" s="1"/>
      <c r="K702" s="1"/>
      <c r="L702" s="1"/>
      <c r="M702" s="1"/>
      <c r="N702" s="10"/>
      <c r="O702" s="1"/>
      <c r="P702" s="1"/>
      <c r="Q702" s="1"/>
      <c r="R702" s="50"/>
      <c r="S702" s="50"/>
      <c r="T702" s="51"/>
      <c r="U702" s="1"/>
      <c r="V702" s="1"/>
      <c r="W702" s="10"/>
      <c r="X702" s="10"/>
      <c r="Y702" s="1"/>
      <c r="Z702" s="1"/>
      <c r="AA702" s="1"/>
    </row>
    <row r="703" spans="1:27" ht="19.5" customHeight="1">
      <c r="A703" s="1"/>
      <c r="B703" s="1"/>
      <c r="C703" s="1"/>
      <c r="D703" s="1"/>
      <c r="E703" s="1"/>
      <c r="F703" s="1"/>
      <c r="G703" s="9"/>
      <c r="H703" s="1"/>
      <c r="I703" s="1"/>
      <c r="J703" s="1"/>
      <c r="K703" s="1"/>
      <c r="L703" s="1"/>
      <c r="M703" s="1"/>
      <c r="N703" s="10"/>
      <c r="O703" s="1"/>
      <c r="P703" s="1"/>
      <c r="Q703" s="1"/>
      <c r="R703" s="50"/>
      <c r="S703" s="50"/>
      <c r="T703" s="51"/>
      <c r="U703" s="1"/>
      <c r="V703" s="1"/>
      <c r="W703" s="10"/>
      <c r="X703" s="10"/>
      <c r="Y703" s="1"/>
      <c r="Z703" s="1"/>
      <c r="AA703" s="1"/>
    </row>
    <row r="704" spans="1:27" ht="19.5" customHeight="1">
      <c r="A704" s="1"/>
      <c r="B704" s="1"/>
      <c r="C704" s="1"/>
      <c r="D704" s="1"/>
      <c r="E704" s="1"/>
      <c r="F704" s="1"/>
      <c r="G704" s="9"/>
      <c r="H704" s="1"/>
      <c r="I704" s="1"/>
      <c r="J704" s="1"/>
      <c r="K704" s="1"/>
      <c r="L704" s="1"/>
      <c r="M704" s="1"/>
      <c r="N704" s="10"/>
      <c r="O704" s="1"/>
      <c r="P704" s="1"/>
      <c r="Q704" s="1"/>
      <c r="R704" s="50"/>
      <c r="S704" s="50"/>
      <c r="T704" s="51"/>
      <c r="U704" s="1"/>
      <c r="V704" s="1"/>
      <c r="W704" s="10"/>
      <c r="X704" s="10"/>
      <c r="Y704" s="1"/>
      <c r="Z704" s="1"/>
      <c r="AA704" s="1"/>
    </row>
    <row r="705" spans="1:27" ht="19.5" customHeight="1">
      <c r="A705" s="1"/>
      <c r="B705" s="1"/>
      <c r="C705" s="1"/>
      <c r="D705" s="1"/>
      <c r="E705" s="1"/>
      <c r="F705" s="1"/>
      <c r="G705" s="9"/>
      <c r="H705" s="1"/>
      <c r="I705" s="1"/>
      <c r="J705" s="1"/>
      <c r="K705" s="1"/>
      <c r="L705" s="1"/>
      <c r="M705" s="1"/>
      <c r="N705" s="10"/>
      <c r="O705" s="1"/>
      <c r="P705" s="1"/>
      <c r="Q705" s="1"/>
      <c r="R705" s="50"/>
      <c r="S705" s="50"/>
      <c r="T705" s="51"/>
      <c r="U705" s="1"/>
      <c r="V705" s="1"/>
      <c r="W705" s="10"/>
      <c r="X705" s="10"/>
      <c r="Y705" s="1"/>
      <c r="Z705" s="1"/>
      <c r="AA705" s="1"/>
    </row>
    <row r="706" spans="1:27" ht="19.5" customHeight="1">
      <c r="A706" s="1"/>
      <c r="B706" s="1"/>
      <c r="C706" s="1"/>
      <c r="D706" s="1"/>
      <c r="E706" s="1"/>
      <c r="F706" s="1"/>
      <c r="G706" s="9"/>
      <c r="H706" s="1"/>
      <c r="I706" s="1"/>
      <c r="J706" s="1"/>
      <c r="K706" s="1"/>
      <c r="L706" s="1"/>
      <c r="M706" s="1"/>
      <c r="N706" s="10"/>
      <c r="O706" s="1"/>
      <c r="P706" s="1"/>
      <c r="Q706" s="1"/>
      <c r="R706" s="50"/>
      <c r="S706" s="50"/>
      <c r="T706" s="51"/>
      <c r="U706" s="1"/>
      <c r="V706" s="1"/>
      <c r="W706" s="10"/>
      <c r="X706" s="10"/>
      <c r="Y706" s="1"/>
      <c r="Z706" s="1"/>
      <c r="AA706" s="1"/>
    </row>
    <row r="707" spans="1:27" ht="19.5" customHeight="1">
      <c r="A707" s="1"/>
      <c r="B707" s="1"/>
      <c r="C707" s="1"/>
      <c r="D707" s="1"/>
      <c r="E707" s="1"/>
      <c r="F707" s="1"/>
      <c r="G707" s="9"/>
      <c r="H707" s="1"/>
      <c r="I707" s="1"/>
      <c r="J707" s="1"/>
      <c r="K707" s="1"/>
      <c r="L707" s="1"/>
      <c r="M707" s="1"/>
      <c r="N707" s="10"/>
      <c r="O707" s="1"/>
      <c r="P707" s="1"/>
      <c r="Q707" s="1"/>
      <c r="R707" s="50"/>
      <c r="S707" s="50"/>
      <c r="T707" s="51"/>
      <c r="U707" s="1"/>
      <c r="V707" s="1"/>
      <c r="W707" s="10"/>
      <c r="X707" s="10"/>
      <c r="Y707" s="1"/>
      <c r="Z707" s="1"/>
      <c r="AA707" s="1"/>
    </row>
    <row r="708" spans="1:27" ht="19.5" customHeight="1">
      <c r="A708" s="1"/>
      <c r="B708" s="1"/>
      <c r="C708" s="1"/>
      <c r="D708" s="1"/>
      <c r="E708" s="1"/>
      <c r="F708" s="1"/>
      <c r="G708" s="9"/>
      <c r="H708" s="1"/>
      <c r="I708" s="1"/>
      <c r="J708" s="1"/>
      <c r="K708" s="1"/>
      <c r="L708" s="1"/>
      <c r="M708" s="1"/>
      <c r="N708" s="10"/>
      <c r="O708" s="1"/>
      <c r="P708" s="1"/>
      <c r="Q708" s="1"/>
      <c r="R708" s="50"/>
      <c r="S708" s="50"/>
      <c r="T708" s="51"/>
      <c r="U708" s="1"/>
      <c r="V708" s="1"/>
      <c r="W708" s="10"/>
      <c r="X708" s="10"/>
      <c r="Y708" s="1"/>
      <c r="Z708" s="1"/>
      <c r="AA708" s="1"/>
    </row>
    <row r="709" spans="1:27" ht="19.5" customHeight="1">
      <c r="A709" s="1"/>
      <c r="B709" s="1"/>
      <c r="C709" s="1"/>
      <c r="D709" s="1"/>
      <c r="E709" s="1"/>
      <c r="F709" s="1"/>
      <c r="G709" s="9"/>
      <c r="H709" s="1"/>
      <c r="I709" s="1"/>
      <c r="J709" s="1"/>
      <c r="K709" s="1"/>
      <c r="L709" s="1"/>
      <c r="M709" s="1"/>
      <c r="N709" s="10"/>
      <c r="O709" s="1"/>
      <c r="P709" s="1"/>
      <c r="Q709" s="1"/>
      <c r="R709" s="50"/>
      <c r="S709" s="50"/>
      <c r="T709" s="51"/>
      <c r="U709" s="1"/>
      <c r="V709" s="1"/>
      <c r="W709" s="10"/>
      <c r="X709" s="10"/>
      <c r="Y709" s="1"/>
      <c r="Z709" s="1"/>
      <c r="AA709" s="1"/>
    </row>
    <row r="710" spans="1:27" ht="19.5" customHeight="1">
      <c r="A710" s="1"/>
      <c r="B710" s="1"/>
      <c r="C710" s="1"/>
      <c r="D710" s="1"/>
      <c r="E710" s="1"/>
      <c r="F710" s="1"/>
      <c r="G710" s="9"/>
      <c r="H710" s="1"/>
      <c r="I710" s="1"/>
      <c r="J710" s="1"/>
      <c r="K710" s="1"/>
      <c r="L710" s="1"/>
      <c r="M710" s="1"/>
      <c r="N710" s="10"/>
      <c r="O710" s="1"/>
      <c r="P710" s="1"/>
      <c r="Q710" s="1"/>
      <c r="R710" s="50"/>
      <c r="S710" s="50"/>
      <c r="T710" s="51"/>
      <c r="U710" s="1"/>
      <c r="V710" s="1"/>
      <c r="W710" s="10"/>
      <c r="X710" s="10"/>
      <c r="Y710" s="1"/>
      <c r="Z710" s="1"/>
      <c r="AA710" s="1"/>
    </row>
    <row r="711" spans="1:27" ht="19.5" customHeight="1">
      <c r="A711" s="1"/>
      <c r="B711" s="1"/>
      <c r="C711" s="1"/>
      <c r="D711" s="1"/>
      <c r="E711" s="1"/>
      <c r="F711" s="1"/>
      <c r="G711" s="9"/>
      <c r="H711" s="1"/>
      <c r="I711" s="1"/>
      <c r="J711" s="1"/>
      <c r="K711" s="1"/>
      <c r="L711" s="1"/>
      <c r="M711" s="1"/>
      <c r="N711" s="10"/>
      <c r="O711" s="1"/>
      <c r="P711" s="1"/>
      <c r="Q711" s="1"/>
      <c r="R711" s="50"/>
      <c r="S711" s="50"/>
      <c r="T711" s="51"/>
      <c r="U711" s="1"/>
      <c r="V711" s="1"/>
      <c r="W711" s="10"/>
      <c r="X711" s="10"/>
      <c r="Y711" s="1"/>
      <c r="Z711" s="1"/>
      <c r="AA711" s="1"/>
    </row>
    <row r="712" spans="1:27" ht="19.5" customHeight="1">
      <c r="A712" s="1"/>
      <c r="B712" s="1"/>
      <c r="C712" s="1"/>
      <c r="D712" s="1"/>
      <c r="E712" s="1"/>
      <c r="F712" s="1"/>
      <c r="G712" s="9"/>
      <c r="H712" s="1"/>
      <c r="I712" s="1"/>
      <c r="J712" s="1"/>
      <c r="K712" s="1"/>
      <c r="L712" s="1"/>
      <c r="M712" s="1"/>
      <c r="N712" s="10"/>
      <c r="O712" s="1"/>
      <c r="P712" s="1"/>
      <c r="Q712" s="1"/>
      <c r="R712" s="50"/>
      <c r="S712" s="50"/>
      <c r="T712" s="51"/>
      <c r="U712" s="1"/>
      <c r="V712" s="1"/>
      <c r="W712" s="10"/>
      <c r="X712" s="10"/>
      <c r="Y712" s="1"/>
      <c r="Z712" s="1"/>
      <c r="AA712" s="1"/>
    </row>
    <row r="713" spans="1:27" ht="19.5" customHeight="1">
      <c r="A713" s="1"/>
      <c r="B713" s="1"/>
      <c r="C713" s="1"/>
      <c r="D713" s="1"/>
      <c r="E713" s="1"/>
      <c r="F713" s="1"/>
      <c r="G713" s="9"/>
      <c r="H713" s="1"/>
      <c r="I713" s="1"/>
      <c r="J713" s="1"/>
      <c r="K713" s="1"/>
      <c r="L713" s="1"/>
      <c r="M713" s="1"/>
      <c r="N713" s="10"/>
      <c r="O713" s="1"/>
      <c r="P713" s="1"/>
      <c r="Q713" s="1"/>
      <c r="R713" s="50"/>
      <c r="S713" s="50"/>
      <c r="T713" s="51"/>
      <c r="U713" s="1"/>
      <c r="V713" s="1"/>
      <c r="W713" s="10"/>
      <c r="X713" s="10"/>
      <c r="Y713" s="1"/>
      <c r="Z713" s="1"/>
      <c r="AA713" s="1"/>
    </row>
    <row r="714" spans="1:27" ht="19.5" customHeight="1">
      <c r="A714" s="1"/>
      <c r="B714" s="1"/>
      <c r="C714" s="1"/>
      <c r="D714" s="1"/>
      <c r="E714" s="1"/>
      <c r="F714" s="1"/>
      <c r="G714" s="9"/>
      <c r="H714" s="1"/>
      <c r="I714" s="1"/>
      <c r="J714" s="1"/>
      <c r="K714" s="1"/>
      <c r="L714" s="1"/>
      <c r="M714" s="1"/>
      <c r="N714" s="10"/>
      <c r="O714" s="1"/>
      <c r="P714" s="1"/>
      <c r="Q714" s="1"/>
      <c r="R714" s="50"/>
      <c r="S714" s="50"/>
      <c r="T714" s="51"/>
      <c r="U714" s="1"/>
      <c r="V714" s="1"/>
      <c r="W714" s="10"/>
      <c r="X714" s="10"/>
      <c r="Y714" s="1"/>
      <c r="Z714" s="1"/>
      <c r="AA714" s="1"/>
    </row>
    <row r="715" spans="1:27" ht="19.5" customHeight="1">
      <c r="A715" s="1"/>
      <c r="B715" s="1"/>
      <c r="C715" s="1"/>
      <c r="D715" s="1"/>
      <c r="E715" s="1"/>
      <c r="F715" s="1"/>
      <c r="G715" s="9"/>
      <c r="H715" s="1"/>
      <c r="I715" s="1"/>
      <c r="J715" s="1"/>
      <c r="K715" s="1"/>
      <c r="L715" s="1"/>
      <c r="M715" s="1"/>
      <c r="N715" s="10"/>
      <c r="O715" s="1"/>
      <c r="P715" s="1"/>
      <c r="Q715" s="1"/>
      <c r="R715" s="50"/>
      <c r="S715" s="50"/>
      <c r="T715" s="51"/>
      <c r="U715" s="1"/>
      <c r="V715" s="1"/>
      <c r="W715" s="10"/>
      <c r="X715" s="10"/>
      <c r="Y715" s="1"/>
      <c r="Z715" s="1"/>
      <c r="AA715" s="1"/>
    </row>
    <row r="716" spans="1:27" ht="19.5" customHeight="1">
      <c r="A716" s="1"/>
      <c r="B716" s="1"/>
      <c r="C716" s="1"/>
      <c r="D716" s="1"/>
      <c r="E716" s="1"/>
      <c r="F716" s="1"/>
      <c r="G716" s="9"/>
      <c r="H716" s="1"/>
      <c r="I716" s="1"/>
      <c r="J716" s="1"/>
      <c r="K716" s="1"/>
      <c r="L716" s="1"/>
      <c r="M716" s="1"/>
      <c r="N716" s="10"/>
      <c r="O716" s="1"/>
      <c r="P716" s="1"/>
      <c r="Q716" s="1"/>
      <c r="R716" s="50"/>
      <c r="S716" s="50"/>
      <c r="T716" s="51"/>
      <c r="U716" s="1"/>
      <c r="V716" s="1"/>
      <c r="W716" s="10"/>
      <c r="X716" s="10"/>
      <c r="Y716" s="1"/>
      <c r="Z716" s="1"/>
      <c r="AA716" s="1"/>
    </row>
    <row r="717" spans="1:27" ht="19.5" customHeight="1">
      <c r="A717" s="1"/>
      <c r="B717" s="1"/>
      <c r="C717" s="1"/>
      <c r="D717" s="1"/>
      <c r="E717" s="1"/>
      <c r="F717" s="1"/>
      <c r="G717" s="9"/>
      <c r="H717" s="1"/>
      <c r="I717" s="1"/>
      <c r="J717" s="1"/>
      <c r="K717" s="1"/>
      <c r="L717" s="1"/>
      <c r="M717" s="1"/>
      <c r="N717" s="10"/>
      <c r="O717" s="1"/>
      <c r="P717" s="1"/>
      <c r="Q717" s="1"/>
      <c r="R717" s="50"/>
      <c r="S717" s="50"/>
      <c r="T717" s="51"/>
      <c r="U717" s="1"/>
      <c r="V717" s="1"/>
      <c r="W717" s="10"/>
      <c r="X717" s="10"/>
      <c r="Y717" s="1"/>
      <c r="Z717" s="1"/>
      <c r="AA717" s="1"/>
    </row>
    <row r="718" spans="1:27" ht="19.5" customHeight="1">
      <c r="A718" s="1"/>
      <c r="B718" s="1"/>
      <c r="C718" s="1"/>
      <c r="D718" s="1"/>
      <c r="E718" s="1"/>
      <c r="F718" s="1"/>
      <c r="G718" s="9"/>
      <c r="H718" s="1"/>
      <c r="I718" s="1"/>
      <c r="J718" s="1"/>
      <c r="K718" s="1"/>
      <c r="L718" s="1"/>
      <c r="M718" s="1"/>
      <c r="N718" s="10"/>
      <c r="O718" s="1"/>
      <c r="P718" s="1"/>
      <c r="Q718" s="1"/>
      <c r="R718" s="50"/>
      <c r="S718" s="50"/>
      <c r="T718" s="51"/>
      <c r="U718" s="1"/>
      <c r="V718" s="1"/>
      <c r="W718" s="10"/>
      <c r="X718" s="10"/>
      <c r="Y718" s="1"/>
      <c r="Z718" s="1"/>
      <c r="AA718" s="1"/>
    </row>
    <row r="719" spans="1:27" ht="19.5" customHeight="1">
      <c r="A719" s="1"/>
      <c r="B719" s="1"/>
      <c r="C719" s="1"/>
      <c r="D719" s="1"/>
      <c r="E719" s="1"/>
      <c r="F719" s="1"/>
      <c r="G719" s="9"/>
      <c r="H719" s="1"/>
      <c r="I719" s="1"/>
      <c r="J719" s="1"/>
      <c r="K719" s="1"/>
      <c r="L719" s="1"/>
      <c r="M719" s="1"/>
      <c r="N719" s="10"/>
      <c r="O719" s="1"/>
      <c r="P719" s="1"/>
      <c r="Q719" s="1"/>
      <c r="R719" s="50"/>
      <c r="S719" s="50"/>
      <c r="T719" s="51"/>
      <c r="U719" s="1"/>
      <c r="V719" s="1"/>
      <c r="W719" s="10"/>
      <c r="X719" s="10"/>
      <c r="Y719" s="1"/>
      <c r="Z719" s="1"/>
      <c r="AA719" s="1"/>
    </row>
    <row r="720" spans="1:27" ht="19.5" customHeight="1">
      <c r="A720" s="1"/>
      <c r="B720" s="1"/>
      <c r="C720" s="1"/>
      <c r="D720" s="1"/>
      <c r="E720" s="1"/>
      <c r="F720" s="1"/>
      <c r="G720" s="9"/>
      <c r="H720" s="1"/>
      <c r="I720" s="1"/>
      <c r="J720" s="1"/>
      <c r="K720" s="1"/>
      <c r="L720" s="1"/>
      <c r="M720" s="1"/>
      <c r="N720" s="10"/>
      <c r="O720" s="1"/>
      <c r="P720" s="1"/>
      <c r="Q720" s="1"/>
      <c r="R720" s="50"/>
      <c r="S720" s="50"/>
      <c r="T720" s="51"/>
      <c r="U720" s="1"/>
      <c r="V720" s="1"/>
      <c r="W720" s="10"/>
      <c r="X720" s="10"/>
      <c r="Y720" s="1"/>
      <c r="Z720" s="1"/>
      <c r="AA720" s="1"/>
    </row>
    <row r="721" spans="1:27" ht="19.5" customHeight="1">
      <c r="A721" s="1"/>
      <c r="B721" s="1"/>
      <c r="C721" s="1"/>
      <c r="D721" s="1"/>
      <c r="E721" s="1"/>
      <c r="F721" s="1"/>
      <c r="G721" s="9"/>
      <c r="H721" s="1"/>
      <c r="I721" s="1"/>
      <c r="J721" s="1"/>
      <c r="K721" s="1"/>
      <c r="L721" s="1"/>
      <c r="M721" s="1"/>
      <c r="N721" s="10"/>
      <c r="O721" s="1"/>
      <c r="P721" s="1"/>
      <c r="Q721" s="1"/>
      <c r="R721" s="50"/>
      <c r="S721" s="50"/>
      <c r="T721" s="51"/>
      <c r="U721" s="1"/>
      <c r="V721" s="1"/>
      <c r="W721" s="10"/>
      <c r="X721" s="10"/>
      <c r="Y721" s="1"/>
      <c r="Z721" s="1"/>
      <c r="AA721" s="1"/>
    </row>
    <row r="722" spans="1:27" ht="19.5" customHeight="1">
      <c r="A722" s="1"/>
      <c r="B722" s="1"/>
      <c r="C722" s="1"/>
      <c r="D722" s="1"/>
      <c r="E722" s="1"/>
      <c r="F722" s="1"/>
      <c r="G722" s="9"/>
      <c r="H722" s="1"/>
      <c r="I722" s="1"/>
      <c r="J722" s="1"/>
      <c r="K722" s="1"/>
      <c r="L722" s="1"/>
      <c r="M722" s="1"/>
      <c r="N722" s="10"/>
      <c r="O722" s="1"/>
      <c r="P722" s="1"/>
      <c r="Q722" s="1"/>
      <c r="R722" s="50"/>
      <c r="S722" s="50"/>
      <c r="T722" s="51"/>
      <c r="U722" s="1"/>
      <c r="V722" s="1"/>
      <c r="W722" s="10"/>
      <c r="X722" s="10"/>
      <c r="Y722" s="1"/>
      <c r="Z722" s="1"/>
      <c r="AA722" s="1"/>
    </row>
    <row r="723" spans="1:27" ht="19.5" customHeight="1">
      <c r="A723" s="1"/>
      <c r="B723" s="1"/>
      <c r="C723" s="1"/>
      <c r="D723" s="1"/>
      <c r="E723" s="1"/>
      <c r="F723" s="1"/>
      <c r="G723" s="9"/>
      <c r="H723" s="1"/>
      <c r="I723" s="1"/>
      <c r="J723" s="1"/>
      <c r="K723" s="1"/>
      <c r="L723" s="1"/>
      <c r="M723" s="1"/>
      <c r="N723" s="10"/>
      <c r="O723" s="1"/>
      <c r="P723" s="1"/>
      <c r="Q723" s="1"/>
      <c r="R723" s="50"/>
      <c r="S723" s="50"/>
      <c r="T723" s="51"/>
      <c r="U723" s="1"/>
      <c r="V723" s="1"/>
      <c r="W723" s="10"/>
      <c r="X723" s="10"/>
      <c r="Y723" s="1"/>
      <c r="Z723" s="1"/>
      <c r="AA723" s="1"/>
    </row>
    <row r="724" spans="1:27" ht="19.5" customHeight="1">
      <c r="A724" s="1"/>
      <c r="B724" s="1"/>
      <c r="C724" s="1"/>
      <c r="D724" s="1"/>
      <c r="E724" s="1"/>
      <c r="F724" s="1"/>
      <c r="G724" s="9"/>
      <c r="H724" s="1"/>
      <c r="I724" s="1"/>
      <c r="J724" s="1"/>
      <c r="K724" s="1"/>
      <c r="L724" s="1"/>
      <c r="M724" s="1"/>
      <c r="N724" s="10"/>
      <c r="O724" s="1"/>
      <c r="P724" s="1"/>
      <c r="Q724" s="1"/>
      <c r="R724" s="50"/>
      <c r="S724" s="50"/>
      <c r="T724" s="51"/>
      <c r="U724" s="1"/>
      <c r="V724" s="1"/>
      <c r="W724" s="10"/>
      <c r="X724" s="10"/>
      <c r="Y724" s="1"/>
      <c r="Z724" s="1"/>
      <c r="AA724" s="1"/>
    </row>
    <row r="725" spans="1:27" ht="19.5" customHeight="1">
      <c r="A725" s="1"/>
      <c r="B725" s="1"/>
      <c r="C725" s="1"/>
      <c r="D725" s="1"/>
      <c r="E725" s="1"/>
      <c r="F725" s="1"/>
      <c r="G725" s="9"/>
      <c r="H725" s="1"/>
      <c r="I725" s="1"/>
      <c r="J725" s="1"/>
      <c r="K725" s="1"/>
      <c r="L725" s="1"/>
      <c r="M725" s="1"/>
      <c r="N725" s="10"/>
      <c r="O725" s="1"/>
      <c r="P725" s="1"/>
      <c r="Q725" s="1"/>
      <c r="R725" s="50"/>
      <c r="S725" s="50"/>
      <c r="T725" s="51"/>
      <c r="U725" s="1"/>
      <c r="V725" s="1"/>
      <c r="W725" s="10"/>
      <c r="X725" s="10"/>
      <c r="Y725" s="1"/>
      <c r="Z725" s="1"/>
      <c r="AA725" s="1"/>
    </row>
    <row r="726" spans="1:27" ht="19.5" customHeight="1">
      <c r="A726" s="1"/>
      <c r="B726" s="1"/>
      <c r="C726" s="1"/>
      <c r="D726" s="1"/>
      <c r="E726" s="1"/>
      <c r="F726" s="1"/>
      <c r="G726" s="9"/>
      <c r="H726" s="1"/>
      <c r="I726" s="1"/>
      <c r="J726" s="1"/>
      <c r="K726" s="1"/>
      <c r="L726" s="1"/>
      <c r="M726" s="1"/>
      <c r="N726" s="10"/>
      <c r="O726" s="1"/>
      <c r="P726" s="1"/>
      <c r="Q726" s="1"/>
      <c r="R726" s="50"/>
      <c r="S726" s="50"/>
      <c r="T726" s="51"/>
      <c r="U726" s="1"/>
      <c r="V726" s="1"/>
      <c r="W726" s="10"/>
      <c r="X726" s="10"/>
      <c r="Y726" s="1"/>
      <c r="Z726" s="1"/>
      <c r="AA726" s="1"/>
    </row>
    <row r="727" spans="1:27" ht="19.5" customHeight="1">
      <c r="A727" s="1"/>
      <c r="B727" s="1"/>
      <c r="C727" s="1"/>
      <c r="D727" s="1"/>
      <c r="E727" s="1"/>
      <c r="F727" s="1"/>
      <c r="G727" s="9"/>
      <c r="H727" s="1"/>
      <c r="I727" s="1"/>
      <c r="J727" s="1"/>
      <c r="K727" s="1"/>
      <c r="L727" s="1"/>
      <c r="M727" s="1"/>
      <c r="N727" s="10"/>
      <c r="O727" s="1"/>
      <c r="P727" s="1"/>
      <c r="Q727" s="1"/>
      <c r="R727" s="50"/>
      <c r="S727" s="50"/>
      <c r="T727" s="51"/>
      <c r="U727" s="1"/>
      <c r="V727" s="1"/>
      <c r="W727" s="10"/>
      <c r="X727" s="10"/>
      <c r="Y727" s="1"/>
      <c r="Z727" s="1"/>
      <c r="AA727" s="1"/>
    </row>
    <row r="728" spans="1:27" ht="19.5" customHeight="1">
      <c r="A728" s="1"/>
      <c r="B728" s="1"/>
      <c r="C728" s="1"/>
      <c r="D728" s="1"/>
      <c r="E728" s="1"/>
      <c r="F728" s="1"/>
      <c r="G728" s="9"/>
      <c r="H728" s="1"/>
      <c r="I728" s="1"/>
      <c r="J728" s="1"/>
      <c r="K728" s="1"/>
      <c r="L728" s="1"/>
      <c r="M728" s="1"/>
      <c r="N728" s="10"/>
      <c r="O728" s="1"/>
      <c r="P728" s="1"/>
      <c r="Q728" s="1"/>
      <c r="R728" s="50"/>
      <c r="S728" s="50"/>
      <c r="T728" s="51"/>
      <c r="U728" s="1"/>
      <c r="V728" s="1"/>
      <c r="W728" s="10"/>
      <c r="X728" s="10"/>
      <c r="Y728" s="1"/>
      <c r="Z728" s="1"/>
      <c r="AA728" s="1"/>
    </row>
    <row r="729" spans="1:27" ht="19.5" customHeight="1">
      <c r="A729" s="1"/>
      <c r="B729" s="1"/>
      <c r="C729" s="1"/>
      <c r="D729" s="1"/>
      <c r="E729" s="1"/>
      <c r="F729" s="1"/>
      <c r="G729" s="9"/>
      <c r="H729" s="1"/>
      <c r="I729" s="1"/>
      <c r="J729" s="1"/>
      <c r="K729" s="1"/>
      <c r="L729" s="1"/>
      <c r="M729" s="1"/>
      <c r="N729" s="10"/>
      <c r="O729" s="1"/>
      <c r="P729" s="1"/>
      <c r="Q729" s="1"/>
      <c r="R729" s="50"/>
      <c r="S729" s="50"/>
      <c r="T729" s="51"/>
      <c r="U729" s="1"/>
      <c r="V729" s="1"/>
      <c r="W729" s="10"/>
      <c r="X729" s="10"/>
      <c r="Y729" s="1"/>
      <c r="Z729" s="1"/>
      <c r="AA729" s="1"/>
    </row>
    <row r="730" spans="1:27" ht="19.5" customHeight="1">
      <c r="A730" s="1"/>
      <c r="B730" s="1"/>
      <c r="C730" s="1"/>
      <c r="D730" s="1"/>
      <c r="E730" s="1"/>
      <c r="F730" s="1"/>
      <c r="G730" s="9"/>
      <c r="H730" s="1"/>
      <c r="I730" s="1"/>
      <c r="J730" s="1"/>
      <c r="K730" s="1"/>
      <c r="L730" s="1"/>
      <c r="M730" s="1"/>
      <c r="N730" s="10"/>
      <c r="O730" s="1"/>
      <c r="P730" s="1"/>
      <c r="Q730" s="1"/>
      <c r="R730" s="50"/>
      <c r="S730" s="50"/>
      <c r="T730" s="51"/>
      <c r="U730" s="1"/>
      <c r="V730" s="1"/>
      <c r="W730" s="10"/>
      <c r="X730" s="10"/>
      <c r="Y730" s="1"/>
      <c r="Z730" s="1"/>
      <c r="AA730" s="1"/>
    </row>
    <row r="731" spans="1:27" ht="19.5" customHeight="1">
      <c r="A731" s="1"/>
      <c r="B731" s="1"/>
      <c r="C731" s="1"/>
      <c r="D731" s="1"/>
      <c r="E731" s="1"/>
      <c r="F731" s="1"/>
      <c r="G731" s="9"/>
      <c r="H731" s="1"/>
      <c r="I731" s="1"/>
      <c r="J731" s="1"/>
      <c r="K731" s="1"/>
      <c r="L731" s="1"/>
      <c r="M731" s="1"/>
      <c r="N731" s="10"/>
      <c r="O731" s="1"/>
      <c r="P731" s="1"/>
      <c r="Q731" s="1"/>
      <c r="R731" s="50"/>
      <c r="S731" s="50"/>
      <c r="T731" s="51"/>
      <c r="U731" s="1"/>
      <c r="V731" s="1"/>
      <c r="W731" s="10"/>
      <c r="X731" s="10"/>
      <c r="Y731" s="1"/>
      <c r="Z731" s="1"/>
      <c r="AA731" s="1"/>
    </row>
    <row r="732" spans="1:27" ht="19.5" customHeight="1">
      <c r="A732" s="1"/>
      <c r="B732" s="1"/>
      <c r="C732" s="1"/>
      <c r="D732" s="1"/>
      <c r="E732" s="1"/>
      <c r="F732" s="1"/>
      <c r="G732" s="9"/>
      <c r="H732" s="1"/>
      <c r="I732" s="1"/>
      <c r="J732" s="1"/>
      <c r="K732" s="1"/>
      <c r="L732" s="1"/>
      <c r="M732" s="1"/>
      <c r="N732" s="10"/>
      <c r="O732" s="1"/>
      <c r="P732" s="1"/>
      <c r="Q732" s="1"/>
      <c r="R732" s="50"/>
      <c r="S732" s="50"/>
      <c r="T732" s="51"/>
      <c r="U732" s="1"/>
      <c r="V732" s="1"/>
      <c r="W732" s="10"/>
      <c r="X732" s="10"/>
      <c r="Y732" s="1"/>
      <c r="Z732" s="1"/>
      <c r="AA732" s="1"/>
    </row>
    <row r="733" spans="1:27" ht="19.5" customHeight="1">
      <c r="A733" s="1"/>
      <c r="B733" s="1"/>
      <c r="C733" s="1"/>
      <c r="D733" s="1"/>
      <c r="E733" s="1"/>
      <c r="F733" s="1"/>
      <c r="G733" s="9"/>
      <c r="H733" s="1"/>
      <c r="I733" s="1"/>
      <c r="J733" s="1"/>
      <c r="K733" s="1"/>
      <c r="L733" s="1"/>
      <c r="M733" s="1"/>
      <c r="N733" s="10"/>
      <c r="O733" s="1"/>
      <c r="P733" s="1"/>
      <c r="Q733" s="1"/>
      <c r="R733" s="50"/>
      <c r="S733" s="50"/>
      <c r="T733" s="51"/>
      <c r="U733" s="1"/>
      <c r="V733" s="1"/>
      <c r="W733" s="10"/>
      <c r="X733" s="10"/>
      <c r="Y733" s="1"/>
      <c r="Z733" s="1"/>
      <c r="AA733" s="1"/>
    </row>
    <row r="734" spans="1:27" ht="19.5" customHeight="1">
      <c r="A734" s="1"/>
      <c r="B734" s="1"/>
      <c r="C734" s="1"/>
      <c r="D734" s="1"/>
      <c r="E734" s="1"/>
      <c r="F734" s="1"/>
      <c r="G734" s="9"/>
      <c r="H734" s="1"/>
      <c r="I734" s="1"/>
      <c r="J734" s="1"/>
      <c r="K734" s="1"/>
      <c r="L734" s="1"/>
      <c r="M734" s="1"/>
      <c r="N734" s="10"/>
      <c r="O734" s="1"/>
      <c r="P734" s="1"/>
      <c r="Q734" s="1"/>
      <c r="R734" s="50"/>
      <c r="S734" s="50"/>
      <c r="T734" s="51"/>
      <c r="U734" s="1"/>
      <c r="V734" s="1"/>
      <c r="W734" s="10"/>
      <c r="X734" s="10"/>
      <c r="Y734" s="1"/>
      <c r="Z734" s="1"/>
      <c r="AA734" s="1"/>
    </row>
    <row r="735" spans="1:27" ht="19.5" customHeight="1">
      <c r="A735" s="1"/>
      <c r="B735" s="1"/>
      <c r="C735" s="1"/>
      <c r="D735" s="1"/>
      <c r="E735" s="1"/>
      <c r="F735" s="1"/>
      <c r="G735" s="9"/>
      <c r="H735" s="1"/>
      <c r="I735" s="1"/>
      <c r="J735" s="1"/>
      <c r="K735" s="1"/>
      <c r="L735" s="1"/>
      <c r="M735" s="1"/>
      <c r="N735" s="10"/>
      <c r="O735" s="1"/>
      <c r="P735" s="1"/>
      <c r="Q735" s="1"/>
      <c r="R735" s="50"/>
      <c r="S735" s="50"/>
      <c r="T735" s="51"/>
      <c r="U735" s="1"/>
      <c r="V735" s="1"/>
      <c r="W735" s="10"/>
      <c r="X735" s="10"/>
      <c r="Y735" s="1"/>
      <c r="Z735" s="1"/>
      <c r="AA735" s="1"/>
    </row>
    <row r="736" spans="1:27" ht="19.5" customHeight="1">
      <c r="A736" s="1"/>
      <c r="B736" s="1"/>
      <c r="C736" s="1"/>
      <c r="D736" s="1"/>
      <c r="E736" s="1"/>
      <c r="F736" s="1"/>
      <c r="G736" s="9"/>
      <c r="H736" s="1"/>
      <c r="I736" s="1"/>
      <c r="J736" s="1"/>
      <c r="K736" s="1"/>
      <c r="L736" s="1"/>
      <c r="M736" s="1"/>
      <c r="N736" s="10"/>
      <c r="O736" s="1"/>
      <c r="P736" s="1"/>
      <c r="Q736" s="1"/>
      <c r="R736" s="50"/>
      <c r="S736" s="50"/>
      <c r="T736" s="51"/>
      <c r="U736" s="1"/>
      <c r="V736" s="1"/>
      <c r="W736" s="10"/>
      <c r="X736" s="10"/>
      <c r="Y736" s="1"/>
      <c r="Z736" s="1"/>
      <c r="AA736" s="1"/>
    </row>
    <row r="737" spans="1:27" ht="19.5" customHeight="1">
      <c r="A737" s="1"/>
      <c r="B737" s="1"/>
      <c r="C737" s="1"/>
      <c r="D737" s="1"/>
      <c r="E737" s="1"/>
      <c r="F737" s="1"/>
      <c r="G737" s="9"/>
      <c r="H737" s="1"/>
      <c r="I737" s="1"/>
      <c r="J737" s="1"/>
      <c r="K737" s="1"/>
      <c r="L737" s="1"/>
      <c r="M737" s="1"/>
      <c r="N737" s="10"/>
      <c r="O737" s="1"/>
      <c r="P737" s="1"/>
      <c r="Q737" s="1"/>
      <c r="R737" s="50"/>
      <c r="S737" s="50"/>
      <c r="T737" s="51"/>
      <c r="U737" s="1"/>
      <c r="V737" s="1"/>
      <c r="W737" s="10"/>
      <c r="X737" s="10"/>
      <c r="Y737" s="1"/>
      <c r="Z737" s="1"/>
      <c r="AA737" s="1"/>
    </row>
    <row r="738" spans="1:27" ht="19.5" customHeight="1">
      <c r="A738" s="1"/>
      <c r="B738" s="1"/>
      <c r="C738" s="1"/>
      <c r="D738" s="1"/>
      <c r="E738" s="1"/>
      <c r="F738" s="1"/>
      <c r="G738" s="9"/>
      <c r="H738" s="1"/>
      <c r="I738" s="1"/>
      <c r="J738" s="1"/>
      <c r="K738" s="1"/>
      <c r="L738" s="1"/>
      <c r="M738" s="1"/>
      <c r="N738" s="10"/>
      <c r="O738" s="1"/>
      <c r="P738" s="1"/>
      <c r="Q738" s="1"/>
      <c r="R738" s="50"/>
      <c r="S738" s="50"/>
      <c r="T738" s="51"/>
      <c r="U738" s="1"/>
      <c r="V738" s="1"/>
      <c r="W738" s="10"/>
      <c r="X738" s="10"/>
      <c r="Y738" s="1"/>
      <c r="Z738" s="1"/>
      <c r="AA738" s="1"/>
    </row>
    <row r="739" spans="1:27" ht="19.5" customHeight="1">
      <c r="A739" s="1"/>
      <c r="B739" s="1"/>
      <c r="C739" s="1"/>
      <c r="D739" s="1"/>
      <c r="E739" s="1"/>
      <c r="F739" s="1"/>
      <c r="G739" s="9"/>
      <c r="H739" s="1"/>
      <c r="I739" s="1"/>
      <c r="J739" s="1"/>
      <c r="K739" s="1"/>
      <c r="L739" s="1"/>
      <c r="M739" s="1"/>
      <c r="N739" s="10"/>
      <c r="O739" s="1"/>
      <c r="P739" s="1"/>
      <c r="Q739" s="1"/>
      <c r="R739" s="50"/>
      <c r="S739" s="50"/>
      <c r="T739" s="51"/>
      <c r="U739" s="1"/>
      <c r="V739" s="1"/>
      <c r="W739" s="10"/>
      <c r="X739" s="10"/>
      <c r="Y739" s="1"/>
      <c r="Z739" s="1"/>
      <c r="AA739" s="1"/>
    </row>
    <row r="740" spans="1:27" ht="19.5" customHeight="1">
      <c r="A740" s="1"/>
      <c r="B740" s="1"/>
      <c r="C740" s="1"/>
      <c r="D740" s="1"/>
      <c r="E740" s="1"/>
      <c r="F740" s="1"/>
      <c r="G740" s="9"/>
      <c r="H740" s="1"/>
      <c r="I740" s="1"/>
      <c r="J740" s="1"/>
      <c r="K740" s="1"/>
      <c r="L740" s="1"/>
      <c r="M740" s="1"/>
      <c r="N740" s="10"/>
      <c r="O740" s="1"/>
      <c r="P740" s="1"/>
      <c r="Q740" s="1"/>
      <c r="R740" s="50"/>
      <c r="S740" s="50"/>
      <c r="T740" s="51"/>
      <c r="U740" s="1"/>
      <c r="V740" s="1"/>
      <c r="W740" s="10"/>
      <c r="X740" s="10"/>
      <c r="Y740" s="1"/>
      <c r="Z740" s="1"/>
      <c r="AA740" s="1"/>
    </row>
    <row r="741" spans="1:27" ht="19.5" customHeight="1">
      <c r="A741" s="1"/>
      <c r="B741" s="1"/>
      <c r="C741" s="1"/>
      <c r="D741" s="1"/>
      <c r="E741" s="1"/>
      <c r="F741" s="1"/>
      <c r="G741" s="9"/>
      <c r="H741" s="1"/>
      <c r="I741" s="1"/>
      <c r="J741" s="1"/>
      <c r="K741" s="1"/>
      <c r="L741" s="1"/>
      <c r="M741" s="1"/>
      <c r="N741" s="10"/>
      <c r="O741" s="1"/>
      <c r="P741" s="1"/>
      <c r="Q741" s="1"/>
      <c r="R741" s="50"/>
      <c r="S741" s="50"/>
      <c r="T741" s="51"/>
      <c r="U741" s="1"/>
      <c r="V741" s="1"/>
      <c r="W741" s="10"/>
      <c r="X741" s="10"/>
      <c r="Y741" s="1"/>
      <c r="Z741" s="1"/>
      <c r="AA741" s="1"/>
    </row>
    <row r="742" spans="1:27" ht="19.5" customHeight="1">
      <c r="A742" s="1"/>
      <c r="B742" s="1"/>
      <c r="C742" s="1"/>
      <c r="D742" s="1"/>
      <c r="E742" s="1"/>
      <c r="F742" s="1"/>
      <c r="G742" s="9"/>
      <c r="H742" s="1"/>
      <c r="I742" s="1"/>
      <c r="J742" s="1"/>
      <c r="K742" s="1"/>
      <c r="L742" s="1"/>
      <c r="M742" s="1"/>
      <c r="N742" s="10"/>
      <c r="O742" s="1"/>
      <c r="P742" s="1"/>
      <c r="Q742" s="1"/>
      <c r="R742" s="50"/>
      <c r="S742" s="50"/>
      <c r="T742" s="51"/>
      <c r="U742" s="1"/>
      <c r="V742" s="1"/>
      <c r="W742" s="10"/>
      <c r="X742" s="10"/>
      <c r="Y742" s="1"/>
      <c r="Z742" s="1"/>
      <c r="AA742" s="1"/>
    </row>
    <row r="743" spans="1:27" ht="19.5" customHeight="1">
      <c r="A743" s="1"/>
      <c r="B743" s="1"/>
      <c r="C743" s="1"/>
      <c r="D743" s="1"/>
      <c r="E743" s="1"/>
      <c r="F743" s="1"/>
      <c r="G743" s="9"/>
      <c r="H743" s="1"/>
      <c r="I743" s="1"/>
      <c r="J743" s="1"/>
      <c r="K743" s="1"/>
      <c r="L743" s="1"/>
      <c r="M743" s="1"/>
      <c r="N743" s="10"/>
      <c r="O743" s="1"/>
      <c r="P743" s="1"/>
      <c r="Q743" s="1"/>
      <c r="R743" s="50"/>
      <c r="S743" s="50"/>
      <c r="T743" s="51"/>
      <c r="U743" s="1"/>
      <c r="V743" s="1"/>
      <c r="W743" s="10"/>
      <c r="X743" s="10"/>
      <c r="Y743" s="1"/>
      <c r="Z743" s="1"/>
      <c r="AA743" s="1"/>
    </row>
    <row r="744" spans="1:27" ht="19.5" customHeight="1">
      <c r="A744" s="1"/>
      <c r="B744" s="1"/>
      <c r="C744" s="1"/>
      <c r="D744" s="1"/>
      <c r="E744" s="1"/>
      <c r="F744" s="1"/>
      <c r="G744" s="9"/>
      <c r="H744" s="1"/>
      <c r="I744" s="1"/>
      <c r="J744" s="1"/>
      <c r="K744" s="1"/>
      <c r="L744" s="1"/>
      <c r="M744" s="1"/>
      <c r="N744" s="10"/>
      <c r="O744" s="1"/>
      <c r="P744" s="1"/>
      <c r="Q744" s="1"/>
      <c r="R744" s="50"/>
      <c r="S744" s="50"/>
      <c r="T744" s="51"/>
      <c r="U744" s="1"/>
      <c r="V744" s="1"/>
      <c r="W744" s="10"/>
      <c r="X744" s="10"/>
      <c r="Y744" s="1"/>
      <c r="Z744" s="1"/>
      <c r="AA744" s="1"/>
    </row>
    <row r="745" spans="1:27" ht="19.5" customHeight="1">
      <c r="A745" s="1"/>
      <c r="B745" s="1"/>
      <c r="C745" s="1"/>
      <c r="D745" s="1"/>
      <c r="E745" s="1"/>
      <c r="F745" s="1"/>
      <c r="G745" s="9"/>
      <c r="H745" s="1"/>
      <c r="I745" s="1"/>
      <c r="J745" s="1"/>
      <c r="K745" s="1"/>
      <c r="L745" s="1"/>
      <c r="M745" s="1"/>
      <c r="N745" s="10"/>
      <c r="O745" s="1"/>
      <c r="P745" s="1"/>
      <c r="Q745" s="1"/>
      <c r="R745" s="50"/>
      <c r="S745" s="50"/>
      <c r="T745" s="51"/>
      <c r="U745" s="1"/>
      <c r="V745" s="1"/>
      <c r="W745" s="10"/>
      <c r="X745" s="10"/>
      <c r="Y745" s="1"/>
      <c r="Z745" s="1"/>
      <c r="AA745" s="1"/>
    </row>
    <row r="746" spans="1:27" ht="19.5" customHeight="1">
      <c r="A746" s="1"/>
      <c r="B746" s="1"/>
      <c r="C746" s="1"/>
      <c r="D746" s="1"/>
      <c r="E746" s="1"/>
      <c r="F746" s="1"/>
      <c r="G746" s="9"/>
      <c r="H746" s="1"/>
      <c r="I746" s="1"/>
      <c r="J746" s="1"/>
      <c r="K746" s="1"/>
      <c r="L746" s="1"/>
      <c r="M746" s="1"/>
      <c r="N746" s="10"/>
      <c r="O746" s="1"/>
      <c r="P746" s="1"/>
      <c r="Q746" s="1"/>
      <c r="R746" s="50"/>
      <c r="S746" s="50"/>
      <c r="T746" s="51"/>
      <c r="U746" s="1"/>
      <c r="V746" s="1"/>
      <c r="W746" s="10"/>
      <c r="X746" s="10"/>
      <c r="Y746" s="1"/>
      <c r="Z746" s="1"/>
      <c r="AA746" s="1"/>
    </row>
    <row r="747" spans="1:27" ht="19.5" customHeight="1">
      <c r="A747" s="1"/>
      <c r="B747" s="1"/>
      <c r="C747" s="1"/>
      <c r="D747" s="1"/>
      <c r="E747" s="1"/>
      <c r="F747" s="1"/>
      <c r="G747" s="9"/>
      <c r="H747" s="1"/>
      <c r="I747" s="1"/>
      <c r="J747" s="1"/>
      <c r="K747" s="1"/>
      <c r="L747" s="1"/>
      <c r="M747" s="1"/>
      <c r="N747" s="10"/>
      <c r="O747" s="1"/>
      <c r="P747" s="1"/>
      <c r="Q747" s="1"/>
      <c r="R747" s="50"/>
      <c r="S747" s="50"/>
      <c r="T747" s="51"/>
      <c r="U747" s="1"/>
      <c r="V747" s="1"/>
      <c r="W747" s="10"/>
      <c r="X747" s="10"/>
      <c r="Y747" s="1"/>
      <c r="Z747" s="1"/>
      <c r="AA747" s="1"/>
    </row>
    <row r="748" spans="1:27" ht="19.5" customHeight="1">
      <c r="A748" s="1"/>
      <c r="B748" s="1"/>
      <c r="C748" s="1"/>
      <c r="D748" s="1"/>
      <c r="E748" s="1"/>
      <c r="F748" s="1"/>
      <c r="G748" s="9"/>
      <c r="H748" s="1"/>
      <c r="I748" s="1"/>
      <c r="J748" s="1"/>
      <c r="K748" s="1"/>
      <c r="L748" s="1"/>
      <c r="M748" s="1"/>
      <c r="N748" s="10"/>
      <c r="O748" s="1"/>
      <c r="P748" s="1"/>
      <c r="Q748" s="1"/>
      <c r="R748" s="50"/>
      <c r="S748" s="50"/>
      <c r="T748" s="51"/>
      <c r="U748" s="1"/>
      <c r="V748" s="1"/>
      <c r="W748" s="10"/>
      <c r="X748" s="10"/>
      <c r="Y748" s="1"/>
      <c r="Z748" s="1"/>
      <c r="AA748" s="1"/>
    </row>
    <row r="749" spans="1:27" ht="19.5" customHeight="1">
      <c r="A749" s="1"/>
      <c r="B749" s="1"/>
      <c r="C749" s="1"/>
      <c r="D749" s="1"/>
      <c r="E749" s="1"/>
      <c r="F749" s="1"/>
      <c r="G749" s="9"/>
      <c r="H749" s="1"/>
      <c r="I749" s="1"/>
      <c r="J749" s="1"/>
      <c r="K749" s="1"/>
      <c r="L749" s="1"/>
      <c r="M749" s="1"/>
      <c r="N749" s="10"/>
      <c r="O749" s="1"/>
      <c r="P749" s="1"/>
      <c r="Q749" s="1"/>
      <c r="R749" s="50"/>
      <c r="S749" s="50"/>
      <c r="T749" s="51"/>
      <c r="U749" s="1"/>
      <c r="V749" s="1"/>
      <c r="W749" s="10"/>
      <c r="X749" s="10"/>
      <c r="Y749" s="1"/>
      <c r="Z749" s="1"/>
      <c r="AA749" s="1"/>
    </row>
    <row r="750" spans="1:27" ht="19.5" customHeight="1">
      <c r="A750" s="1"/>
      <c r="B750" s="1"/>
      <c r="C750" s="1"/>
      <c r="D750" s="1"/>
      <c r="E750" s="1"/>
      <c r="F750" s="1"/>
      <c r="G750" s="9"/>
      <c r="H750" s="1"/>
      <c r="I750" s="1"/>
      <c r="J750" s="1"/>
      <c r="K750" s="1"/>
      <c r="L750" s="1"/>
      <c r="M750" s="1"/>
      <c r="N750" s="10"/>
      <c r="O750" s="1"/>
      <c r="P750" s="1"/>
      <c r="Q750" s="1"/>
      <c r="R750" s="50"/>
      <c r="S750" s="50"/>
      <c r="T750" s="51"/>
      <c r="U750" s="1"/>
      <c r="V750" s="1"/>
      <c r="W750" s="10"/>
      <c r="X750" s="10"/>
      <c r="Y750" s="1"/>
      <c r="Z750" s="1"/>
      <c r="AA750" s="1"/>
    </row>
    <row r="751" spans="1:27" ht="19.5" customHeight="1">
      <c r="A751" s="1"/>
      <c r="B751" s="1"/>
      <c r="C751" s="1"/>
      <c r="D751" s="1"/>
      <c r="E751" s="1"/>
      <c r="F751" s="1"/>
      <c r="G751" s="9"/>
      <c r="H751" s="1"/>
      <c r="I751" s="1"/>
      <c r="J751" s="1"/>
      <c r="K751" s="1"/>
      <c r="L751" s="1"/>
      <c r="M751" s="1"/>
      <c r="N751" s="10"/>
      <c r="O751" s="1"/>
      <c r="P751" s="1"/>
      <c r="Q751" s="1"/>
      <c r="R751" s="50"/>
      <c r="S751" s="50"/>
      <c r="T751" s="51"/>
      <c r="U751" s="1"/>
      <c r="V751" s="1"/>
      <c r="W751" s="10"/>
      <c r="X751" s="10"/>
      <c r="Y751" s="1"/>
      <c r="Z751" s="1"/>
      <c r="AA751" s="1"/>
    </row>
    <row r="752" spans="1:27" ht="19.5" customHeight="1">
      <c r="A752" s="1"/>
      <c r="B752" s="1"/>
      <c r="C752" s="1"/>
      <c r="D752" s="1"/>
      <c r="E752" s="1"/>
      <c r="F752" s="1"/>
      <c r="G752" s="9"/>
      <c r="H752" s="1"/>
      <c r="I752" s="1"/>
      <c r="J752" s="1"/>
      <c r="K752" s="1"/>
      <c r="L752" s="1"/>
      <c r="M752" s="1"/>
      <c r="N752" s="10"/>
      <c r="O752" s="1"/>
      <c r="P752" s="1"/>
      <c r="Q752" s="1"/>
      <c r="R752" s="50"/>
      <c r="S752" s="50"/>
      <c r="T752" s="51"/>
      <c r="U752" s="1"/>
      <c r="V752" s="1"/>
      <c r="W752" s="10"/>
      <c r="X752" s="10"/>
      <c r="Y752" s="1"/>
      <c r="Z752" s="1"/>
      <c r="AA752" s="1"/>
    </row>
    <row r="753" spans="1:27" ht="19.5" customHeight="1">
      <c r="A753" s="1"/>
      <c r="B753" s="1"/>
      <c r="C753" s="1"/>
      <c r="D753" s="1"/>
      <c r="E753" s="1"/>
      <c r="F753" s="1"/>
      <c r="G753" s="9"/>
      <c r="H753" s="1"/>
      <c r="I753" s="1"/>
      <c r="J753" s="1"/>
      <c r="K753" s="1"/>
      <c r="L753" s="1"/>
      <c r="M753" s="1"/>
      <c r="N753" s="10"/>
      <c r="O753" s="1"/>
      <c r="P753" s="1"/>
      <c r="Q753" s="1"/>
      <c r="R753" s="50"/>
      <c r="S753" s="50"/>
      <c r="T753" s="51"/>
      <c r="U753" s="1"/>
      <c r="V753" s="1"/>
      <c r="W753" s="10"/>
      <c r="X753" s="10"/>
      <c r="Y753" s="1"/>
      <c r="Z753" s="1"/>
      <c r="AA753" s="1"/>
    </row>
    <row r="754" spans="1:27" ht="19.5" customHeight="1">
      <c r="A754" s="1"/>
      <c r="B754" s="1"/>
      <c r="C754" s="1"/>
      <c r="D754" s="1"/>
      <c r="E754" s="1"/>
      <c r="F754" s="1"/>
      <c r="G754" s="9"/>
      <c r="H754" s="1"/>
      <c r="I754" s="1"/>
      <c r="J754" s="1"/>
      <c r="K754" s="1"/>
      <c r="L754" s="1"/>
      <c r="M754" s="1"/>
      <c r="N754" s="10"/>
      <c r="O754" s="1"/>
      <c r="P754" s="1"/>
      <c r="Q754" s="1"/>
      <c r="R754" s="50"/>
      <c r="S754" s="50"/>
      <c r="T754" s="51"/>
      <c r="U754" s="1"/>
      <c r="V754" s="1"/>
      <c r="W754" s="10"/>
      <c r="X754" s="10"/>
      <c r="Y754" s="1"/>
      <c r="Z754" s="1"/>
      <c r="AA754" s="1"/>
    </row>
    <row r="755" spans="1:27" ht="19.5" customHeight="1">
      <c r="A755" s="1"/>
      <c r="B755" s="1"/>
      <c r="C755" s="1"/>
      <c r="D755" s="1"/>
      <c r="E755" s="1"/>
      <c r="F755" s="1"/>
      <c r="G755" s="9"/>
      <c r="H755" s="1"/>
      <c r="I755" s="1"/>
      <c r="J755" s="1"/>
      <c r="K755" s="1"/>
      <c r="L755" s="1"/>
      <c r="M755" s="1"/>
      <c r="N755" s="10"/>
      <c r="O755" s="1"/>
      <c r="P755" s="1"/>
      <c r="Q755" s="1"/>
      <c r="R755" s="50"/>
      <c r="S755" s="50"/>
      <c r="T755" s="51"/>
      <c r="U755" s="1"/>
      <c r="V755" s="1"/>
      <c r="W755" s="10"/>
      <c r="X755" s="10"/>
      <c r="Y755" s="1"/>
      <c r="Z755" s="1"/>
      <c r="AA755" s="1"/>
    </row>
    <row r="756" spans="1:27" ht="19.5" customHeight="1">
      <c r="A756" s="1"/>
      <c r="B756" s="1"/>
      <c r="C756" s="1"/>
      <c r="D756" s="1"/>
      <c r="E756" s="1"/>
      <c r="F756" s="1"/>
      <c r="G756" s="9"/>
      <c r="H756" s="1"/>
      <c r="I756" s="1"/>
      <c r="J756" s="1"/>
      <c r="K756" s="1"/>
      <c r="L756" s="1"/>
      <c r="M756" s="1"/>
      <c r="N756" s="10"/>
      <c r="O756" s="1"/>
      <c r="P756" s="1"/>
      <c r="Q756" s="1"/>
      <c r="R756" s="50"/>
      <c r="S756" s="50"/>
      <c r="T756" s="51"/>
      <c r="U756" s="1"/>
      <c r="V756" s="1"/>
      <c r="W756" s="10"/>
      <c r="X756" s="10"/>
      <c r="Y756" s="1"/>
      <c r="Z756" s="1"/>
      <c r="AA756" s="1"/>
    </row>
    <row r="757" spans="1:27" ht="19.5" customHeight="1">
      <c r="A757" s="1"/>
      <c r="B757" s="1"/>
      <c r="C757" s="1"/>
      <c r="D757" s="1"/>
      <c r="E757" s="1"/>
      <c r="F757" s="1"/>
      <c r="G757" s="9"/>
      <c r="H757" s="1"/>
      <c r="I757" s="1"/>
      <c r="J757" s="1"/>
      <c r="K757" s="1"/>
      <c r="L757" s="1"/>
      <c r="M757" s="1"/>
      <c r="N757" s="10"/>
      <c r="O757" s="1"/>
      <c r="P757" s="1"/>
      <c r="Q757" s="1"/>
      <c r="R757" s="50"/>
      <c r="S757" s="50"/>
      <c r="T757" s="51"/>
      <c r="U757" s="1"/>
      <c r="V757" s="1"/>
      <c r="W757" s="10"/>
      <c r="X757" s="10"/>
      <c r="Y757" s="1"/>
      <c r="Z757" s="1"/>
      <c r="AA757" s="1"/>
    </row>
    <row r="758" spans="1:27" ht="19.5" customHeight="1">
      <c r="A758" s="1"/>
      <c r="B758" s="1"/>
      <c r="C758" s="1"/>
      <c r="D758" s="1"/>
      <c r="E758" s="1"/>
      <c r="F758" s="1"/>
      <c r="G758" s="9"/>
      <c r="H758" s="1"/>
      <c r="I758" s="1"/>
      <c r="J758" s="1"/>
      <c r="K758" s="1"/>
      <c r="L758" s="1"/>
      <c r="M758" s="1"/>
      <c r="N758" s="10"/>
      <c r="O758" s="1"/>
      <c r="P758" s="1"/>
      <c r="Q758" s="1"/>
      <c r="R758" s="50"/>
      <c r="S758" s="50"/>
      <c r="T758" s="51"/>
      <c r="U758" s="1"/>
      <c r="V758" s="1"/>
      <c r="W758" s="10"/>
      <c r="X758" s="10"/>
      <c r="Y758" s="1"/>
      <c r="Z758" s="1"/>
      <c r="AA758" s="1"/>
    </row>
    <row r="759" spans="1:27" ht="19.5" customHeight="1">
      <c r="A759" s="1"/>
      <c r="B759" s="1"/>
      <c r="C759" s="1"/>
      <c r="D759" s="1"/>
      <c r="E759" s="1"/>
      <c r="F759" s="1"/>
      <c r="G759" s="9"/>
      <c r="H759" s="1"/>
      <c r="I759" s="1"/>
      <c r="J759" s="1"/>
      <c r="K759" s="1"/>
      <c r="L759" s="1"/>
      <c r="M759" s="1"/>
      <c r="N759" s="10"/>
      <c r="O759" s="1"/>
      <c r="P759" s="1"/>
      <c r="Q759" s="1"/>
      <c r="R759" s="50"/>
      <c r="S759" s="50"/>
      <c r="T759" s="51"/>
      <c r="U759" s="1"/>
      <c r="V759" s="1"/>
      <c r="W759" s="10"/>
      <c r="X759" s="10"/>
      <c r="Y759" s="1"/>
      <c r="Z759" s="1"/>
      <c r="AA759" s="1"/>
    </row>
    <row r="760" spans="1:27" ht="19.5" customHeight="1">
      <c r="A760" s="1"/>
      <c r="B760" s="1"/>
      <c r="C760" s="1"/>
      <c r="D760" s="1"/>
      <c r="E760" s="1"/>
      <c r="F760" s="1"/>
      <c r="G760" s="9"/>
      <c r="H760" s="1"/>
      <c r="I760" s="1"/>
      <c r="J760" s="1"/>
      <c r="K760" s="1"/>
      <c r="L760" s="1"/>
      <c r="M760" s="1"/>
      <c r="N760" s="10"/>
      <c r="O760" s="1"/>
      <c r="P760" s="1"/>
      <c r="Q760" s="1"/>
      <c r="R760" s="50"/>
      <c r="S760" s="50"/>
      <c r="T760" s="51"/>
      <c r="U760" s="1"/>
      <c r="V760" s="1"/>
      <c r="W760" s="10"/>
      <c r="X760" s="10"/>
      <c r="Y760" s="1"/>
      <c r="Z760" s="1"/>
      <c r="AA760" s="1"/>
    </row>
    <row r="761" spans="1:27" ht="19.5" customHeight="1">
      <c r="A761" s="1"/>
      <c r="B761" s="1"/>
      <c r="C761" s="1"/>
      <c r="D761" s="1"/>
      <c r="E761" s="1"/>
      <c r="F761" s="1"/>
      <c r="G761" s="9"/>
      <c r="H761" s="1"/>
      <c r="I761" s="1"/>
      <c r="J761" s="1"/>
      <c r="K761" s="1"/>
      <c r="L761" s="1"/>
      <c r="M761" s="1"/>
      <c r="N761" s="10"/>
      <c r="O761" s="1"/>
      <c r="P761" s="1"/>
      <c r="Q761" s="1"/>
      <c r="R761" s="50"/>
      <c r="S761" s="50"/>
      <c r="T761" s="51"/>
      <c r="U761" s="1"/>
      <c r="V761" s="1"/>
      <c r="W761" s="10"/>
      <c r="X761" s="10"/>
      <c r="Y761" s="1"/>
      <c r="Z761" s="1"/>
      <c r="AA761" s="1"/>
    </row>
    <row r="762" spans="1:27" ht="19.5" customHeight="1">
      <c r="A762" s="1"/>
      <c r="B762" s="1"/>
      <c r="C762" s="1"/>
      <c r="D762" s="1"/>
      <c r="E762" s="1"/>
      <c r="F762" s="1"/>
      <c r="G762" s="9"/>
      <c r="H762" s="1"/>
      <c r="I762" s="1"/>
      <c r="J762" s="1"/>
      <c r="K762" s="1"/>
      <c r="L762" s="1"/>
      <c r="M762" s="1"/>
      <c r="N762" s="10"/>
      <c r="O762" s="1"/>
      <c r="P762" s="1"/>
      <c r="Q762" s="1"/>
      <c r="R762" s="50"/>
      <c r="S762" s="50"/>
      <c r="T762" s="51"/>
      <c r="U762" s="1"/>
      <c r="V762" s="1"/>
      <c r="W762" s="10"/>
      <c r="X762" s="10"/>
      <c r="Y762" s="1"/>
      <c r="Z762" s="1"/>
      <c r="AA762" s="1"/>
    </row>
    <row r="763" spans="1:27" ht="19.5" customHeight="1">
      <c r="A763" s="1"/>
      <c r="B763" s="1"/>
      <c r="C763" s="1"/>
      <c r="D763" s="1"/>
      <c r="E763" s="1"/>
      <c r="F763" s="1"/>
      <c r="G763" s="9"/>
      <c r="H763" s="1"/>
      <c r="I763" s="1"/>
      <c r="J763" s="1"/>
      <c r="K763" s="1"/>
      <c r="L763" s="1"/>
      <c r="M763" s="1"/>
      <c r="N763" s="10"/>
      <c r="O763" s="1"/>
      <c r="P763" s="1"/>
      <c r="Q763" s="1"/>
      <c r="R763" s="50"/>
      <c r="S763" s="50"/>
      <c r="T763" s="51"/>
      <c r="U763" s="1"/>
      <c r="V763" s="1"/>
      <c r="W763" s="10"/>
      <c r="X763" s="10"/>
      <c r="Y763" s="1"/>
      <c r="Z763" s="1"/>
      <c r="AA763" s="1"/>
    </row>
    <row r="764" spans="1:27" ht="19.5" customHeight="1">
      <c r="A764" s="1"/>
      <c r="B764" s="1"/>
      <c r="C764" s="1"/>
      <c r="D764" s="1"/>
      <c r="E764" s="1"/>
      <c r="F764" s="1"/>
      <c r="G764" s="9"/>
      <c r="H764" s="1"/>
      <c r="I764" s="1"/>
      <c r="J764" s="1"/>
      <c r="K764" s="1"/>
      <c r="L764" s="1"/>
      <c r="M764" s="1"/>
      <c r="N764" s="10"/>
      <c r="O764" s="1"/>
      <c r="P764" s="1"/>
      <c r="Q764" s="1"/>
      <c r="R764" s="50"/>
      <c r="S764" s="50"/>
      <c r="T764" s="51"/>
      <c r="U764" s="1"/>
      <c r="V764" s="1"/>
      <c r="W764" s="10"/>
      <c r="X764" s="10"/>
      <c r="Y764" s="1"/>
      <c r="Z764" s="1"/>
      <c r="AA764" s="1"/>
    </row>
    <row r="765" spans="1:27" ht="19.5" customHeight="1">
      <c r="A765" s="1"/>
      <c r="B765" s="1"/>
      <c r="C765" s="1"/>
      <c r="D765" s="1"/>
      <c r="E765" s="1"/>
      <c r="F765" s="1"/>
      <c r="G765" s="9"/>
      <c r="H765" s="1"/>
      <c r="I765" s="1"/>
      <c r="J765" s="1"/>
      <c r="K765" s="1"/>
      <c r="L765" s="1"/>
      <c r="M765" s="1"/>
      <c r="N765" s="10"/>
      <c r="O765" s="1"/>
      <c r="P765" s="1"/>
      <c r="Q765" s="1"/>
      <c r="R765" s="50"/>
      <c r="S765" s="50"/>
      <c r="T765" s="51"/>
      <c r="U765" s="1"/>
      <c r="V765" s="1"/>
      <c r="W765" s="10"/>
      <c r="X765" s="10"/>
      <c r="Y765" s="1"/>
      <c r="Z765" s="1"/>
      <c r="AA765" s="1"/>
    </row>
    <row r="766" spans="1:27" ht="19.5" customHeight="1">
      <c r="A766" s="1"/>
      <c r="B766" s="1"/>
      <c r="C766" s="1"/>
      <c r="D766" s="1"/>
      <c r="E766" s="1"/>
      <c r="F766" s="1"/>
      <c r="G766" s="9"/>
      <c r="H766" s="1"/>
      <c r="I766" s="1"/>
      <c r="J766" s="1"/>
      <c r="K766" s="1"/>
      <c r="L766" s="1"/>
      <c r="M766" s="1"/>
      <c r="N766" s="10"/>
      <c r="O766" s="1"/>
      <c r="P766" s="1"/>
      <c r="Q766" s="1"/>
      <c r="R766" s="50"/>
      <c r="S766" s="50"/>
      <c r="T766" s="51"/>
      <c r="U766" s="1"/>
      <c r="V766" s="1"/>
      <c r="W766" s="10"/>
      <c r="X766" s="10"/>
      <c r="Y766" s="1"/>
      <c r="Z766" s="1"/>
      <c r="AA766" s="1"/>
    </row>
    <row r="767" spans="1:27" ht="19.5" customHeight="1">
      <c r="A767" s="1"/>
      <c r="B767" s="1"/>
      <c r="C767" s="1"/>
      <c r="D767" s="1"/>
      <c r="E767" s="1"/>
      <c r="F767" s="1"/>
      <c r="G767" s="9"/>
      <c r="H767" s="1"/>
      <c r="I767" s="1"/>
      <c r="J767" s="1"/>
      <c r="K767" s="1"/>
      <c r="L767" s="1"/>
      <c r="M767" s="1"/>
      <c r="N767" s="10"/>
      <c r="O767" s="1"/>
      <c r="P767" s="1"/>
      <c r="Q767" s="1"/>
      <c r="R767" s="50"/>
      <c r="S767" s="50"/>
      <c r="T767" s="51"/>
      <c r="U767" s="1"/>
      <c r="V767" s="1"/>
      <c r="W767" s="10"/>
      <c r="X767" s="10"/>
      <c r="Y767" s="1"/>
      <c r="Z767" s="1"/>
      <c r="AA767" s="1"/>
    </row>
    <row r="768" spans="1:27" ht="19.5" customHeight="1">
      <c r="A768" s="1"/>
      <c r="B768" s="1"/>
      <c r="C768" s="1"/>
      <c r="D768" s="1"/>
      <c r="E768" s="1"/>
      <c r="F768" s="1"/>
      <c r="G768" s="9"/>
      <c r="H768" s="1"/>
      <c r="I768" s="1"/>
      <c r="J768" s="1"/>
      <c r="K768" s="1"/>
      <c r="L768" s="1"/>
      <c r="M768" s="1"/>
      <c r="N768" s="10"/>
      <c r="O768" s="1"/>
      <c r="P768" s="1"/>
      <c r="Q768" s="1"/>
      <c r="R768" s="50"/>
      <c r="S768" s="50"/>
      <c r="T768" s="51"/>
      <c r="U768" s="1"/>
      <c r="V768" s="1"/>
      <c r="W768" s="10"/>
      <c r="X768" s="10"/>
      <c r="Y768" s="1"/>
      <c r="Z768" s="1"/>
      <c r="AA768" s="1"/>
    </row>
    <row r="769" spans="1:27" ht="19.5" customHeight="1">
      <c r="A769" s="1"/>
      <c r="B769" s="1"/>
      <c r="C769" s="1"/>
      <c r="D769" s="1"/>
      <c r="E769" s="1"/>
      <c r="F769" s="1"/>
      <c r="G769" s="9"/>
      <c r="H769" s="1"/>
      <c r="I769" s="1"/>
      <c r="J769" s="1"/>
      <c r="K769" s="1"/>
      <c r="L769" s="1"/>
      <c r="M769" s="1"/>
      <c r="N769" s="10"/>
      <c r="O769" s="1"/>
      <c r="P769" s="1"/>
      <c r="Q769" s="1"/>
      <c r="R769" s="50"/>
      <c r="S769" s="50"/>
      <c r="T769" s="51"/>
      <c r="U769" s="1"/>
      <c r="V769" s="1"/>
      <c r="W769" s="10"/>
      <c r="X769" s="10"/>
      <c r="Y769" s="1"/>
      <c r="Z769" s="1"/>
      <c r="AA769" s="1"/>
    </row>
    <row r="770" spans="1:27" ht="19.5" customHeight="1">
      <c r="A770" s="1"/>
      <c r="B770" s="1"/>
      <c r="C770" s="1"/>
      <c r="D770" s="1"/>
      <c r="E770" s="1"/>
      <c r="F770" s="1"/>
      <c r="G770" s="9"/>
      <c r="H770" s="1"/>
      <c r="I770" s="1"/>
      <c r="J770" s="1"/>
      <c r="K770" s="1"/>
      <c r="L770" s="1"/>
      <c r="M770" s="1"/>
      <c r="N770" s="10"/>
      <c r="O770" s="1"/>
      <c r="P770" s="1"/>
      <c r="Q770" s="1"/>
      <c r="R770" s="50"/>
      <c r="S770" s="50"/>
      <c r="T770" s="51"/>
      <c r="U770" s="1"/>
      <c r="V770" s="1"/>
      <c r="W770" s="10"/>
      <c r="X770" s="10"/>
      <c r="Y770" s="1"/>
      <c r="Z770" s="1"/>
      <c r="AA770" s="1"/>
    </row>
    <row r="771" spans="1:27" ht="19.5" customHeight="1">
      <c r="A771" s="1"/>
      <c r="B771" s="1"/>
      <c r="C771" s="1"/>
      <c r="D771" s="1"/>
      <c r="E771" s="1"/>
      <c r="F771" s="1"/>
      <c r="G771" s="9"/>
      <c r="H771" s="1"/>
      <c r="I771" s="1"/>
      <c r="J771" s="1"/>
      <c r="K771" s="1"/>
      <c r="L771" s="1"/>
      <c r="M771" s="1"/>
      <c r="N771" s="10"/>
      <c r="O771" s="1"/>
      <c r="P771" s="1"/>
      <c r="Q771" s="1"/>
      <c r="R771" s="50"/>
      <c r="S771" s="50"/>
      <c r="T771" s="51"/>
      <c r="U771" s="1"/>
      <c r="V771" s="1"/>
      <c r="W771" s="10"/>
      <c r="X771" s="10"/>
      <c r="Y771" s="1"/>
      <c r="Z771" s="1"/>
      <c r="AA771" s="1"/>
    </row>
    <row r="772" spans="1:27" ht="19.5" customHeight="1">
      <c r="A772" s="1"/>
      <c r="B772" s="1"/>
      <c r="C772" s="1"/>
      <c r="D772" s="1"/>
      <c r="E772" s="1"/>
      <c r="F772" s="1"/>
      <c r="G772" s="9"/>
      <c r="H772" s="1"/>
      <c r="I772" s="1"/>
      <c r="J772" s="1"/>
      <c r="K772" s="1"/>
      <c r="L772" s="1"/>
      <c r="M772" s="1"/>
      <c r="N772" s="10"/>
      <c r="O772" s="1"/>
      <c r="P772" s="1"/>
      <c r="Q772" s="1"/>
      <c r="R772" s="50"/>
      <c r="S772" s="50"/>
      <c r="T772" s="51"/>
      <c r="U772" s="1"/>
      <c r="V772" s="1"/>
      <c r="W772" s="10"/>
      <c r="X772" s="10"/>
      <c r="Y772" s="1"/>
      <c r="Z772" s="1"/>
      <c r="AA772" s="1"/>
    </row>
    <row r="773" spans="1:27" ht="19.5" customHeight="1">
      <c r="A773" s="1"/>
      <c r="B773" s="1"/>
      <c r="C773" s="1"/>
      <c r="D773" s="1"/>
      <c r="E773" s="1"/>
      <c r="F773" s="1"/>
      <c r="G773" s="9"/>
      <c r="H773" s="1"/>
      <c r="I773" s="1"/>
      <c r="J773" s="1"/>
      <c r="K773" s="1"/>
      <c r="L773" s="1"/>
      <c r="M773" s="1"/>
      <c r="N773" s="10"/>
      <c r="O773" s="1"/>
      <c r="P773" s="1"/>
      <c r="Q773" s="1"/>
      <c r="R773" s="50"/>
      <c r="S773" s="50"/>
      <c r="T773" s="51"/>
      <c r="U773" s="1"/>
      <c r="V773" s="1"/>
      <c r="W773" s="10"/>
      <c r="X773" s="10"/>
      <c r="Y773" s="1"/>
      <c r="Z773" s="1"/>
      <c r="AA773" s="1"/>
    </row>
    <row r="774" spans="1:27" ht="19.5" customHeight="1">
      <c r="A774" s="1"/>
      <c r="B774" s="1"/>
      <c r="C774" s="1"/>
      <c r="D774" s="1"/>
      <c r="E774" s="1"/>
      <c r="F774" s="1"/>
      <c r="G774" s="9"/>
      <c r="H774" s="1"/>
      <c r="I774" s="1"/>
      <c r="J774" s="1"/>
      <c r="K774" s="1"/>
      <c r="L774" s="1"/>
      <c r="M774" s="1"/>
      <c r="N774" s="10"/>
      <c r="O774" s="1"/>
      <c r="P774" s="1"/>
      <c r="Q774" s="1"/>
      <c r="R774" s="50"/>
      <c r="S774" s="50"/>
      <c r="T774" s="51"/>
      <c r="U774" s="1"/>
      <c r="V774" s="1"/>
      <c r="W774" s="10"/>
      <c r="X774" s="10"/>
      <c r="Y774" s="1"/>
      <c r="Z774" s="1"/>
      <c r="AA774" s="1"/>
    </row>
    <row r="775" spans="1:27" ht="19.5" customHeight="1">
      <c r="A775" s="1"/>
      <c r="B775" s="1"/>
      <c r="C775" s="1"/>
      <c r="D775" s="1"/>
      <c r="E775" s="1"/>
      <c r="F775" s="1"/>
      <c r="G775" s="9"/>
      <c r="H775" s="1"/>
      <c r="I775" s="1"/>
      <c r="J775" s="1"/>
      <c r="K775" s="1"/>
      <c r="L775" s="1"/>
      <c r="M775" s="1"/>
      <c r="N775" s="10"/>
      <c r="O775" s="1"/>
      <c r="P775" s="1"/>
      <c r="Q775" s="1"/>
      <c r="R775" s="50"/>
      <c r="S775" s="50"/>
      <c r="T775" s="51"/>
      <c r="U775" s="1"/>
      <c r="V775" s="1"/>
      <c r="W775" s="10"/>
      <c r="X775" s="10"/>
      <c r="Y775" s="1"/>
      <c r="Z775" s="1"/>
      <c r="AA775" s="1"/>
    </row>
    <row r="776" spans="1:27" ht="19.5" customHeight="1">
      <c r="A776" s="1"/>
      <c r="B776" s="1"/>
      <c r="C776" s="1"/>
      <c r="D776" s="1"/>
      <c r="E776" s="1"/>
      <c r="F776" s="1"/>
      <c r="G776" s="9"/>
      <c r="H776" s="1"/>
      <c r="I776" s="1"/>
      <c r="J776" s="1"/>
      <c r="K776" s="1"/>
      <c r="L776" s="1"/>
      <c r="M776" s="1"/>
      <c r="N776" s="10"/>
      <c r="O776" s="1"/>
      <c r="P776" s="1"/>
      <c r="Q776" s="1"/>
      <c r="R776" s="50"/>
      <c r="S776" s="50"/>
      <c r="T776" s="51"/>
      <c r="U776" s="1"/>
      <c r="V776" s="1"/>
      <c r="W776" s="10"/>
      <c r="X776" s="10"/>
      <c r="Y776" s="1"/>
      <c r="Z776" s="1"/>
      <c r="AA776" s="1"/>
    </row>
    <row r="777" spans="1:27" ht="19.5" customHeight="1">
      <c r="A777" s="1"/>
      <c r="B777" s="1"/>
      <c r="C777" s="1"/>
      <c r="D777" s="1"/>
      <c r="E777" s="1"/>
      <c r="F777" s="1"/>
      <c r="G777" s="9"/>
      <c r="H777" s="1"/>
      <c r="I777" s="1"/>
      <c r="J777" s="1"/>
      <c r="K777" s="1"/>
      <c r="L777" s="1"/>
      <c r="M777" s="1"/>
      <c r="N777" s="10"/>
      <c r="O777" s="1"/>
      <c r="P777" s="1"/>
      <c r="Q777" s="1"/>
      <c r="R777" s="50"/>
      <c r="S777" s="50"/>
      <c r="T777" s="51"/>
      <c r="U777" s="1"/>
      <c r="V777" s="1"/>
      <c r="W777" s="10"/>
      <c r="X777" s="10"/>
      <c r="Y777" s="1"/>
      <c r="Z777" s="1"/>
      <c r="AA777" s="1"/>
    </row>
    <row r="778" spans="1:27" ht="19.5" customHeight="1">
      <c r="A778" s="1"/>
      <c r="B778" s="1"/>
      <c r="C778" s="1"/>
      <c r="D778" s="1"/>
      <c r="E778" s="1"/>
      <c r="F778" s="1"/>
      <c r="G778" s="9"/>
      <c r="H778" s="1"/>
      <c r="I778" s="1"/>
      <c r="J778" s="1"/>
      <c r="K778" s="1"/>
      <c r="L778" s="1"/>
      <c r="M778" s="1"/>
      <c r="N778" s="10"/>
      <c r="O778" s="1"/>
      <c r="P778" s="1"/>
      <c r="Q778" s="1"/>
      <c r="R778" s="50"/>
      <c r="S778" s="50"/>
      <c r="T778" s="51"/>
      <c r="U778" s="1"/>
      <c r="V778" s="1"/>
      <c r="W778" s="10"/>
      <c r="X778" s="10"/>
      <c r="Y778" s="1"/>
      <c r="Z778" s="1"/>
      <c r="AA778" s="1"/>
    </row>
    <row r="779" spans="1:27" ht="19.5" customHeight="1">
      <c r="A779" s="1"/>
      <c r="B779" s="1"/>
      <c r="C779" s="1"/>
      <c r="D779" s="1"/>
      <c r="E779" s="1"/>
      <c r="F779" s="1"/>
      <c r="G779" s="9"/>
      <c r="H779" s="1"/>
      <c r="I779" s="1"/>
      <c r="J779" s="1"/>
      <c r="K779" s="1"/>
      <c r="L779" s="1"/>
      <c r="M779" s="1"/>
      <c r="N779" s="10"/>
      <c r="O779" s="1"/>
      <c r="P779" s="1"/>
      <c r="Q779" s="1"/>
      <c r="R779" s="50"/>
      <c r="S779" s="50"/>
      <c r="T779" s="51"/>
      <c r="U779" s="1"/>
      <c r="V779" s="1"/>
      <c r="W779" s="10"/>
      <c r="X779" s="10"/>
      <c r="Y779" s="1"/>
      <c r="Z779" s="1"/>
      <c r="AA779" s="1"/>
    </row>
    <row r="780" spans="1:27" ht="19.5" customHeight="1">
      <c r="A780" s="1"/>
      <c r="B780" s="1"/>
      <c r="C780" s="1"/>
      <c r="D780" s="1"/>
      <c r="E780" s="1"/>
      <c r="F780" s="1"/>
      <c r="G780" s="9"/>
      <c r="H780" s="1"/>
      <c r="I780" s="1"/>
      <c r="J780" s="1"/>
      <c r="K780" s="1"/>
      <c r="L780" s="1"/>
      <c r="M780" s="1"/>
      <c r="N780" s="10"/>
      <c r="O780" s="1"/>
      <c r="P780" s="1"/>
      <c r="Q780" s="1"/>
      <c r="R780" s="50"/>
      <c r="S780" s="50"/>
      <c r="T780" s="51"/>
      <c r="U780" s="1"/>
      <c r="V780" s="1"/>
      <c r="W780" s="10"/>
      <c r="X780" s="10"/>
      <c r="Y780" s="1"/>
      <c r="Z780" s="1"/>
      <c r="AA780" s="1"/>
    </row>
    <row r="781" spans="1:27" ht="19.5" customHeight="1">
      <c r="A781" s="1"/>
      <c r="B781" s="1"/>
      <c r="C781" s="1"/>
      <c r="D781" s="1"/>
      <c r="E781" s="1"/>
      <c r="F781" s="1"/>
      <c r="G781" s="9"/>
      <c r="H781" s="1"/>
      <c r="I781" s="1"/>
      <c r="J781" s="1"/>
      <c r="K781" s="1"/>
      <c r="L781" s="1"/>
      <c r="M781" s="1"/>
      <c r="N781" s="10"/>
      <c r="O781" s="1"/>
      <c r="P781" s="1"/>
      <c r="Q781" s="1"/>
      <c r="R781" s="50"/>
      <c r="S781" s="50"/>
      <c r="T781" s="51"/>
      <c r="U781" s="1"/>
      <c r="V781" s="1"/>
      <c r="W781" s="10"/>
      <c r="X781" s="10"/>
      <c r="Y781" s="1"/>
      <c r="Z781" s="1"/>
      <c r="AA781" s="1"/>
    </row>
    <row r="782" spans="1:27" ht="19.5" customHeight="1">
      <c r="A782" s="1"/>
      <c r="B782" s="1"/>
      <c r="C782" s="1"/>
      <c r="D782" s="1"/>
      <c r="E782" s="1"/>
      <c r="F782" s="1"/>
      <c r="G782" s="9"/>
      <c r="H782" s="1"/>
      <c r="I782" s="1"/>
      <c r="J782" s="1"/>
      <c r="K782" s="1"/>
      <c r="L782" s="1"/>
      <c r="M782" s="1"/>
      <c r="N782" s="10"/>
      <c r="O782" s="1"/>
      <c r="P782" s="1"/>
      <c r="Q782" s="1"/>
      <c r="R782" s="50"/>
      <c r="S782" s="50"/>
      <c r="T782" s="51"/>
      <c r="U782" s="1"/>
      <c r="V782" s="1"/>
      <c r="W782" s="10"/>
      <c r="X782" s="10"/>
      <c r="Y782" s="1"/>
      <c r="Z782" s="1"/>
      <c r="AA782" s="1"/>
    </row>
    <row r="783" spans="1:27" ht="19.5" customHeight="1">
      <c r="A783" s="1"/>
      <c r="B783" s="1"/>
      <c r="C783" s="1"/>
      <c r="D783" s="1"/>
      <c r="E783" s="1"/>
      <c r="F783" s="1"/>
      <c r="G783" s="9"/>
      <c r="H783" s="1"/>
      <c r="I783" s="1"/>
      <c r="J783" s="1"/>
      <c r="K783" s="1"/>
      <c r="L783" s="1"/>
      <c r="M783" s="1"/>
      <c r="N783" s="10"/>
      <c r="O783" s="1"/>
      <c r="P783" s="1"/>
      <c r="Q783" s="1"/>
      <c r="R783" s="50"/>
      <c r="S783" s="50"/>
      <c r="T783" s="51"/>
      <c r="U783" s="1"/>
      <c r="V783" s="1"/>
      <c r="W783" s="10"/>
      <c r="X783" s="10"/>
      <c r="Y783" s="1"/>
      <c r="Z783" s="1"/>
      <c r="AA783" s="1"/>
    </row>
    <row r="784" spans="1:27" ht="19.5" customHeight="1">
      <c r="A784" s="1"/>
      <c r="B784" s="1"/>
      <c r="C784" s="1"/>
      <c r="D784" s="1"/>
      <c r="E784" s="1"/>
      <c r="F784" s="1"/>
      <c r="G784" s="9"/>
      <c r="H784" s="1"/>
      <c r="I784" s="1"/>
      <c r="J784" s="1"/>
      <c r="K784" s="1"/>
      <c r="L784" s="1"/>
      <c r="M784" s="1"/>
      <c r="N784" s="10"/>
      <c r="O784" s="1"/>
      <c r="P784" s="1"/>
      <c r="Q784" s="1"/>
      <c r="R784" s="50"/>
      <c r="S784" s="50"/>
      <c r="T784" s="51"/>
      <c r="U784" s="1"/>
      <c r="V784" s="1"/>
      <c r="W784" s="10"/>
      <c r="X784" s="10"/>
      <c r="Y784" s="1"/>
      <c r="Z784" s="1"/>
      <c r="AA784" s="1"/>
    </row>
    <row r="785" spans="1:27" ht="19.5" customHeight="1">
      <c r="A785" s="1"/>
      <c r="B785" s="1"/>
      <c r="C785" s="1"/>
      <c r="D785" s="1"/>
      <c r="E785" s="1"/>
      <c r="F785" s="1"/>
      <c r="G785" s="9"/>
      <c r="H785" s="1"/>
      <c r="I785" s="1"/>
      <c r="J785" s="1"/>
      <c r="K785" s="1"/>
      <c r="L785" s="1"/>
      <c r="M785" s="1"/>
      <c r="N785" s="10"/>
      <c r="O785" s="1"/>
      <c r="P785" s="1"/>
      <c r="Q785" s="1"/>
      <c r="R785" s="50"/>
      <c r="S785" s="50"/>
      <c r="T785" s="51"/>
      <c r="U785" s="1"/>
      <c r="V785" s="1"/>
      <c r="W785" s="10"/>
      <c r="X785" s="10"/>
      <c r="Y785" s="1"/>
      <c r="Z785" s="1"/>
      <c r="AA785" s="1"/>
    </row>
    <row r="786" spans="1:27" ht="19.5" customHeight="1">
      <c r="A786" s="1"/>
      <c r="B786" s="1"/>
      <c r="C786" s="1"/>
      <c r="D786" s="1"/>
      <c r="E786" s="1"/>
      <c r="F786" s="1"/>
      <c r="G786" s="9"/>
      <c r="H786" s="1"/>
      <c r="I786" s="1"/>
      <c r="J786" s="1"/>
      <c r="K786" s="1"/>
      <c r="L786" s="1"/>
      <c r="M786" s="1"/>
      <c r="N786" s="10"/>
      <c r="O786" s="1"/>
      <c r="P786" s="1"/>
      <c r="Q786" s="1"/>
      <c r="R786" s="50"/>
      <c r="S786" s="50"/>
      <c r="T786" s="51"/>
      <c r="U786" s="1"/>
      <c r="V786" s="1"/>
      <c r="W786" s="10"/>
      <c r="X786" s="10"/>
      <c r="Y786" s="1"/>
      <c r="Z786" s="1"/>
      <c r="AA786" s="1"/>
    </row>
    <row r="787" spans="1:27" ht="19.5" customHeight="1">
      <c r="A787" s="1"/>
      <c r="B787" s="1"/>
      <c r="C787" s="1"/>
      <c r="D787" s="1"/>
      <c r="E787" s="1"/>
      <c r="F787" s="1"/>
      <c r="G787" s="9"/>
      <c r="H787" s="1"/>
      <c r="I787" s="1"/>
      <c r="J787" s="1"/>
      <c r="K787" s="1"/>
      <c r="L787" s="1"/>
      <c r="M787" s="1"/>
      <c r="N787" s="10"/>
      <c r="O787" s="1"/>
      <c r="P787" s="1"/>
      <c r="Q787" s="1"/>
      <c r="R787" s="50"/>
      <c r="S787" s="50"/>
      <c r="T787" s="51"/>
      <c r="U787" s="1"/>
      <c r="V787" s="1"/>
      <c r="W787" s="10"/>
      <c r="X787" s="10"/>
      <c r="Y787" s="1"/>
      <c r="Z787" s="1"/>
      <c r="AA787" s="1"/>
    </row>
    <row r="788" spans="1:27" ht="19.5" customHeight="1">
      <c r="A788" s="1"/>
      <c r="B788" s="1"/>
      <c r="C788" s="1"/>
      <c r="D788" s="1"/>
      <c r="E788" s="1"/>
      <c r="F788" s="1"/>
      <c r="G788" s="9"/>
      <c r="H788" s="1"/>
      <c r="I788" s="1"/>
      <c r="J788" s="1"/>
      <c r="K788" s="1"/>
      <c r="L788" s="1"/>
      <c r="M788" s="1"/>
      <c r="N788" s="10"/>
      <c r="O788" s="1"/>
      <c r="P788" s="1"/>
      <c r="Q788" s="1"/>
      <c r="R788" s="50"/>
      <c r="S788" s="50"/>
      <c r="T788" s="51"/>
      <c r="U788" s="1"/>
      <c r="V788" s="1"/>
      <c r="W788" s="10"/>
      <c r="X788" s="10"/>
      <c r="Y788" s="1"/>
      <c r="Z788" s="1"/>
      <c r="AA788" s="1"/>
    </row>
    <row r="789" spans="1:27" ht="19.5" customHeight="1">
      <c r="A789" s="1"/>
      <c r="B789" s="1"/>
      <c r="C789" s="1"/>
      <c r="D789" s="1"/>
      <c r="E789" s="1"/>
      <c r="F789" s="1"/>
      <c r="G789" s="9"/>
      <c r="H789" s="1"/>
      <c r="I789" s="1"/>
      <c r="J789" s="1"/>
      <c r="K789" s="1"/>
      <c r="L789" s="1"/>
      <c r="M789" s="1"/>
      <c r="N789" s="10"/>
      <c r="O789" s="1"/>
      <c r="P789" s="1"/>
      <c r="Q789" s="1"/>
      <c r="R789" s="50"/>
      <c r="S789" s="50"/>
      <c r="T789" s="51"/>
      <c r="U789" s="1"/>
      <c r="V789" s="1"/>
      <c r="W789" s="10"/>
      <c r="X789" s="10"/>
      <c r="Y789" s="1"/>
      <c r="Z789" s="1"/>
      <c r="AA789" s="1"/>
    </row>
    <row r="790" spans="1:27" ht="19.5" customHeight="1">
      <c r="A790" s="1"/>
      <c r="B790" s="1"/>
      <c r="C790" s="1"/>
      <c r="D790" s="1"/>
      <c r="E790" s="1"/>
      <c r="F790" s="1"/>
      <c r="G790" s="9"/>
      <c r="H790" s="1"/>
      <c r="I790" s="1"/>
      <c r="J790" s="1"/>
      <c r="K790" s="1"/>
      <c r="L790" s="1"/>
      <c r="M790" s="1"/>
      <c r="N790" s="10"/>
      <c r="O790" s="1"/>
      <c r="P790" s="1"/>
      <c r="Q790" s="1"/>
      <c r="R790" s="50"/>
      <c r="S790" s="50"/>
      <c r="T790" s="51"/>
      <c r="U790" s="1"/>
      <c r="V790" s="1"/>
      <c r="W790" s="10"/>
      <c r="X790" s="10"/>
      <c r="Y790" s="1"/>
      <c r="Z790" s="1"/>
      <c r="AA790" s="1"/>
    </row>
    <row r="791" spans="1:27" ht="19.5" customHeight="1">
      <c r="A791" s="1"/>
      <c r="B791" s="1"/>
      <c r="C791" s="1"/>
      <c r="D791" s="1"/>
      <c r="E791" s="1"/>
      <c r="F791" s="1"/>
      <c r="G791" s="9"/>
      <c r="H791" s="1"/>
      <c r="I791" s="1"/>
      <c r="J791" s="1"/>
      <c r="K791" s="1"/>
      <c r="L791" s="1"/>
      <c r="M791" s="1"/>
      <c r="N791" s="10"/>
      <c r="O791" s="1"/>
      <c r="P791" s="1"/>
      <c r="Q791" s="1"/>
      <c r="R791" s="50"/>
      <c r="S791" s="50"/>
      <c r="T791" s="51"/>
      <c r="U791" s="1"/>
      <c r="V791" s="1"/>
      <c r="W791" s="10"/>
      <c r="X791" s="10"/>
      <c r="Y791" s="1"/>
      <c r="Z791" s="1"/>
      <c r="AA791" s="1"/>
    </row>
    <row r="792" spans="1:27" ht="19.5" customHeight="1">
      <c r="A792" s="1"/>
      <c r="B792" s="1"/>
      <c r="C792" s="1"/>
      <c r="D792" s="1"/>
      <c r="E792" s="1"/>
      <c r="F792" s="1"/>
      <c r="G792" s="9"/>
      <c r="H792" s="1"/>
      <c r="I792" s="1"/>
      <c r="J792" s="1"/>
      <c r="K792" s="1"/>
      <c r="L792" s="1"/>
      <c r="M792" s="1"/>
      <c r="N792" s="10"/>
      <c r="O792" s="1"/>
      <c r="P792" s="1"/>
      <c r="Q792" s="1"/>
      <c r="R792" s="50"/>
      <c r="S792" s="50"/>
      <c r="T792" s="51"/>
      <c r="U792" s="1"/>
      <c r="V792" s="1"/>
      <c r="W792" s="10"/>
      <c r="X792" s="10"/>
      <c r="Y792" s="1"/>
      <c r="Z792" s="1"/>
      <c r="AA792" s="1"/>
    </row>
    <row r="793" spans="1:27" ht="19.5" customHeight="1">
      <c r="A793" s="1"/>
      <c r="B793" s="1"/>
      <c r="C793" s="1"/>
      <c r="D793" s="1"/>
      <c r="E793" s="1"/>
      <c r="F793" s="1"/>
      <c r="G793" s="9"/>
      <c r="H793" s="1"/>
      <c r="I793" s="1"/>
      <c r="J793" s="1"/>
      <c r="K793" s="1"/>
      <c r="L793" s="1"/>
      <c r="M793" s="1"/>
      <c r="N793" s="10"/>
      <c r="O793" s="1"/>
      <c r="P793" s="1"/>
      <c r="Q793" s="1"/>
      <c r="R793" s="50"/>
      <c r="S793" s="50"/>
      <c r="T793" s="51"/>
      <c r="U793" s="1"/>
      <c r="V793" s="1"/>
      <c r="W793" s="10"/>
      <c r="X793" s="10"/>
      <c r="Y793" s="1"/>
      <c r="Z793" s="1"/>
      <c r="AA793" s="1"/>
    </row>
    <row r="794" spans="1:27" ht="19.5" customHeight="1">
      <c r="A794" s="1"/>
      <c r="B794" s="1"/>
      <c r="C794" s="1"/>
      <c r="D794" s="1"/>
      <c r="E794" s="1"/>
      <c r="F794" s="1"/>
      <c r="G794" s="9"/>
      <c r="H794" s="1"/>
      <c r="I794" s="1"/>
      <c r="J794" s="1"/>
      <c r="K794" s="1"/>
      <c r="L794" s="1"/>
      <c r="M794" s="1"/>
      <c r="N794" s="10"/>
      <c r="O794" s="1"/>
      <c r="P794" s="1"/>
      <c r="Q794" s="1"/>
      <c r="R794" s="50"/>
      <c r="S794" s="50"/>
      <c r="T794" s="51"/>
      <c r="U794" s="1"/>
      <c r="V794" s="1"/>
      <c r="W794" s="10"/>
      <c r="X794" s="10"/>
      <c r="Y794" s="1"/>
      <c r="Z794" s="1"/>
      <c r="AA794" s="1"/>
    </row>
    <row r="795" spans="1:27" ht="19.5" customHeight="1">
      <c r="A795" s="1"/>
      <c r="B795" s="1"/>
      <c r="C795" s="1"/>
      <c r="D795" s="1"/>
      <c r="E795" s="1"/>
      <c r="F795" s="1"/>
      <c r="G795" s="9"/>
      <c r="H795" s="1"/>
      <c r="I795" s="1"/>
      <c r="J795" s="1"/>
      <c r="K795" s="1"/>
      <c r="L795" s="1"/>
      <c r="M795" s="1"/>
      <c r="N795" s="10"/>
      <c r="O795" s="1"/>
      <c r="P795" s="1"/>
      <c r="Q795" s="1"/>
      <c r="R795" s="50"/>
      <c r="S795" s="50"/>
      <c r="T795" s="51"/>
      <c r="U795" s="1"/>
      <c r="V795" s="1"/>
      <c r="W795" s="10"/>
      <c r="X795" s="10"/>
      <c r="Y795" s="1"/>
      <c r="Z795" s="1"/>
      <c r="AA795" s="1"/>
    </row>
    <row r="796" spans="1:27" ht="19.5" customHeight="1">
      <c r="A796" s="1"/>
      <c r="B796" s="1"/>
      <c r="C796" s="1"/>
      <c r="D796" s="1"/>
      <c r="E796" s="1"/>
      <c r="F796" s="1"/>
      <c r="G796" s="9"/>
      <c r="H796" s="1"/>
      <c r="I796" s="1"/>
      <c r="J796" s="1"/>
      <c r="K796" s="1"/>
      <c r="L796" s="1"/>
      <c r="M796" s="1"/>
      <c r="N796" s="10"/>
      <c r="O796" s="1"/>
      <c r="P796" s="1"/>
      <c r="Q796" s="1"/>
      <c r="R796" s="50"/>
      <c r="S796" s="50"/>
      <c r="T796" s="51"/>
      <c r="U796" s="1"/>
      <c r="V796" s="1"/>
      <c r="W796" s="10"/>
      <c r="X796" s="10"/>
      <c r="Y796" s="1"/>
      <c r="Z796" s="1"/>
      <c r="AA796" s="1"/>
    </row>
    <row r="797" spans="1:27" ht="19.5" customHeight="1">
      <c r="A797" s="1"/>
      <c r="B797" s="1"/>
      <c r="C797" s="1"/>
      <c r="D797" s="1"/>
      <c r="E797" s="1"/>
      <c r="F797" s="1"/>
      <c r="G797" s="9"/>
      <c r="H797" s="1"/>
      <c r="I797" s="1"/>
      <c r="J797" s="1"/>
      <c r="K797" s="1"/>
      <c r="L797" s="1"/>
      <c r="M797" s="1"/>
      <c r="N797" s="10"/>
      <c r="O797" s="1"/>
      <c r="P797" s="1"/>
      <c r="Q797" s="1"/>
      <c r="R797" s="50"/>
      <c r="S797" s="50"/>
      <c r="T797" s="51"/>
      <c r="U797" s="1"/>
      <c r="V797" s="1"/>
      <c r="W797" s="10"/>
      <c r="X797" s="10"/>
      <c r="Y797" s="1"/>
      <c r="Z797" s="1"/>
      <c r="AA797" s="1"/>
    </row>
    <row r="798" spans="1:27" ht="19.5" customHeight="1">
      <c r="A798" s="1"/>
      <c r="B798" s="1"/>
      <c r="C798" s="1"/>
      <c r="D798" s="1"/>
      <c r="E798" s="1"/>
      <c r="F798" s="1"/>
      <c r="G798" s="9"/>
      <c r="H798" s="1"/>
      <c r="I798" s="1"/>
      <c r="J798" s="1"/>
      <c r="K798" s="1"/>
      <c r="L798" s="1"/>
      <c r="M798" s="1"/>
      <c r="N798" s="10"/>
      <c r="O798" s="1"/>
      <c r="P798" s="1"/>
      <c r="Q798" s="1"/>
      <c r="R798" s="50"/>
      <c r="S798" s="50"/>
      <c r="T798" s="51"/>
      <c r="U798" s="1"/>
      <c r="V798" s="1"/>
      <c r="W798" s="10"/>
      <c r="X798" s="10"/>
      <c r="Y798" s="1"/>
      <c r="Z798" s="1"/>
      <c r="AA798" s="1"/>
    </row>
    <row r="799" spans="1:27" ht="19.5" customHeight="1">
      <c r="A799" s="1"/>
      <c r="B799" s="1"/>
      <c r="C799" s="1"/>
      <c r="D799" s="1"/>
      <c r="E799" s="1"/>
      <c r="F799" s="1"/>
      <c r="G799" s="9"/>
      <c r="H799" s="1"/>
      <c r="I799" s="1"/>
      <c r="J799" s="1"/>
      <c r="K799" s="1"/>
      <c r="L799" s="1"/>
      <c r="M799" s="1"/>
      <c r="N799" s="10"/>
      <c r="O799" s="1"/>
      <c r="P799" s="1"/>
      <c r="Q799" s="1"/>
      <c r="R799" s="50"/>
      <c r="S799" s="50"/>
      <c r="T799" s="51"/>
      <c r="U799" s="1"/>
      <c r="V799" s="1"/>
      <c r="W799" s="10"/>
      <c r="X799" s="10"/>
      <c r="Y799" s="1"/>
      <c r="Z799" s="1"/>
      <c r="AA799" s="1"/>
    </row>
    <row r="800" spans="1:27" ht="19.5" customHeight="1">
      <c r="A800" s="1"/>
      <c r="B800" s="1"/>
      <c r="C800" s="1"/>
      <c r="D800" s="1"/>
      <c r="E800" s="1"/>
      <c r="F800" s="1"/>
      <c r="G800" s="9"/>
      <c r="H800" s="1"/>
      <c r="I800" s="1"/>
      <c r="J800" s="1"/>
      <c r="K800" s="1"/>
      <c r="L800" s="1"/>
      <c r="M800" s="1"/>
      <c r="N800" s="10"/>
      <c r="O800" s="1"/>
      <c r="P800" s="1"/>
      <c r="Q800" s="1"/>
      <c r="R800" s="50"/>
      <c r="S800" s="50"/>
      <c r="T800" s="51"/>
      <c r="U800" s="1"/>
      <c r="V800" s="1"/>
      <c r="W800" s="10"/>
      <c r="X800" s="10"/>
      <c r="Y800" s="1"/>
      <c r="Z800" s="1"/>
      <c r="AA800" s="1"/>
    </row>
    <row r="801" spans="1:27" ht="19.5" customHeight="1">
      <c r="A801" s="1"/>
      <c r="B801" s="1"/>
      <c r="C801" s="1"/>
      <c r="D801" s="1"/>
      <c r="E801" s="1"/>
      <c r="F801" s="1"/>
      <c r="G801" s="9"/>
      <c r="H801" s="1"/>
      <c r="I801" s="1"/>
      <c r="J801" s="1"/>
      <c r="K801" s="1"/>
      <c r="L801" s="1"/>
      <c r="M801" s="1"/>
      <c r="N801" s="10"/>
      <c r="O801" s="1"/>
      <c r="P801" s="1"/>
      <c r="Q801" s="1"/>
      <c r="R801" s="50"/>
      <c r="S801" s="50"/>
      <c r="T801" s="51"/>
      <c r="U801" s="1"/>
      <c r="V801" s="1"/>
      <c r="W801" s="10"/>
      <c r="X801" s="10"/>
      <c r="Y801" s="1"/>
      <c r="Z801" s="1"/>
      <c r="AA801" s="1"/>
    </row>
    <row r="802" spans="1:27" ht="19.5" customHeight="1">
      <c r="A802" s="1"/>
      <c r="B802" s="1"/>
      <c r="C802" s="1"/>
      <c r="D802" s="1"/>
      <c r="E802" s="1"/>
      <c r="F802" s="1"/>
      <c r="G802" s="9"/>
      <c r="H802" s="1"/>
      <c r="I802" s="1"/>
      <c r="J802" s="1"/>
      <c r="K802" s="1"/>
      <c r="L802" s="1"/>
      <c r="M802" s="1"/>
      <c r="N802" s="10"/>
      <c r="O802" s="1"/>
      <c r="P802" s="1"/>
      <c r="Q802" s="1"/>
      <c r="R802" s="50"/>
      <c r="S802" s="50"/>
      <c r="T802" s="51"/>
      <c r="U802" s="1"/>
      <c r="V802" s="1"/>
      <c r="W802" s="10"/>
      <c r="X802" s="10"/>
      <c r="Y802" s="1"/>
      <c r="Z802" s="1"/>
      <c r="AA802" s="1"/>
    </row>
    <row r="803" spans="1:27" ht="19.5" customHeight="1">
      <c r="A803" s="1"/>
      <c r="B803" s="1"/>
      <c r="C803" s="1"/>
      <c r="D803" s="1"/>
      <c r="E803" s="1"/>
      <c r="F803" s="1"/>
      <c r="G803" s="9"/>
      <c r="H803" s="1"/>
      <c r="I803" s="1"/>
      <c r="J803" s="1"/>
      <c r="K803" s="1"/>
      <c r="L803" s="1"/>
      <c r="M803" s="1"/>
      <c r="N803" s="10"/>
      <c r="O803" s="1"/>
      <c r="P803" s="1"/>
      <c r="Q803" s="1"/>
      <c r="R803" s="50"/>
      <c r="S803" s="50"/>
      <c r="T803" s="51"/>
      <c r="U803" s="1"/>
      <c r="V803" s="1"/>
      <c r="W803" s="10"/>
      <c r="X803" s="10"/>
      <c r="Y803" s="1"/>
      <c r="Z803" s="1"/>
      <c r="AA803" s="1"/>
    </row>
    <row r="804" spans="1:27" ht="19.5" customHeight="1">
      <c r="A804" s="1"/>
      <c r="B804" s="1"/>
      <c r="C804" s="1"/>
      <c r="D804" s="1"/>
      <c r="E804" s="1"/>
      <c r="F804" s="1"/>
      <c r="G804" s="9"/>
      <c r="H804" s="1"/>
      <c r="I804" s="1"/>
      <c r="J804" s="1"/>
      <c r="K804" s="1"/>
      <c r="L804" s="1"/>
      <c r="M804" s="1"/>
      <c r="N804" s="10"/>
      <c r="O804" s="1"/>
      <c r="P804" s="1"/>
      <c r="Q804" s="1"/>
      <c r="R804" s="50"/>
      <c r="S804" s="50"/>
      <c r="T804" s="51"/>
      <c r="U804" s="1"/>
      <c r="V804" s="1"/>
      <c r="W804" s="10"/>
      <c r="X804" s="10"/>
      <c r="Y804" s="1"/>
      <c r="Z804" s="1"/>
      <c r="AA804" s="1"/>
    </row>
    <row r="805" spans="1:27" ht="19.5" customHeight="1">
      <c r="A805" s="1"/>
      <c r="B805" s="1"/>
      <c r="C805" s="1"/>
      <c r="D805" s="1"/>
      <c r="E805" s="1"/>
      <c r="F805" s="1"/>
      <c r="G805" s="9"/>
      <c r="H805" s="1"/>
      <c r="I805" s="1"/>
      <c r="J805" s="1"/>
      <c r="K805" s="1"/>
      <c r="L805" s="1"/>
      <c r="M805" s="1"/>
      <c r="N805" s="10"/>
      <c r="O805" s="1"/>
      <c r="P805" s="1"/>
      <c r="Q805" s="1"/>
      <c r="R805" s="50"/>
      <c r="S805" s="50"/>
      <c r="T805" s="51"/>
      <c r="U805" s="1"/>
      <c r="V805" s="1"/>
      <c r="W805" s="10"/>
      <c r="X805" s="10"/>
      <c r="Y805" s="1"/>
      <c r="Z805" s="1"/>
      <c r="AA805" s="1"/>
    </row>
    <row r="806" spans="1:27" ht="19.5" customHeight="1">
      <c r="A806" s="1"/>
      <c r="B806" s="1"/>
      <c r="C806" s="1"/>
      <c r="D806" s="1"/>
      <c r="E806" s="1"/>
      <c r="F806" s="1"/>
      <c r="G806" s="9"/>
      <c r="H806" s="1"/>
      <c r="I806" s="1"/>
      <c r="J806" s="1"/>
      <c r="K806" s="1"/>
      <c r="L806" s="1"/>
      <c r="M806" s="1"/>
      <c r="N806" s="10"/>
      <c r="O806" s="1"/>
      <c r="P806" s="1"/>
      <c r="Q806" s="1"/>
      <c r="R806" s="50"/>
      <c r="S806" s="50"/>
      <c r="T806" s="51"/>
      <c r="U806" s="1"/>
      <c r="V806" s="1"/>
      <c r="W806" s="10"/>
      <c r="X806" s="10"/>
      <c r="Y806" s="1"/>
      <c r="Z806" s="1"/>
      <c r="AA806" s="1"/>
    </row>
    <row r="807" spans="1:27" ht="19.5" customHeight="1">
      <c r="A807" s="1"/>
      <c r="B807" s="1"/>
      <c r="C807" s="1"/>
      <c r="D807" s="1"/>
      <c r="E807" s="1"/>
      <c r="F807" s="1"/>
      <c r="G807" s="9"/>
      <c r="H807" s="1"/>
      <c r="I807" s="1"/>
      <c r="J807" s="1"/>
      <c r="K807" s="1"/>
      <c r="L807" s="1"/>
      <c r="M807" s="1"/>
      <c r="N807" s="10"/>
      <c r="O807" s="1"/>
      <c r="P807" s="1"/>
      <c r="Q807" s="1"/>
      <c r="R807" s="50"/>
      <c r="S807" s="50"/>
      <c r="T807" s="51"/>
      <c r="U807" s="1"/>
      <c r="V807" s="1"/>
      <c r="W807" s="10"/>
      <c r="X807" s="10"/>
      <c r="Y807" s="1"/>
      <c r="Z807" s="1"/>
      <c r="AA807" s="1"/>
    </row>
    <row r="808" spans="1:27" ht="19.5" customHeight="1">
      <c r="A808" s="1"/>
      <c r="B808" s="1"/>
      <c r="C808" s="1"/>
      <c r="D808" s="1"/>
      <c r="E808" s="1"/>
      <c r="F808" s="1"/>
      <c r="G808" s="9"/>
      <c r="H808" s="1"/>
      <c r="I808" s="1"/>
      <c r="J808" s="1"/>
      <c r="K808" s="1"/>
      <c r="L808" s="1"/>
      <c r="M808" s="1"/>
      <c r="N808" s="10"/>
      <c r="O808" s="1"/>
      <c r="P808" s="1"/>
      <c r="Q808" s="1"/>
      <c r="R808" s="50"/>
      <c r="S808" s="50"/>
      <c r="T808" s="51"/>
      <c r="U808" s="1"/>
      <c r="V808" s="1"/>
      <c r="W808" s="10"/>
      <c r="X808" s="10"/>
      <c r="Y808" s="1"/>
      <c r="Z808" s="1"/>
      <c r="AA808" s="1"/>
    </row>
    <row r="809" spans="1:27" ht="19.5" customHeight="1">
      <c r="A809" s="1"/>
      <c r="B809" s="1"/>
      <c r="C809" s="1"/>
      <c r="D809" s="1"/>
      <c r="E809" s="1"/>
      <c r="F809" s="1"/>
      <c r="G809" s="9"/>
      <c r="H809" s="1"/>
      <c r="I809" s="1"/>
      <c r="J809" s="1"/>
      <c r="K809" s="1"/>
      <c r="L809" s="1"/>
      <c r="M809" s="1"/>
      <c r="N809" s="10"/>
      <c r="O809" s="1"/>
      <c r="P809" s="1"/>
      <c r="Q809" s="1"/>
      <c r="R809" s="50"/>
      <c r="S809" s="50"/>
      <c r="T809" s="51"/>
      <c r="U809" s="1"/>
      <c r="V809" s="1"/>
      <c r="W809" s="10"/>
      <c r="X809" s="10"/>
      <c r="Y809" s="1"/>
      <c r="Z809" s="1"/>
      <c r="AA809" s="1"/>
    </row>
    <row r="810" spans="1:27" ht="19.5" customHeight="1">
      <c r="A810" s="1"/>
      <c r="B810" s="1"/>
      <c r="C810" s="1"/>
      <c r="D810" s="1"/>
      <c r="E810" s="1"/>
      <c r="F810" s="1"/>
      <c r="G810" s="9"/>
      <c r="H810" s="1"/>
      <c r="I810" s="1"/>
      <c r="J810" s="1"/>
      <c r="K810" s="1"/>
      <c r="L810" s="1"/>
      <c r="M810" s="1"/>
      <c r="N810" s="10"/>
      <c r="O810" s="1"/>
      <c r="P810" s="1"/>
      <c r="Q810" s="1"/>
      <c r="R810" s="50"/>
      <c r="S810" s="50"/>
      <c r="T810" s="51"/>
      <c r="U810" s="1"/>
      <c r="V810" s="1"/>
      <c r="W810" s="10"/>
      <c r="X810" s="10"/>
      <c r="Y810" s="1"/>
      <c r="Z810" s="1"/>
      <c r="AA810" s="1"/>
    </row>
    <row r="811" spans="1:27" ht="19.5" customHeight="1">
      <c r="A811" s="1"/>
      <c r="B811" s="1"/>
      <c r="C811" s="1"/>
      <c r="D811" s="1"/>
      <c r="E811" s="1"/>
      <c r="F811" s="1"/>
      <c r="G811" s="9"/>
      <c r="H811" s="1"/>
      <c r="I811" s="1"/>
      <c r="J811" s="1"/>
      <c r="K811" s="1"/>
      <c r="L811" s="1"/>
      <c r="M811" s="1"/>
      <c r="N811" s="10"/>
      <c r="O811" s="1"/>
      <c r="P811" s="1"/>
      <c r="Q811" s="1"/>
      <c r="R811" s="50"/>
      <c r="S811" s="50"/>
      <c r="T811" s="51"/>
      <c r="U811" s="1"/>
      <c r="V811" s="1"/>
      <c r="W811" s="10"/>
      <c r="X811" s="10"/>
      <c r="Y811" s="1"/>
      <c r="Z811" s="1"/>
      <c r="AA811" s="1"/>
    </row>
    <row r="812" spans="1:27" ht="19.5" customHeight="1">
      <c r="A812" s="1"/>
      <c r="B812" s="1"/>
      <c r="C812" s="1"/>
      <c r="D812" s="1"/>
      <c r="E812" s="1"/>
      <c r="F812" s="1"/>
      <c r="G812" s="9"/>
      <c r="H812" s="1"/>
      <c r="I812" s="1"/>
      <c r="J812" s="1"/>
      <c r="K812" s="1"/>
      <c r="L812" s="1"/>
      <c r="M812" s="1"/>
      <c r="N812" s="10"/>
      <c r="O812" s="1"/>
      <c r="P812" s="1"/>
      <c r="Q812" s="1"/>
      <c r="R812" s="50"/>
      <c r="S812" s="50"/>
      <c r="T812" s="51"/>
      <c r="U812" s="1"/>
      <c r="V812" s="1"/>
      <c r="W812" s="10"/>
      <c r="X812" s="10"/>
      <c r="Y812" s="1"/>
      <c r="Z812" s="1"/>
      <c r="AA812" s="1"/>
    </row>
    <row r="813" spans="1:27" ht="19.5" customHeight="1">
      <c r="A813" s="1"/>
      <c r="B813" s="1"/>
      <c r="C813" s="1"/>
      <c r="D813" s="1"/>
      <c r="E813" s="1"/>
      <c r="F813" s="1"/>
      <c r="G813" s="9"/>
      <c r="H813" s="1"/>
      <c r="I813" s="1"/>
      <c r="J813" s="1"/>
      <c r="K813" s="1"/>
      <c r="L813" s="1"/>
      <c r="M813" s="1"/>
      <c r="N813" s="10"/>
      <c r="O813" s="1"/>
      <c r="P813" s="1"/>
      <c r="Q813" s="1"/>
      <c r="R813" s="50"/>
      <c r="S813" s="50"/>
      <c r="T813" s="51"/>
      <c r="U813" s="1"/>
      <c r="V813" s="1"/>
      <c r="W813" s="10"/>
      <c r="X813" s="10"/>
      <c r="Y813" s="1"/>
      <c r="Z813" s="1"/>
      <c r="AA813" s="1"/>
    </row>
    <row r="814" spans="1:27" ht="19.5" customHeight="1">
      <c r="A814" s="1"/>
      <c r="B814" s="1"/>
      <c r="C814" s="1"/>
      <c r="D814" s="1"/>
      <c r="E814" s="1"/>
      <c r="F814" s="1"/>
      <c r="G814" s="9"/>
      <c r="H814" s="1"/>
      <c r="I814" s="1"/>
      <c r="J814" s="1"/>
      <c r="K814" s="1"/>
      <c r="L814" s="1"/>
      <c r="M814" s="1"/>
      <c r="N814" s="10"/>
      <c r="O814" s="1"/>
      <c r="P814" s="1"/>
      <c r="Q814" s="1"/>
      <c r="R814" s="50"/>
      <c r="S814" s="50"/>
      <c r="T814" s="51"/>
      <c r="U814" s="1"/>
      <c r="V814" s="1"/>
      <c r="W814" s="10"/>
      <c r="X814" s="10"/>
      <c r="Y814" s="1"/>
      <c r="Z814" s="1"/>
      <c r="AA814" s="1"/>
    </row>
    <row r="815" spans="1:27" ht="19.5" customHeight="1">
      <c r="A815" s="1"/>
      <c r="B815" s="1"/>
      <c r="C815" s="1"/>
      <c r="D815" s="1"/>
      <c r="E815" s="1"/>
      <c r="F815" s="1"/>
      <c r="G815" s="9"/>
      <c r="H815" s="1"/>
      <c r="I815" s="1"/>
      <c r="J815" s="1"/>
      <c r="K815" s="1"/>
      <c r="L815" s="1"/>
      <c r="M815" s="1"/>
      <c r="N815" s="10"/>
      <c r="O815" s="1"/>
      <c r="P815" s="1"/>
      <c r="Q815" s="1"/>
      <c r="R815" s="50"/>
      <c r="S815" s="50"/>
      <c r="T815" s="51"/>
      <c r="U815" s="1"/>
      <c r="V815" s="1"/>
      <c r="W815" s="10"/>
      <c r="X815" s="10"/>
      <c r="Y815" s="1"/>
      <c r="Z815" s="1"/>
      <c r="AA815" s="1"/>
    </row>
    <row r="816" spans="1:27" ht="19.5" customHeight="1">
      <c r="A816" s="1"/>
      <c r="B816" s="1"/>
      <c r="C816" s="1"/>
      <c r="D816" s="1"/>
      <c r="E816" s="1"/>
      <c r="F816" s="1"/>
      <c r="G816" s="9"/>
      <c r="H816" s="1"/>
      <c r="I816" s="1"/>
      <c r="J816" s="1"/>
      <c r="K816" s="1"/>
      <c r="L816" s="1"/>
      <c r="M816" s="1"/>
      <c r="N816" s="10"/>
      <c r="O816" s="1"/>
      <c r="P816" s="1"/>
      <c r="Q816" s="1"/>
      <c r="R816" s="50"/>
      <c r="S816" s="50"/>
      <c r="T816" s="51"/>
      <c r="U816" s="1"/>
      <c r="V816" s="1"/>
      <c r="W816" s="10"/>
      <c r="X816" s="10"/>
      <c r="Y816" s="1"/>
      <c r="Z816" s="1"/>
      <c r="AA816" s="1"/>
    </row>
    <row r="817" spans="1:27" ht="19.5" customHeight="1">
      <c r="A817" s="1"/>
      <c r="B817" s="1"/>
      <c r="C817" s="1"/>
      <c r="D817" s="1"/>
      <c r="E817" s="1"/>
      <c r="F817" s="1"/>
      <c r="G817" s="9"/>
      <c r="H817" s="1"/>
      <c r="I817" s="1"/>
      <c r="J817" s="1"/>
      <c r="K817" s="1"/>
      <c r="L817" s="1"/>
      <c r="M817" s="1"/>
      <c r="N817" s="10"/>
      <c r="O817" s="1"/>
      <c r="P817" s="1"/>
      <c r="Q817" s="1"/>
      <c r="R817" s="50"/>
      <c r="S817" s="50"/>
      <c r="T817" s="51"/>
      <c r="U817" s="1"/>
      <c r="V817" s="1"/>
      <c r="W817" s="10"/>
      <c r="X817" s="10"/>
      <c r="Y817" s="1"/>
      <c r="Z817" s="1"/>
      <c r="AA817" s="1"/>
    </row>
    <row r="818" spans="1:27" ht="19.5" customHeight="1">
      <c r="A818" s="1"/>
      <c r="B818" s="1"/>
      <c r="C818" s="1"/>
      <c r="D818" s="1"/>
      <c r="E818" s="1"/>
      <c r="F818" s="1"/>
      <c r="G818" s="9"/>
      <c r="H818" s="1"/>
      <c r="I818" s="1"/>
      <c r="J818" s="1"/>
      <c r="K818" s="1"/>
      <c r="L818" s="1"/>
      <c r="M818" s="1"/>
      <c r="N818" s="10"/>
      <c r="O818" s="1"/>
      <c r="P818" s="1"/>
      <c r="Q818" s="1"/>
      <c r="R818" s="50"/>
      <c r="S818" s="50"/>
      <c r="T818" s="51"/>
      <c r="U818" s="1"/>
      <c r="V818" s="1"/>
      <c r="W818" s="10"/>
      <c r="X818" s="10"/>
      <c r="Y818" s="1"/>
      <c r="Z818" s="1"/>
      <c r="AA818" s="1"/>
    </row>
    <row r="819" spans="1:27" ht="19.5" customHeight="1">
      <c r="A819" s="1"/>
      <c r="B819" s="1"/>
      <c r="C819" s="1"/>
      <c r="D819" s="1"/>
      <c r="E819" s="1"/>
      <c r="F819" s="1"/>
      <c r="G819" s="9"/>
      <c r="H819" s="1"/>
      <c r="I819" s="1"/>
      <c r="J819" s="1"/>
      <c r="K819" s="1"/>
      <c r="L819" s="1"/>
      <c r="M819" s="1"/>
      <c r="N819" s="10"/>
      <c r="O819" s="1"/>
      <c r="P819" s="1"/>
      <c r="Q819" s="1"/>
      <c r="R819" s="50"/>
      <c r="S819" s="50"/>
      <c r="T819" s="51"/>
      <c r="U819" s="1"/>
      <c r="V819" s="1"/>
      <c r="W819" s="10"/>
      <c r="X819" s="10"/>
      <c r="Y819" s="1"/>
      <c r="Z819" s="1"/>
      <c r="AA819" s="1"/>
    </row>
    <row r="820" spans="1:27" ht="19.5" customHeight="1">
      <c r="A820" s="1"/>
      <c r="B820" s="1"/>
      <c r="C820" s="1"/>
      <c r="D820" s="1"/>
      <c r="E820" s="1"/>
      <c r="F820" s="1"/>
      <c r="G820" s="9"/>
      <c r="H820" s="1"/>
      <c r="I820" s="1"/>
      <c r="J820" s="1"/>
      <c r="K820" s="1"/>
      <c r="L820" s="1"/>
      <c r="M820" s="1"/>
      <c r="N820" s="10"/>
      <c r="O820" s="1"/>
      <c r="P820" s="1"/>
      <c r="Q820" s="1"/>
      <c r="R820" s="50"/>
      <c r="S820" s="50"/>
      <c r="T820" s="51"/>
      <c r="U820" s="1"/>
      <c r="V820" s="1"/>
      <c r="W820" s="10"/>
      <c r="X820" s="10"/>
      <c r="Y820" s="1"/>
      <c r="Z820" s="1"/>
      <c r="AA820" s="1"/>
    </row>
    <row r="821" spans="1:27" ht="19.5" customHeight="1">
      <c r="A821" s="1"/>
      <c r="B821" s="1"/>
      <c r="C821" s="1"/>
      <c r="D821" s="1"/>
      <c r="E821" s="1"/>
      <c r="F821" s="1"/>
      <c r="G821" s="9"/>
      <c r="H821" s="1"/>
      <c r="I821" s="1"/>
      <c r="J821" s="1"/>
      <c r="K821" s="1"/>
      <c r="L821" s="1"/>
      <c r="M821" s="1"/>
      <c r="N821" s="10"/>
      <c r="O821" s="1"/>
      <c r="P821" s="1"/>
      <c r="Q821" s="1"/>
      <c r="R821" s="50"/>
      <c r="S821" s="50"/>
      <c r="T821" s="51"/>
      <c r="U821" s="1"/>
      <c r="V821" s="1"/>
      <c r="W821" s="10"/>
      <c r="X821" s="10"/>
      <c r="Y821" s="1"/>
      <c r="Z821" s="1"/>
      <c r="AA821" s="1"/>
    </row>
    <row r="822" spans="1:27" ht="19.5" customHeight="1">
      <c r="A822" s="1"/>
      <c r="B822" s="1"/>
      <c r="C822" s="1"/>
      <c r="D822" s="1"/>
      <c r="E822" s="1"/>
      <c r="F822" s="1"/>
      <c r="G822" s="9"/>
      <c r="H822" s="1"/>
      <c r="I822" s="1"/>
      <c r="J822" s="1"/>
      <c r="K822" s="1"/>
      <c r="L822" s="1"/>
      <c r="M822" s="1"/>
      <c r="N822" s="10"/>
      <c r="O822" s="1"/>
      <c r="P822" s="1"/>
      <c r="Q822" s="1"/>
      <c r="R822" s="50"/>
      <c r="S822" s="50"/>
      <c r="T822" s="51"/>
      <c r="U822" s="1"/>
      <c r="V822" s="1"/>
      <c r="W822" s="10"/>
      <c r="X822" s="10"/>
      <c r="Y822" s="1"/>
      <c r="Z822" s="1"/>
      <c r="AA822" s="1"/>
    </row>
    <row r="823" spans="1:27" ht="19.5" customHeight="1">
      <c r="A823" s="1"/>
      <c r="B823" s="1"/>
      <c r="C823" s="1"/>
      <c r="D823" s="1"/>
      <c r="E823" s="1"/>
      <c r="F823" s="1"/>
      <c r="G823" s="9"/>
      <c r="H823" s="1"/>
      <c r="I823" s="1"/>
      <c r="J823" s="1"/>
      <c r="K823" s="1"/>
      <c r="L823" s="1"/>
      <c r="M823" s="1"/>
      <c r="N823" s="10"/>
      <c r="O823" s="1"/>
      <c r="P823" s="1"/>
      <c r="Q823" s="1"/>
      <c r="R823" s="50"/>
      <c r="S823" s="50"/>
      <c r="T823" s="51"/>
      <c r="U823" s="1"/>
      <c r="V823" s="1"/>
      <c r="W823" s="10"/>
      <c r="X823" s="10"/>
      <c r="Y823" s="1"/>
      <c r="Z823" s="1"/>
      <c r="AA823" s="1"/>
    </row>
    <row r="824" spans="1:27" ht="19.5" customHeight="1">
      <c r="A824" s="1"/>
      <c r="B824" s="1"/>
      <c r="C824" s="1"/>
      <c r="D824" s="1"/>
      <c r="E824" s="1"/>
      <c r="F824" s="1"/>
      <c r="G824" s="9"/>
      <c r="H824" s="1"/>
      <c r="I824" s="1"/>
      <c r="J824" s="1"/>
      <c r="K824" s="1"/>
      <c r="L824" s="1"/>
      <c r="M824" s="1"/>
      <c r="N824" s="10"/>
      <c r="O824" s="1"/>
      <c r="P824" s="1"/>
      <c r="Q824" s="1"/>
      <c r="R824" s="50"/>
      <c r="S824" s="50"/>
      <c r="T824" s="51"/>
      <c r="U824" s="1"/>
      <c r="V824" s="1"/>
      <c r="W824" s="10"/>
      <c r="X824" s="10"/>
      <c r="Y824" s="1"/>
      <c r="Z824" s="1"/>
      <c r="AA824" s="1"/>
    </row>
    <row r="825" spans="1:27" ht="19.5" customHeight="1">
      <c r="A825" s="1"/>
      <c r="B825" s="1"/>
      <c r="C825" s="1"/>
      <c r="D825" s="1"/>
      <c r="E825" s="1"/>
      <c r="F825" s="1"/>
      <c r="G825" s="9"/>
      <c r="H825" s="1"/>
      <c r="I825" s="1"/>
      <c r="J825" s="1"/>
      <c r="K825" s="1"/>
      <c r="L825" s="1"/>
      <c r="M825" s="1"/>
      <c r="N825" s="10"/>
      <c r="O825" s="1"/>
      <c r="P825" s="1"/>
      <c r="Q825" s="1"/>
      <c r="R825" s="50"/>
      <c r="S825" s="50"/>
      <c r="T825" s="51"/>
      <c r="U825" s="1"/>
      <c r="V825" s="1"/>
      <c r="W825" s="10"/>
      <c r="X825" s="10"/>
      <c r="Y825" s="1"/>
      <c r="Z825" s="1"/>
      <c r="AA825" s="1"/>
    </row>
    <row r="826" spans="1:27" ht="19.5" customHeight="1">
      <c r="A826" s="1"/>
      <c r="B826" s="1"/>
      <c r="C826" s="1"/>
      <c r="D826" s="1"/>
      <c r="E826" s="1"/>
      <c r="F826" s="1"/>
      <c r="G826" s="9"/>
      <c r="H826" s="1"/>
      <c r="I826" s="1"/>
      <c r="J826" s="1"/>
      <c r="K826" s="1"/>
      <c r="L826" s="1"/>
      <c r="M826" s="1"/>
      <c r="N826" s="10"/>
      <c r="O826" s="1"/>
      <c r="P826" s="1"/>
      <c r="Q826" s="1"/>
      <c r="R826" s="50"/>
      <c r="S826" s="50"/>
      <c r="T826" s="51"/>
      <c r="U826" s="1"/>
      <c r="V826" s="1"/>
      <c r="W826" s="10"/>
      <c r="X826" s="10"/>
      <c r="Y826" s="1"/>
      <c r="Z826" s="1"/>
      <c r="AA826" s="1"/>
    </row>
    <row r="827" spans="1:27" ht="15.75" customHeight="1"/>
    <row r="828" spans="1:27" ht="15.75" customHeight="1"/>
    <row r="829" spans="1:27" ht="15.75" customHeight="1"/>
    <row r="830" spans="1:27" ht="15.75" customHeight="1"/>
    <row r="831" spans="1:27" ht="15.75" customHeight="1"/>
    <row r="832" spans="1:27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X1:AA1"/>
  </mergeCells>
  <hyperlinks>
    <hyperlink ref="L3" r:id="rId1"/>
    <hyperlink ref="L4" r:id="rId2"/>
    <hyperlink ref="L5" r:id="rId3"/>
    <hyperlink ref="L6" r:id="rId4"/>
    <hyperlink ref="L7" r:id="rId5"/>
    <hyperlink ref="L8" r:id="rId6"/>
    <hyperlink ref="L9" r:id="rId7"/>
    <hyperlink ref="L10" r:id="rId8"/>
    <hyperlink ref="L11" r:id="rId9"/>
    <hyperlink ref="L12" r:id="rId10"/>
    <hyperlink ref="L13" r:id="rId11"/>
    <hyperlink ref="L14" r:id="rId12"/>
    <hyperlink ref="L15" r:id="rId13"/>
    <hyperlink ref="L16" r:id="rId14"/>
    <hyperlink ref="L17" r:id="rId15"/>
    <hyperlink ref="L18" r:id="rId16"/>
    <hyperlink ref="L19" r:id="rId17"/>
    <hyperlink ref="L20" r:id="rId18"/>
    <hyperlink ref="L21" r:id="rId19"/>
    <hyperlink ref="L22" r:id="rId20"/>
    <hyperlink ref="L23" r:id="rId21"/>
    <hyperlink ref="L24" r:id="rId22"/>
    <hyperlink ref="L25" r:id="rId23"/>
    <hyperlink ref="L27" r:id="rId24"/>
    <hyperlink ref="L28" r:id="rId25"/>
    <hyperlink ref="L29" r:id="rId26"/>
    <hyperlink ref="L30" r:id="rId27"/>
    <hyperlink ref="L31" r:id="rId28"/>
    <hyperlink ref="L32" r:id="rId29"/>
    <hyperlink ref="L33" r:id="rId30"/>
    <hyperlink ref="L34" r:id="rId31"/>
    <hyperlink ref="L35" r:id="rId32"/>
    <hyperlink ref="L36" r:id="rId33"/>
    <hyperlink ref="L37" r:id="rId34"/>
    <hyperlink ref="L38" r:id="rId35"/>
    <hyperlink ref="L39" r:id="rId36"/>
    <hyperlink ref="L40" r:id="rId37"/>
    <hyperlink ref="L41" r:id="rId38"/>
    <hyperlink ref="L42" r:id="rId39"/>
    <hyperlink ref="L43" r:id="rId40"/>
    <hyperlink ref="L44" r:id="rId41"/>
    <hyperlink ref="L45" r:id="rId42"/>
    <hyperlink ref="L46" r:id="rId43"/>
    <hyperlink ref="L47" r:id="rId44"/>
    <hyperlink ref="L48" r:id="rId45"/>
    <hyperlink ref="L49" r:id="rId46"/>
    <hyperlink ref="L50" r:id="rId47"/>
    <hyperlink ref="L51" r:id="rId48"/>
    <hyperlink ref="L52" r:id="rId49"/>
    <hyperlink ref="L53" r:id="rId50"/>
    <hyperlink ref="L54" r:id="rId51"/>
    <hyperlink ref="L55" r:id="rId52"/>
    <hyperlink ref="L56" r:id="rId53"/>
    <hyperlink ref="L57" r:id="rId54"/>
    <hyperlink ref="L58" r:id="rId55"/>
    <hyperlink ref="L59" r:id="rId56"/>
    <hyperlink ref="L60" r:id="rId57"/>
    <hyperlink ref="L61" r:id="rId58"/>
    <hyperlink ref="L62" r:id="rId59"/>
    <hyperlink ref="L63" r:id="rId60"/>
    <hyperlink ref="L64" r:id="rId61"/>
    <hyperlink ref="L65" r:id="rId62"/>
    <hyperlink ref="L66" r:id="rId63"/>
    <hyperlink ref="L67" r:id="rId64"/>
    <hyperlink ref="L68" r:id="rId65"/>
    <hyperlink ref="L69" r:id="rId66"/>
    <hyperlink ref="L70" r:id="rId67"/>
    <hyperlink ref="L71" r:id="rId68"/>
    <hyperlink ref="L72" r:id="rId69"/>
    <hyperlink ref="L73" r:id="rId70"/>
    <hyperlink ref="L74" r:id="rId71"/>
    <hyperlink ref="L75" r:id="rId72"/>
    <hyperlink ref="L76" r:id="rId73"/>
    <hyperlink ref="L77" r:id="rId74"/>
    <hyperlink ref="L78" r:id="rId75"/>
    <hyperlink ref="L79" r:id="rId76"/>
    <hyperlink ref="L80" r:id="rId77"/>
    <hyperlink ref="L81" r:id="rId78"/>
    <hyperlink ref="L82" r:id="rId79"/>
    <hyperlink ref="L83" r:id="rId80"/>
    <hyperlink ref="L84" r:id="rId81"/>
    <hyperlink ref="L85" r:id="rId82"/>
    <hyperlink ref="L86" r:id="rId83"/>
    <hyperlink ref="L87" r:id="rId84"/>
    <hyperlink ref="L88" r:id="rId85"/>
    <hyperlink ref="L89" r:id="rId86"/>
    <hyperlink ref="L90" r:id="rId87"/>
    <hyperlink ref="L91" r:id="rId88"/>
    <hyperlink ref="L92" r:id="rId89"/>
    <hyperlink ref="L93" r:id="rId90"/>
    <hyperlink ref="L94" r:id="rId91"/>
    <hyperlink ref="L95" r:id="rId92"/>
    <hyperlink ref="L96" r:id="rId93"/>
    <hyperlink ref="L97" r:id="rId94"/>
    <hyperlink ref="L98" r:id="rId95"/>
    <hyperlink ref="L99" r:id="rId96"/>
    <hyperlink ref="L100" r:id="rId97"/>
    <hyperlink ref="L101" r:id="rId98"/>
    <hyperlink ref="L102" r:id="rId99"/>
    <hyperlink ref="L103" r:id="rId100"/>
    <hyperlink ref="L104" r:id="rId101"/>
    <hyperlink ref="L105" r:id="rId102"/>
    <hyperlink ref="L106" r:id="rId103"/>
    <hyperlink ref="L107" r:id="rId104"/>
    <hyperlink ref="L108" r:id="rId105"/>
    <hyperlink ref="L109" r:id="rId106"/>
    <hyperlink ref="L110" r:id="rId107"/>
    <hyperlink ref="L111" r:id="rId108"/>
    <hyperlink ref="L112" r:id="rId109"/>
    <hyperlink ref="L113" r:id="rId110"/>
    <hyperlink ref="L114" r:id="rId111"/>
    <hyperlink ref="L115" r:id="rId112"/>
    <hyperlink ref="L116" r:id="rId113"/>
    <hyperlink ref="L117" r:id="rId114"/>
    <hyperlink ref="L118" r:id="rId115"/>
    <hyperlink ref="L119" r:id="rId116"/>
    <hyperlink ref="L120" r:id="rId117"/>
    <hyperlink ref="L121" r:id="rId118"/>
    <hyperlink ref="L122" r:id="rId119"/>
    <hyperlink ref="L123" r:id="rId120"/>
    <hyperlink ref="L124" r:id="rId121"/>
    <hyperlink ref="L125" r:id="rId122"/>
    <hyperlink ref="L126" r:id="rId123"/>
    <hyperlink ref="L127" r:id="rId124"/>
    <hyperlink ref="L128" r:id="rId125"/>
    <hyperlink ref="L129" r:id="rId126"/>
    <hyperlink ref="L130" r:id="rId127"/>
    <hyperlink ref="L131" r:id="rId128"/>
    <hyperlink ref="L132" r:id="rId129"/>
    <hyperlink ref="L133" r:id="rId130"/>
    <hyperlink ref="L134" r:id="rId131"/>
    <hyperlink ref="L136" r:id="rId132"/>
    <hyperlink ref="L137" r:id="rId133"/>
    <hyperlink ref="L138" r:id="rId134"/>
    <hyperlink ref="L139" r:id="rId135"/>
    <hyperlink ref="L140" r:id="rId136"/>
    <hyperlink ref="L141" r:id="rId137"/>
    <hyperlink ref="L142" r:id="rId138"/>
    <hyperlink ref="L143" r:id="rId139"/>
    <hyperlink ref="L144" r:id="rId140"/>
    <hyperlink ref="L145" r:id="rId141"/>
    <hyperlink ref="L146" r:id="rId142"/>
    <hyperlink ref="L147" r:id="rId143"/>
    <hyperlink ref="L148" r:id="rId144"/>
    <hyperlink ref="L149" r:id="rId145"/>
    <hyperlink ref="L150" r:id="rId146"/>
    <hyperlink ref="L151" r:id="rId147"/>
    <hyperlink ref="L152" r:id="rId148"/>
    <hyperlink ref="L153" r:id="rId149"/>
    <hyperlink ref="L154" r:id="rId150"/>
    <hyperlink ref="L155" r:id="rId151"/>
    <hyperlink ref="L156" r:id="rId152"/>
    <hyperlink ref="L157" r:id="rId153"/>
    <hyperlink ref="L158" r:id="rId154"/>
    <hyperlink ref="L159" r:id="rId155"/>
    <hyperlink ref="L160" r:id="rId156"/>
    <hyperlink ref="L161" r:id="rId157"/>
    <hyperlink ref="L162" r:id="rId158"/>
    <hyperlink ref="L163" r:id="rId159"/>
    <hyperlink ref="L164" r:id="rId160"/>
    <hyperlink ref="L165" r:id="rId161"/>
    <hyperlink ref="L166" r:id="rId162"/>
    <hyperlink ref="L167" r:id="rId163"/>
    <hyperlink ref="L168" r:id="rId164"/>
    <hyperlink ref="L169" r:id="rId165"/>
    <hyperlink ref="L170" r:id="rId166"/>
    <hyperlink ref="L171" r:id="rId167"/>
    <hyperlink ref="L172" r:id="rId168"/>
    <hyperlink ref="L173" r:id="rId169"/>
    <hyperlink ref="L174" r:id="rId170"/>
    <hyperlink ref="L175" r:id="rId171"/>
    <hyperlink ref="L176" r:id="rId172"/>
    <hyperlink ref="L177" r:id="rId173"/>
    <hyperlink ref="L178" r:id="rId174"/>
    <hyperlink ref="L179" r:id="rId175"/>
    <hyperlink ref="L180" r:id="rId176"/>
    <hyperlink ref="L181" r:id="rId177"/>
    <hyperlink ref="L182" r:id="rId178"/>
    <hyperlink ref="L183" r:id="rId179"/>
    <hyperlink ref="L184" r:id="rId180"/>
    <hyperlink ref="L185" r:id="rId181"/>
    <hyperlink ref="L186" r:id="rId182"/>
    <hyperlink ref="L187" r:id="rId183"/>
    <hyperlink ref="L188" r:id="rId184"/>
    <hyperlink ref="L189" r:id="rId185"/>
    <hyperlink ref="L190" r:id="rId186"/>
    <hyperlink ref="L191" r:id="rId187"/>
    <hyperlink ref="L192" r:id="rId188"/>
    <hyperlink ref="L193" r:id="rId189"/>
    <hyperlink ref="L194" r:id="rId190"/>
    <hyperlink ref="L195" r:id="rId191"/>
    <hyperlink ref="L196" r:id="rId192"/>
    <hyperlink ref="L197" r:id="rId193"/>
    <hyperlink ref="L198" r:id="rId194"/>
    <hyperlink ref="L199" r:id="rId195"/>
    <hyperlink ref="L200" r:id="rId196"/>
    <hyperlink ref="L201" r:id="rId197"/>
    <hyperlink ref="L202" r:id="rId198"/>
    <hyperlink ref="L203" r:id="rId199"/>
    <hyperlink ref="L204" r:id="rId200"/>
    <hyperlink ref="L205" r:id="rId201"/>
    <hyperlink ref="L206" r:id="rId202"/>
    <hyperlink ref="L207" r:id="rId203"/>
    <hyperlink ref="L208" r:id="rId204"/>
    <hyperlink ref="L209" r:id="rId205"/>
    <hyperlink ref="L210" r:id="rId206"/>
    <hyperlink ref="L211" r:id="rId207"/>
    <hyperlink ref="L212" r:id="rId208"/>
    <hyperlink ref="L213" r:id="rId209"/>
    <hyperlink ref="L214" r:id="rId210"/>
    <hyperlink ref="L215" r:id="rId211"/>
    <hyperlink ref="L216" r:id="rId212"/>
    <hyperlink ref="L217" r:id="rId213"/>
    <hyperlink ref="L218" r:id="rId214"/>
    <hyperlink ref="L219" r:id="rId215"/>
    <hyperlink ref="L220" r:id="rId216"/>
    <hyperlink ref="L221" r:id="rId217"/>
    <hyperlink ref="L222" r:id="rId218"/>
    <hyperlink ref="L223" r:id="rId219"/>
    <hyperlink ref="L224" r:id="rId220"/>
    <hyperlink ref="L225" r:id="rId221"/>
    <hyperlink ref="L226" r:id="rId222"/>
    <hyperlink ref="L227" r:id="rId223"/>
    <hyperlink ref="L228" r:id="rId224"/>
    <hyperlink ref="L229" r:id="rId225"/>
    <hyperlink ref="L230" r:id="rId226"/>
    <hyperlink ref="L231" r:id="rId227"/>
    <hyperlink ref="L232" r:id="rId228"/>
    <hyperlink ref="L233" r:id="rId229"/>
    <hyperlink ref="L234" r:id="rId230"/>
    <hyperlink ref="L235" r:id="rId231"/>
    <hyperlink ref="L236" r:id="rId232"/>
    <hyperlink ref="L237" r:id="rId233"/>
    <hyperlink ref="L238" r:id="rId234"/>
    <hyperlink ref="L239" r:id="rId235"/>
    <hyperlink ref="L240" r:id="rId236"/>
    <hyperlink ref="L241" r:id="rId237"/>
    <hyperlink ref="L242" r:id="rId238"/>
    <hyperlink ref="L243" r:id="rId239"/>
    <hyperlink ref="L244" r:id="rId240"/>
    <hyperlink ref="L245" r:id="rId241"/>
    <hyperlink ref="L246" r:id="rId242"/>
    <hyperlink ref="L247" r:id="rId243"/>
    <hyperlink ref="L248" r:id="rId244"/>
    <hyperlink ref="L249" r:id="rId245"/>
    <hyperlink ref="L250" r:id="rId246"/>
    <hyperlink ref="L251" r:id="rId247"/>
    <hyperlink ref="L252" r:id="rId248"/>
    <hyperlink ref="L253" r:id="rId249"/>
    <hyperlink ref="L254" r:id="rId250"/>
    <hyperlink ref="L255" r:id="rId251"/>
    <hyperlink ref="L256" r:id="rId252"/>
    <hyperlink ref="L257" r:id="rId253"/>
    <hyperlink ref="L258" r:id="rId254"/>
    <hyperlink ref="L259" r:id="rId255"/>
    <hyperlink ref="L260" r:id="rId256"/>
    <hyperlink ref="L261" r:id="rId257"/>
    <hyperlink ref="L262" r:id="rId258"/>
    <hyperlink ref="L263" r:id="rId259"/>
    <hyperlink ref="L264" r:id="rId260"/>
    <hyperlink ref="L265" r:id="rId261"/>
    <hyperlink ref="L266" r:id="rId262"/>
    <hyperlink ref="L267" r:id="rId263"/>
    <hyperlink ref="L268" r:id="rId264"/>
    <hyperlink ref="L269" r:id="rId265"/>
    <hyperlink ref="L270" r:id="rId266"/>
    <hyperlink ref="L271" r:id="rId267"/>
    <hyperlink ref="L272" r:id="rId268"/>
    <hyperlink ref="L273" r:id="rId269"/>
    <hyperlink ref="L274" r:id="rId270"/>
    <hyperlink ref="L275" r:id="rId271"/>
    <hyperlink ref="L276" r:id="rId272"/>
    <hyperlink ref="L277" r:id="rId273"/>
    <hyperlink ref="L278" r:id="rId274"/>
    <hyperlink ref="L279" r:id="rId275"/>
    <hyperlink ref="L280" r:id="rId276"/>
    <hyperlink ref="L281" r:id="rId277"/>
    <hyperlink ref="L282" r:id="rId278"/>
    <hyperlink ref="L283" r:id="rId279"/>
    <hyperlink ref="L284" r:id="rId280"/>
    <hyperlink ref="L285" r:id="rId281"/>
    <hyperlink ref="L286" r:id="rId282"/>
    <hyperlink ref="L287" r:id="rId283"/>
    <hyperlink ref="L288" r:id="rId284"/>
    <hyperlink ref="L289" r:id="rId285"/>
    <hyperlink ref="L290" r:id="rId286"/>
    <hyperlink ref="L291" r:id="rId287"/>
    <hyperlink ref="L292" r:id="rId288"/>
    <hyperlink ref="L293" r:id="rId289"/>
    <hyperlink ref="L294" r:id="rId290"/>
    <hyperlink ref="L295" r:id="rId291"/>
    <hyperlink ref="L296" r:id="rId292"/>
    <hyperlink ref="L297" r:id="rId293"/>
    <hyperlink ref="L298" r:id="rId294"/>
    <hyperlink ref="L299" r:id="rId295"/>
    <hyperlink ref="L300" r:id="rId296"/>
    <hyperlink ref="L301" r:id="rId297"/>
    <hyperlink ref="L302" r:id="rId298"/>
    <hyperlink ref="L303" r:id="rId299"/>
    <hyperlink ref="L304" r:id="rId300"/>
    <hyperlink ref="L305" r:id="rId301"/>
    <hyperlink ref="L306" r:id="rId302"/>
    <hyperlink ref="L307" r:id="rId303"/>
    <hyperlink ref="L308" r:id="rId304"/>
    <hyperlink ref="L309" r:id="rId305"/>
    <hyperlink ref="L310" r:id="rId306"/>
    <hyperlink ref="L311" r:id="rId307"/>
    <hyperlink ref="L312" r:id="rId308"/>
    <hyperlink ref="L313" r:id="rId309"/>
    <hyperlink ref="L314" r:id="rId310"/>
    <hyperlink ref="L315" r:id="rId311"/>
    <hyperlink ref="L316" r:id="rId312"/>
    <hyperlink ref="L317" r:id="rId313"/>
    <hyperlink ref="L318" r:id="rId314"/>
    <hyperlink ref="L319" r:id="rId315"/>
    <hyperlink ref="L320" r:id="rId316"/>
    <hyperlink ref="L321" r:id="rId317"/>
    <hyperlink ref="L322" r:id="rId318"/>
    <hyperlink ref="L323" r:id="rId319"/>
    <hyperlink ref="L324" r:id="rId320"/>
    <hyperlink ref="L325" r:id="rId321"/>
    <hyperlink ref="L326" r:id="rId322"/>
    <hyperlink ref="L327" r:id="rId323"/>
    <hyperlink ref="L328" r:id="rId324"/>
    <hyperlink ref="L329" r:id="rId325"/>
    <hyperlink ref="L330" r:id="rId326"/>
    <hyperlink ref="L331" r:id="rId327"/>
    <hyperlink ref="L332" r:id="rId328"/>
    <hyperlink ref="L333" r:id="rId329"/>
    <hyperlink ref="L334" r:id="rId330"/>
    <hyperlink ref="L335" r:id="rId331"/>
    <hyperlink ref="L336" r:id="rId332"/>
    <hyperlink ref="L337" r:id="rId333"/>
    <hyperlink ref="L338" r:id="rId334"/>
    <hyperlink ref="L339" r:id="rId335"/>
    <hyperlink ref="L340" r:id="rId336"/>
    <hyperlink ref="L341" r:id="rId337"/>
    <hyperlink ref="L342" r:id="rId338"/>
    <hyperlink ref="L343" r:id="rId339"/>
    <hyperlink ref="L344" r:id="rId340"/>
    <hyperlink ref="L345" r:id="rId341"/>
    <hyperlink ref="L346" r:id="rId342"/>
    <hyperlink ref="L347" r:id="rId343"/>
    <hyperlink ref="L348" r:id="rId344"/>
    <hyperlink ref="L349" r:id="rId345"/>
    <hyperlink ref="L350" r:id="rId346"/>
    <hyperlink ref="L351" r:id="rId347"/>
    <hyperlink ref="L352" r:id="rId348"/>
    <hyperlink ref="L353" r:id="rId349"/>
    <hyperlink ref="L354" r:id="rId350"/>
    <hyperlink ref="L355" r:id="rId351"/>
    <hyperlink ref="L356" r:id="rId352"/>
    <hyperlink ref="L357" r:id="rId353"/>
    <hyperlink ref="L358" r:id="rId354"/>
    <hyperlink ref="L359" r:id="rId355"/>
    <hyperlink ref="L360" r:id="rId356"/>
    <hyperlink ref="L361" r:id="rId357"/>
    <hyperlink ref="L362" r:id="rId358"/>
    <hyperlink ref="L363" r:id="rId359"/>
    <hyperlink ref="L364" r:id="rId360"/>
    <hyperlink ref="L365" r:id="rId361"/>
    <hyperlink ref="L366" r:id="rId362"/>
    <hyperlink ref="L367" r:id="rId363"/>
    <hyperlink ref="L368" r:id="rId364"/>
    <hyperlink ref="L369" r:id="rId365"/>
    <hyperlink ref="L370" r:id="rId366"/>
    <hyperlink ref="L371" r:id="rId367"/>
    <hyperlink ref="L372" r:id="rId368"/>
    <hyperlink ref="L373" r:id="rId369"/>
    <hyperlink ref="L374" r:id="rId370"/>
    <hyperlink ref="L375" r:id="rId371"/>
    <hyperlink ref="L376" r:id="rId372"/>
    <hyperlink ref="L377" r:id="rId373"/>
    <hyperlink ref="L378" r:id="rId374"/>
    <hyperlink ref="L379" r:id="rId375"/>
    <hyperlink ref="L380" r:id="rId376"/>
    <hyperlink ref="L381" r:id="rId377"/>
    <hyperlink ref="L382" r:id="rId378"/>
    <hyperlink ref="L383" r:id="rId379"/>
    <hyperlink ref="L384" r:id="rId380"/>
    <hyperlink ref="L385" r:id="rId381"/>
    <hyperlink ref="L386" r:id="rId382"/>
    <hyperlink ref="L387" r:id="rId383"/>
    <hyperlink ref="L388" r:id="rId384"/>
    <hyperlink ref="L389" r:id="rId385"/>
    <hyperlink ref="L390" r:id="rId386"/>
    <hyperlink ref="L391" r:id="rId387"/>
    <hyperlink ref="L392" r:id="rId388"/>
    <hyperlink ref="L393" r:id="rId389"/>
    <hyperlink ref="L394" r:id="rId390"/>
    <hyperlink ref="L395" r:id="rId391"/>
    <hyperlink ref="L396" r:id="rId392"/>
    <hyperlink ref="L397" r:id="rId393"/>
    <hyperlink ref="L398" r:id="rId394"/>
    <hyperlink ref="L399" r:id="rId395"/>
    <hyperlink ref="L400" r:id="rId396"/>
    <hyperlink ref="L401" r:id="rId397"/>
    <hyperlink ref="L402" r:id="rId398"/>
    <hyperlink ref="L403" r:id="rId399"/>
    <hyperlink ref="L404" r:id="rId400"/>
    <hyperlink ref="L405" r:id="rId401"/>
    <hyperlink ref="L406" r:id="rId402"/>
    <hyperlink ref="L407" r:id="rId403"/>
    <hyperlink ref="L408" r:id="rId404"/>
    <hyperlink ref="L409" r:id="rId405"/>
    <hyperlink ref="L410" r:id="rId406"/>
    <hyperlink ref="L412" r:id="rId407"/>
    <hyperlink ref="L413" r:id="rId408"/>
    <hyperlink ref="L414" r:id="rId409"/>
    <hyperlink ref="L415" r:id="rId410"/>
    <hyperlink ref="L416" r:id="rId411"/>
    <hyperlink ref="L417" r:id="rId412"/>
    <hyperlink ref="L418" r:id="rId413"/>
    <hyperlink ref="L420" r:id="rId414"/>
    <hyperlink ref="L421" r:id="rId415"/>
    <hyperlink ref="L422" r:id="rId416"/>
    <hyperlink ref="L423" r:id="rId417"/>
    <hyperlink ref="L424" r:id="rId418"/>
    <hyperlink ref="L425" r:id="rId419"/>
    <hyperlink ref="L426" r:id="rId420"/>
    <hyperlink ref="L427" r:id="rId421"/>
    <hyperlink ref="L428" r:id="rId422"/>
    <hyperlink ref="L429" r:id="rId423"/>
    <hyperlink ref="L431" r:id="rId424"/>
    <hyperlink ref="L432" r:id="rId425"/>
    <hyperlink ref="L433" r:id="rId426"/>
    <hyperlink ref="L434" r:id="rId427"/>
    <hyperlink ref="L436" r:id="rId428"/>
    <hyperlink ref="L437" r:id="rId429"/>
    <hyperlink ref="L438" r:id="rId430"/>
    <hyperlink ref="L439" r:id="rId431"/>
    <hyperlink ref="L440" r:id="rId432"/>
    <hyperlink ref="L441" r:id="rId433"/>
    <hyperlink ref="L442" r:id="rId434"/>
    <hyperlink ref="L444" r:id="rId435"/>
    <hyperlink ref="L445" r:id="rId436"/>
    <hyperlink ref="L446" r:id="rId437"/>
    <hyperlink ref="L448" r:id="rId438"/>
    <hyperlink ref="L449" r:id="rId439"/>
    <hyperlink ref="L450" r:id="rId440"/>
    <hyperlink ref="L451" r:id="rId441"/>
    <hyperlink ref="L452" r:id="rId442"/>
    <hyperlink ref="L453" r:id="rId443"/>
    <hyperlink ref="L454" r:id="rId444"/>
    <hyperlink ref="L455" r:id="rId445"/>
    <hyperlink ref="L456" r:id="rId446"/>
    <hyperlink ref="L457" r:id="rId447"/>
    <hyperlink ref="L458" r:id="rId448"/>
    <hyperlink ref="L459" r:id="rId449"/>
    <hyperlink ref="L460" r:id="rId450"/>
    <hyperlink ref="L461" r:id="rId451"/>
    <hyperlink ref="L462" r:id="rId452"/>
    <hyperlink ref="L463" r:id="rId453"/>
    <hyperlink ref="L464" r:id="rId454"/>
    <hyperlink ref="L465" r:id="rId455"/>
    <hyperlink ref="L466" r:id="rId456"/>
    <hyperlink ref="L467" r:id="rId457"/>
    <hyperlink ref="L468" r:id="rId458"/>
    <hyperlink ref="L469" r:id="rId459"/>
    <hyperlink ref="L470" r:id="rId460"/>
    <hyperlink ref="L471" r:id="rId461"/>
    <hyperlink ref="L472" r:id="rId462"/>
    <hyperlink ref="L473" r:id="rId463"/>
    <hyperlink ref="L474" r:id="rId464"/>
    <hyperlink ref="L475" r:id="rId465"/>
    <hyperlink ref="L476" r:id="rId466"/>
    <hyperlink ref="L477" r:id="rId467"/>
    <hyperlink ref="L478" r:id="rId468"/>
    <hyperlink ref="L479" r:id="rId469"/>
    <hyperlink ref="L480" r:id="rId470"/>
    <hyperlink ref="L481" r:id="rId471"/>
    <hyperlink ref="L482" r:id="rId472"/>
    <hyperlink ref="L483" r:id="rId473"/>
    <hyperlink ref="L484" r:id="rId474"/>
    <hyperlink ref="L485" r:id="rId475"/>
    <hyperlink ref="L486" r:id="rId476"/>
    <hyperlink ref="L487" r:id="rId477"/>
    <hyperlink ref="L488" r:id="rId478"/>
    <hyperlink ref="L489" r:id="rId479"/>
    <hyperlink ref="L490" r:id="rId480"/>
    <hyperlink ref="L491" r:id="rId481"/>
    <hyperlink ref="L492" r:id="rId482"/>
    <hyperlink ref="L493" r:id="rId483"/>
    <hyperlink ref="L494" r:id="rId484"/>
    <hyperlink ref="L495" r:id="rId485"/>
    <hyperlink ref="L496" r:id="rId486"/>
    <hyperlink ref="L497" r:id="rId487"/>
    <hyperlink ref="L498" r:id="rId488"/>
    <hyperlink ref="L499" r:id="rId489"/>
    <hyperlink ref="L500" r:id="rId490"/>
    <hyperlink ref="L501" r:id="rId491"/>
    <hyperlink ref="L502" r:id="rId492"/>
    <hyperlink ref="L503" r:id="rId493"/>
    <hyperlink ref="L504" r:id="rId494"/>
    <hyperlink ref="L505" r:id="rId495"/>
    <hyperlink ref="L506" r:id="rId496"/>
    <hyperlink ref="L507" r:id="rId497"/>
    <hyperlink ref="L508" r:id="rId498"/>
    <hyperlink ref="L509" r:id="rId499"/>
    <hyperlink ref="L510" r:id="rId500"/>
    <hyperlink ref="L511" r:id="rId501"/>
    <hyperlink ref="L512" r:id="rId502"/>
    <hyperlink ref="L513" r:id="rId503"/>
    <hyperlink ref="L514" r:id="rId504"/>
    <hyperlink ref="L515" r:id="rId505"/>
    <hyperlink ref="L516" r:id="rId506"/>
    <hyperlink ref="L517" r:id="rId507"/>
    <hyperlink ref="L518" r:id="rId508"/>
    <hyperlink ref="L519" r:id="rId509"/>
    <hyperlink ref="L520" r:id="rId510"/>
    <hyperlink ref="L521" r:id="rId511"/>
    <hyperlink ref="L522" r:id="rId512"/>
    <hyperlink ref="L523" r:id="rId513"/>
    <hyperlink ref="L524" r:id="rId514"/>
    <hyperlink ref="L525" r:id="rId515"/>
    <hyperlink ref="L526" r:id="rId516"/>
    <hyperlink ref="L527" r:id="rId517"/>
    <hyperlink ref="L528" r:id="rId518"/>
    <hyperlink ref="L529" r:id="rId519"/>
    <hyperlink ref="L530" r:id="rId520"/>
    <hyperlink ref="L531" r:id="rId521"/>
    <hyperlink ref="L532" r:id="rId522"/>
    <hyperlink ref="L533" r:id="rId523"/>
    <hyperlink ref="L534" r:id="rId524"/>
    <hyperlink ref="L535" r:id="rId525"/>
    <hyperlink ref="L536" r:id="rId526"/>
    <hyperlink ref="L537" r:id="rId527"/>
    <hyperlink ref="L538" r:id="rId528"/>
    <hyperlink ref="L539" r:id="rId529"/>
    <hyperlink ref="L540" r:id="rId530"/>
    <hyperlink ref="L541" r:id="rId531"/>
    <hyperlink ref="L542" r:id="rId532"/>
    <hyperlink ref="L543" r:id="rId533"/>
    <hyperlink ref="L544" r:id="rId534"/>
    <hyperlink ref="L545" r:id="rId535"/>
    <hyperlink ref="L546" r:id="rId536"/>
    <hyperlink ref="L547" r:id="rId537"/>
    <hyperlink ref="L548" r:id="rId538"/>
    <hyperlink ref="L549" r:id="rId539"/>
    <hyperlink ref="L550" r:id="rId540"/>
    <hyperlink ref="L551" r:id="rId541"/>
    <hyperlink ref="L552" r:id="rId542"/>
    <hyperlink ref="L553" r:id="rId543"/>
    <hyperlink ref="L554" r:id="rId544"/>
    <hyperlink ref="L555" r:id="rId545"/>
    <hyperlink ref="L556" r:id="rId546"/>
    <hyperlink ref="L557" r:id="rId547"/>
    <hyperlink ref="L558" r:id="rId548"/>
    <hyperlink ref="L559" r:id="rId549"/>
    <hyperlink ref="L560" r:id="rId550"/>
    <hyperlink ref="L561" r:id="rId551"/>
    <hyperlink ref="L562" r:id="rId552"/>
    <hyperlink ref="L563" r:id="rId553"/>
    <hyperlink ref="L564" r:id="rId554"/>
    <hyperlink ref="L565" r:id="rId555"/>
    <hyperlink ref="L566" r:id="rId556"/>
    <hyperlink ref="L567" r:id="rId557"/>
    <hyperlink ref="L568" r:id="rId558"/>
    <hyperlink ref="L569" r:id="rId559"/>
    <hyperlink ref="L570" r:id="rId560"/>
    <hyperlink ref="L571" r:id="rId561"/>
    <hyperlink ref="L572" r:id="rId562"/>
    <hyperlink ref="L573" r:id="rId563"/>
    <hyperlink ref="L574" r:id="rId564"/>
    <hyperlink ref="L575" r:id="rId565"/>
    <hyperlink ref="L576" r:id="rId566"/>
    <hyperlink ref="L577" r:id="rId567"/>
    <hyperlink ref="L578" r:id="rId568"/>
    <hyperlink ref="L579" r:id="rId569"/>
    <hyperlink ref="L580" r:id="rId570"/>
    <hyperlink ref="L581" r:id="rId571"/>
    <hyperlink ref="L582" r:id="rId572"/>
    <hyperlink ref="L583" r:id="rId573"/>
    <hyperlink ref="L584" r:id="rId574"/>
    <hyperlink ref="L585" r:id="rId575"/>
    <hyperlink ref="L586" r:id="rId576"/>
    <hyperlink ref="L587" r:id="rId577"/>
    <hyperlink ref="L588" r:id="rId578"/>
    <hyperlink ref="L589" r:id="rId579"/>
    <hyperlink ref="L590" r:id="rId580"/>
    <hyperlink ref="L591" r:id="rId581"/>
    <hyperlink ref="L592" r:id="rId582"/>
    <hyperlink ref="L593" r:id="rId583"/>
    <hyperlink ref="L594" r:id="rId584"/>
    <hyperlink ref="L595" r:id="rId585"/>
    <hyperlink ref="L596" r:id="rId586"/>
    <hyperlink ref="L597" r:id="rId587"/>
    <hyperlink ref="L598" r:id="rId588"/>
    <hyperlink ref="L599" r:id="rId589"/>
    <hyperlink ref="L600" r:id="rId590"/>
    <hyperlink ref="L601" r:id="rId591"/>
    <hyperlink ref="L602" r:id="rId592"/>
    <hyperlink ref="L603" r:id="rId593"/>
    <hyperlink ref="L605" r:id="rId594"/>
    <hyperlink ref="L606" r:id="rId595"/>
    <hyperlink ref="L607" r:id="rId596"/>
    <hyperlink ref="L608" r:id="rId597"/>
    <hyperlink ref="L609" r:id="rId598"/>
    <hyperlink ref="L610" r:id="rId599"/>
    <hyperlink ref="L611" r:id="rId600"/>
    <hyperlink ref="L612" r:id="rId601"/>
    <hyperlink ref="L613" r:id="rId602"/>
    <hyperlink ref="L614" r:id="rId603"/>
    <hyperlink ref="L615" r:id="rId604"/>
    <hyperlink ref="L616" r:id="rId605"/>
    <hyperlink ref="L617" r:id="rId606"/>
    <hyperlink ref="L618" r:id="rId607"/>
    <hyperlink ref="L619" r:id="rId608"/>
    <hyperlink ref="L620" r:id="rId609"/>
    <hyperlink ref="L621" r:id="rId610"/>
    <hyperlink ref="L622" r:id="rId611"/>
    <hyperlink ref="L623" r:id="rId612"/>
    <hyperlink ref="L624" r:id="rId613"/>
    <hyperlink ref="L625" r:id="rId614"/>
    <hyperlink ref="L626" r:id="rId615"/>
  </hyperlinks>
  <printOptions horizontalCentered="1"/>
  <pageMargins left="0" right="0" top="0" bottom="0" header="0" footer="0"/>
  <pageSetup paperSize="9" fitToHeight="0" orientation="landscape"/>
  <headerFooter>
    <oddHeader>&amp;CANEXO III- LISTA DE LOCALIDADES</oddHeader>
    <oddFooter>&amp;C&amp;P de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G1000"/>
  <sheetViews>
    <sheetView workbookViewId="0"/>
  </sheetViews>
  <sheetFormatPr defaultColWidth="14.42578125" defaultRowHeight="15" customHeight="1"/>
  <cols>
    <col min="1" max="1" width="26.7109375" customWidth="1"/>
    <col min="2" max="2" width="21.7109375" customWidth="1"/>
    <col min="3" max="3" width="11.28515625" customWidth="1"/>
    <col min="4" max="4" width="2.85546875" customWidth="1"/>
    <col min="5" max="5" width="24.28515625" customWidth="1"/>
    <col min="6" max="6" width="34.140625" customWidth="1"/>
    <col min="7" max="7" width="14" customWidth="1"/>
  </cols>
  <sheetData>
    <row r="1" spans="1:7">
      <c r="A1" s="52" t="s">
        <v>3741</v>
      </c>
      <c r="B1" s="264"/>
      <c r="C1" s="265"/>
      <c r="D1" s="266"/>
      <c r="E1" s="267" t="s">
        <v>3742</v>
      </c>
      <c r="F1" s="53" t="s">
        <v>3743</v>
      </c>
      <c r="G1" s="54"/>
    </row>
    <row r="2" spans="1:7">
      <c r="A2" s="268" t="s">
        <v>3744</v>
      </c>
      <c r="B2" s="269">
        <v>120</v>
      </c>
      <c r="C2" s="265"/>
      <c r="D2" s="266"/>
      <c r="E2" s="270" t="s">
        <v>3745</v>
      </c>
      <c r="F2" s="271">
        <v>8503770</v>
      </c>
      <c r="G2" s="54"/>
    </row>
    <row r="3" spans="1:7">
      <c r="A3" s="268" t="s">
        <v>3746</v>
      </c>
      <c r="B3" s="269">
        <v>120</v>
      </c>
      <c r="C3" s="265"/>
      <c r="D3" s="266"/>
      <c r="E3" s="270" t="s">
        <v>3747</v>
      </c>
      <c r="F3" s="272" t="s">
        <v>3748</v>
      </c>
      <c r="G3" s="54"/>
    </row>
    <row r="4" spans="1:7">
      <c r="A4" s="268" t="s">
        <v>3749</v>
      </c>
      <c r="B4" s="273">
        <v>240</v>
      </c>
      <c r="C4" s="55"/>
      <c r="D4" s="266"/>
      <c r="E4" s="270" t="s">
        <v>3750</v>
      </c>
      <c r="F4" s="273" t="s">
        <v>3751</v>
      </c>
      <c r="G4" s="54"/>
    </row>
    <row r="5" spans="1:7">
      <c r="A5" s="56"/>
      <c r="B5" s="57"/>
      <c r="C5" s="55"/>
      <c r="D5" s="57"/>
      <c r="E5" s="56"/>
      <c r="F5" s="57"/>
      <c r="G5" s="54"/>
    </row>
    <row r="6" spans="1:7">
      <c r="A6" s="52" t="s">
        <v>3752</v>
      </c>
      <c r="B6" s="58"/>
      <c r="C6" s="59"/>
      <c r="D6" s="60"/>
      <c r="E6" s="52" t="s">
        <v>3753</v>
      </c>
      <c r="F6" s="274"/>
      <c r="G6" s="275"/>
    </row>
    <row r="7" spans="1:7">
      <c r="A7" s="276" t="s">
        <v>3754</v>
      </c>
      <c r="B7" s="61" t="s">
        <v>3755</v>
      </c>
      <c r="C7" s="277" t="s">
        <v>3756</v>
      </c>
      <c r="D7" s="57"/>
      <c r="E7" s="62" t="s">
        <v>3757</v>
      </c>
      <c r="F7" s="63" t="s">
        <v>3758</v>
      </c>
      <c r="G7" s="278" t="s">
        <v>3756</v>
      </c>
    </row>
    <row r="8" spans="1:7">
      <c r="A8" s="279" t="s">
        <v>3759</v>
      </c>
      <c r="B8" s="273">
        <v>0</v>
      </c>
      <c r="C8" s="280">
        <v>0</v>
      </c>
      <c r="D8" s="266"/>
      <c r="E8" s="281" t="s">
        <v>109</v>
      </c>
      <c r="F8" s="273">
        <v>5</v>
      </c>
      <c r="G8" s="282">
        <f>COUNTIFS(tabLocalidades!$B$3:$B$626,"Nova",tabLocalidades!$A$3:$A$626,"Concluída",tabLocalidades!$H$3:$H$626,E8)</f>
        <v>0</v>
      </c>
    </row>
    <row r="9" spans="1:7">
      <c r="A9" s="283">
        <v>43466</v>
      </c>
      <c r="B9" s="273">
        <v>0</v>
      </c>
      <c r="C9" s="280">
        <f>COUNTIFS(tabLocalidades!B:B,"Nova",tabLocalidades!V:V,A9,tabLocalidades!A:A,"Concluída")</f>
        <v>0</v>
      </c>
      <c r="D9" s="266"/>
      <c r="E9" s="281" t="s">
        <v>318</v>
      </c>
      <c r="F9" s="273">
        <v>6</v>
      </c>
      <c r="G9" s="282">
        <f>COUNTIFS(tabLocalidades!$B$3:$B$626,"Nova",tabLocalidades!$A$3:$A$626,"Concluída",tabLocalidades!$H$3:$H$626,E9)</f>
        <v>0</v>
      </c>
    </row>
    <row r="10" spans="1:7">
      <c r="A10" s="283">
        <v>43497</v>
      </c>
      <c r="B10" s="273">
        <v>0</v>
      </c>
      <c r="C10" s="280">
        <f>COUNTIFS(tabLocalidades!B:B,"Nova",tabLocalidades!V:V,A10,tabLocalidades!A:A,"Concluída")</f>
        <v>0</v>
      </c>
      <c r="D10" s="266"/>
      <c r="E10" s="281" t="s">
        <v>431</v>
      </c>
      <c r="F10" s="273">
        <v>12</v>
      </c>
      <c r="G10" s="282">
        <f>COUNTIFS(tabLocalidades!$B$3:$B$626,"Nova",tabLocalidades!$A$3:$A$626,"Concluída",tabLocalidades!$H$3:$H$626,E10)</f>
        <v>0</v>
      </c>
    </row>
    <row r="11" spans="1:7">
      <c r="A11" s="283">
        <v>43525</v>
      </c>
      <c r="B11" s="273">
        <v>0</v>
      </c>
      <c r="C11" s="280">
        <f>COUNTIFS(tabLocalidades!B:B,"Nova",tabLocalidades!V:V,A11,tabLocalidades!A:A,"Concluída")</f>
        <v>0</v>
      </c>
      <c r="D11" s="266"/>
      <c r="E11" s="281" t="s">
        <v>262</v>
      </c>
      <c r="F11" s="273">
        <v>13</v>
      </c>
      <c r="G11" s="282">
        <f>COUNTIFS(tabLocalidades!$B$3:$B$626,"Nova",tabLocalidades!$A$3:$A$626,"Concluída",tabLocalidades!$H$3:$H$626,E11)</f>
        <v>0</v>
      </c>
    </row>
    <row r="12" spans="1:7">
      <c r="A12" s="283">
        <v>43556</v>
      </c>
      <c r="B12" s="273">
        <v>0</v>
      </c>
      <c r="C12" s="280">
        <f>COUNTIFS(tabLocalidades!B:B,"Nova",tabLocalidades!V:V,A12,tabLocalidades!A:A,"Concluída")</f>
        <v>0</v>
      </c>
      <c r="D12" s="266"/>
      <c r="E12" s="281" t="s">
        <v>491</v>
      </c>
      <c r="F12" s="273">
        <v>5</v>
      </c>
      <c r="G12" s="282">
        <f>COUNTIFS(tabLocalidades!$B$3:$B$626,"Nova",tabLocalidades!$A$3:$A$626,"Concluída",tabLocalidades!$H$3:$H$626,E12)</f>
        <v>0</v>
      </c>
    </row>
    <row r="13" spans="1:7">
      <c r="A13" s="283">
        <v>43586</v>
      </c>
      <c r="B13" s="273">
        <v>4</v>
      </c>
      <c r="C13" s="280">
        <f>COUNTIFS(tabLocalidades!B:B,"Nova",tabLocalidades!V:V,A13,tabLocalidades!A:A,"Concluída")</f>
        <v>0</v>
      </c>
      <c r="D13" s="266"/>
      <c r="E13" s="281" t="s">
        <v>150</v>
      </c>
      <c r="F13" s="273">
        <v>5</v>
      </c>
      <c r="G13" s="282">
        <f>COUNTIFS(tabLocalidades!$B$3:$B$626,"Nova",tabLocalidades!$A$3:$A$626,"Concluída",tabLocalidades!$H$3:$H$626,E13)</f>
        <v>0</v>
      </c>
    </row>
    <row r="14" spans="1:7">
      <c r="A14" s="283">
        <v>43617</v>
      </c>
      <c r="B14" s="273">
        <v>4</v>
      </c>
      <c r="C14" s="280">
        <f>COUNTIFS(tabLocalidades!B:B,"Nova",tabLocalidades!V:V,A14,tabLocalidades!A:A,"Concluída")</f>
        <v>0</v>
      </c>
      <c r="D14" s="266"/>
      <c r="E14" s="281" t="s">
        <v>614</v>
      </c>
      <c r="F14" s="273">
        <v>7</v>
      </c>
      <c r="G14" s="282">
        <f>COUNTIFS(tabLocalidades!$B$3:$B$626,"Nova",tabLocalidades!$A$3:$A$626,"Concluída",tabLocalidades!$H$3:$H$626,E14)</f>
        <v>0</v>
      </c>
    </row>
    <row r="15" spans="1:7">
      <c r="A15" s="283">
        <v>43647</v>
      </c>
      <c r="B15" s="273">
        <v>18</v>
      </c>
      <c r="C15" s="280">
        <f>COUNTIFS(tabLocalidades!B:B,"Nova",tabLocalidades!V:V,A15,tabLocalidades!A:A,"Concluída")</f>
        <v>0</v>
      </c>
      <c r="D15" s="266"/>
      <c r="E15" s="281" t="s">
        <v>377</v>
      </c>
      <c r="F15" s="273">
        <v>8</v>
      </c>
      <c r="G15" s="282">
        <f>COUNTIFS(tabLocalidades!$B$3:$B$626,"Nova",tabLocalidades!$A$3:$A$626,"Concluída",tabLocalidades!$H$3:$H$626,E15)</f>
        <v>0</v>
      </c>
    </row>
    <row r="16" spans="1:7">
      <c r="A16" s="283">
        <v>43678</v>
      </c>
      <c r="B16" s="273">
        <v>18</v>
      </c>
      <c r="C16" s="280">
        <f>COUNTIFS(tabLocalidades!B:B,"Nova",tabLocalidades!V:V,A16,tabLocalidades!A:A,"Concluída")</f>
        <v>0</v>
      </c>
      <c r="D16" s="266"/>
      <c r="E16" s="281" t="s">
        <v>390</v>
      </c>
      <c r="F16" s="273">
        <v>8</v>
      </c>
      <c r="G16" s="282">
        <f>COUNTIFS(tabLocalidades!$B$3:$B$626,"Nova",tabLocalidades!$A$3:$A$626,"Concluída",tabLocalidades!$H$3:$H$626,E16)</f>
        <v>0</v>
      </c>
    </row>
    <row r="17" spans="1:7">
      <c r="A17" s="283">
        <v>43709</v>
      </c>
      <c r="B17" s="273">
        <v>18</v>
      </c>
      <c r="C17" s="280">
        <f>COUNTIFS(tabLocalidades!B:B,"Nova",tabLocalidades!V:V,A17,tabLocalidades!A:A,"Concluída")</f>
        <v>0</v>
      </c>
      <c r="D17" s="266"/>
      <c r="E17" s="281" t="s">
        <v>57</v>
      </c>
      <c r="F17" s="273">
        <v>8</v>
      </c>
      <c r="G17" s="282">
        <f>COUNTIFS(tabLocalidades!$B$3:$B$626,"Nova",tabLocalidades!$A$3:$A$626,"Concluída",tabLocalidades!$H$3:$H$626,E17)</f>
        <v>0</v>
      </c>
    </row>
    <row r="18" spans="1:7">
      <c r="A18" s="283">
        <v>43739</v>
      </c>
      <c r="B18" s="273">
        <v>18</v>
      </c>
      <c r="C18" s="280">
        <f>COUNTIFS(tabLocalidades!B:B,"Nova",tabLocalidades!V:V,A18,tabLocalidades!A:A,"Concluída")</f>
        <v>0</v>
      </c>
      <c r="D18" s="266"/>
      <c r="E18" s="281" t="s">
        <v>166</v>
      </c>
      <c r="F18" s="273">
        <v>11</v>
      </c>
      <c r="G18" s="282">
        <f>COUNTIFS(tabLocalidades!$B$3:$B$626,"Nova",tabLocalidades!$A$3:$A$626,"Concluída",tabLocalidades!$H$3:$H$626,E18)</f>
        <v>0</v>
      </c>
    </row>
    <row r="19" spans="1:7">
      <c r="A19" s="283">
        <v>43770</v>
      </c>
      <c r="B19" s="273">
        <v>20</v>
      </c>
      <c r="C19" s="280">
        <f>COUNTIFS(tabLocalidades!B:B,"Nova",tabLocalidades!V:V,A19,tabLocalidades!A:A,"Concluída")</f>
        <v>0</v>
      </c>
      <c r="D19" s="266"/>
      <c r="E19" s="281" t="s">
        <v>398</v>
      </c>
      <c r="F19" s="273">
        <v>10</v>
      </c>
      <c r="G19" s="282">
        <f>COUNTIFS(tabLocalidades!$B$3:$B$626,"Nova",tabLocalidades!$A$3:$A$626,"Concluída",tabLocalidades!$H$3:$H$626,E19)</f>
        <v>1</v>
      </c>
    </row>
    <row r="20" spans="1:7">
      <c r="A20" s="283">
        <v>43800</v>
      </c>
      <c r="B20" s="273">
        <v>20</v>
      </c>
      <c r="C20" s="280">
        <f>COUNTIFS(tabLocalidades!B:B,"Nova",tabLocalidades!V:V,A20,tabLocalidades!A:A,"Concluída")</f>
        <v>0</v>
      </c>
      <c r="D20" s="266"/>
      <c r="E20" s="281" t="s">
        <v>229</v>
      </c>
      <c r="F20" s="273">
        <v>11</v>
      </c>
      <c r="G20" s="282">
        <f>COUNTIFS(tabLocalidades!$B$3:$B$626,"Nova",tabLocalidades!$A$3:$A$626,"Concluída",tabLocalidades!$H$3:$H$626,E20)</f>
        <v>0</v>
      </c>
    </row>
    <row r="21" spans="1:7" ht="15.75" customHeight="1">
      <c r="A21" s="283">
        <v>43831</v>
      </c>
      <c r="B21" s="273">
        <v>10</v>
      </c>
      <c r="C21" s="280">
        <f>COUNTIFS(tabLocalidades!B:B,"Nova",tabLocalidades!V:V,A21,tabLocalidades!A:A,"Concluída")</f>
        <v>0</v>
      </c>
      <c r="D21" s="266"/>
      <c r="E21" s="281" t="s">
        <v>31</v>
      </c>
      <c r="F21" s="273">
        <v>5</v>
      </c>
      <c r="G21" s="282">
        <f>COUNTIFS(tabLocalidades!$B$3:$B$626,"Nova",tabLocalidades!$A$3:$A$626,"Concluída",tabLocalidades!$H$3:$H$626,E21)</f>
        <v>0</v>
      </c>
    </row>
    <row r="22" spans="1:7" ht="15.75" customHeight="1">
      <c r="A22" s="283">
        <v>43862</v>
      </c>
      <c r="B22" s="273">
        <v>10</v>
      </c>
      <c r="C22" s="280">
        <f>COUNTIFS(tabLocalidades!B:B,"Nova",tabLocalidades!V:V,A22,tabLocalidades!A:A,"Concluída")</f>
        <v>0</v>
      </c>
      <c r="D22" s="266"/>
      <c r="E22" s="281" t="s">
        <v>311</v>
      </c>
      <c r="F22" s="273">
        <v>5</v>
      </c>
      <c r="G22" s="282">
        <f>COUNTIFS(tabLocalidades!$B$3:$B$626,"Nova",tabLocalidades!$A$3:$A$626,"Concluída",tabLocalidades!$H$3:$H$626,E22)</f>
        <v>0</v>
      </c>
    </row>
    <row r="23" spans="1:7" ht="15.75" customHeight="1">
      <c r="A23" s="283">
        <v>43891</v>
      </c>
      <c r="B23" s="273">
        <v>10</v>
      </c>
      <c r="C23" s="280">
        <f>COUNTIFS(tabLocalidades!B:B,"Nova",tabLocalidades!V:V,A23,tabLocalidades!A:A,"Concluída")</f>
        <v>0</v>
      </c>
      <c r="D23" s="266"/>
      <c r="E23" s="281" t="s">
        <v>276</v>
      </c>
      <c r="F23" s="273">
        <v>7</v>
      </c>
      <c r="G23" s="282">
        <f>COUNTIFS(tabLocalidades!$B$3:$B$626,"Nova",tabLocalidades!$A$3:$A$626,"Concluída",tabLocalidades!$H$3:$H$626,E23)</f>
        <v>0</v>
      </c>
    </row>
    <row r="24" spans="1:7" ht="15.75" customHeight="1">
      <c r="A24" s="283">
        <v>43922</v>
      </c>
      <c r="B24" s="273">
        <v>10</v>
      </c>
      <c r="C24" s="280">
        <f>COUNTIFS(tabLocalidades!B:B,"Nova",tabLocalidades!V:V,A24,tabLocalidades!A:A,"Concluída")</f>
        <v>0</v>
      </c>
      <c r="D24" s="266"/>
      <c r="E24" s="281" t="s">
        <v>345</v>
      </c>
      <c r="F24" s="273">
        <v>15</v>
      </c>
      <c r="G24" s="282">
        <f>COUNTIFS(tabLocalidades!$B$3:$B$626,"Nova",tabLocalidades!$A$3:$A$626,"Concluída",tabLocalidades!$H$3:$H$626,E24)</f>
        <v>0</v>
      </c>
    </row>
    <row r="25" spans="1:7" ht="15.75" customHeight="1">
      <c r="A25" s="283">
        <v>43952</v>
      </c>
      <c r="B25" s="273">
        <v>10</v>
      </c>
      <c r="C25" s="280">
        <f>COUNTIFS(tabLocalidades!B:B,"Nova",tabLocalidades!V:V,A25,tabLocalidades!A:A,"Concluída")</f>
        <v>0</v>
      </c>
      <c r="D25" s="266"/>
      <c r="E25" s="281" t="s">
        <v>270</v>
      </c>
      <c r="F25" s="273">
        <v>7</v>
      </c>
      <c r="G25" s="282">
        <f>COUNTIFS(tabLocalidades!$B$3:$B$626,"Nova",tabLocalidades!$A$3:$A$626,"Concluída",tabLocalidades!$H$3:$H$626,E25)</f>
        <v>1</v>
      </c>
    </row>
    <row r="26" spans="1:7" ht="15.75" customHeight="1">
      <c r="A26" s="283">
        <v>43983</v>
      </c>
      <c r="B26" s="273">
        <v>10</v>
      </c>
      <c r="C26" s="280">
        <f>COUNTIFS(tabLocalidades!B:B,"Nova",tabLocalidades!V:V,A26,tabLocalidades!A:A,"Concluída")</f>
        <v>0</v>
      </c>
      <c r="D26" s="266"/>
      <c r="E26" s="281" t="s">
        <v>406</v>
      </c>
      <c r="F26" s="273">
        <v>3</v>
      </c>
      <c r="G26" s="282">
        <f>COUNTIFS(tabLocalidades!$B$3:$B$626,"Nova",tabLocalidades!$A$3:$A$626,"Concluída",tabLocalidades!$H$3:$H$626,E26)</f>
        <v>0</v>
      </c>
    </row>
    <row r="27" spans="1:7" ht="15.75" customHeight="1">
      <c r="A27" s="283">
        <v>44013</v>
      </c>
      <c r="B27" s="273">
        <v>10</v>
      </c>
      <c r="C27" s="280">
        <f>COUNTIFS(tabLocalidades!B:B,"Nova",tabLocalidades!V:V,A27,tabLocalidades!A:A,"Concluída")</f>
        <v>0</v>
      </c>
      <c r="D27" s="266"/>
      <c r="E27" s="281" t="s">
        <v>102</v>
      </c>
      <c r="F27" s="273">
        <v>5</v>
      </c>
      <c r="G27" s="282">
        <f>COUNTIFS(tabLocalidades!$B$3:$B$626,"Nova",tabLocalidades!$A$3:$A$626,"Concluída",tabLocalidades!$H$3:$H$626,E27)</f>
        <v>0</v>
      </c>
    </row>
    <row r="28" spans="1:7" ht="15.75" customHeight="1">
      <c r="A28" s="283">
        <v>44044</v>
      </c>
      <c r="B28" s="273">
        <v>10</v>
      </c>
      <c r="C28" s="280">
        <f>COUNTIFS(tabLocalidades!B:B,"Nova",tabLocalidades!V:V,A28,tabLocalidades!A:A,"Concluída")</f>
        <v>0</v>
      </c>
      <c r="D28" s="266"/>
      <c r="E28" s="281" t="s">
        <v>284</v>
      </c>
      <c r="F28" s="273">
        <v>5</v>
      </c>
      <c r="G28" s="282">
        <f>COUNTIFS(tabLocalidades!$B$3:$B$626,"Nova",tabLocalidades!$A$3:$A$626,"Concluída",tabLocalidades!$H$3:$H$626,E28)</f>
        <v>0</v>
      </c>
    </row>
    <row r="29" spans="1:7" ht="15.75" customHeight="1">
      <c r="A29" s="283">
        <v>44075</v>
      </c>
      <c r="B29" s="273">
        <v>10</v>
      </c>
      <c r="C29" s="280">
        <f>COUNTIFS(tabLocalidades!B:B,"Nova",tabLocalidades!V:V,A29,tabLocalidades!A:A,"Concluída")</f>
        <v>0</v>
      </c>
      <c r="D29" s="266"/>
      <c r="E29" s="281" t="s">
        <v>68</v>
      </c>
      <c r="F29" s="273">
        <v>7</v>
      </c>
      <c r="G29" s="282">
        <f>COUNTIFS(tabLocalidades!$B$3:$B$626,"Nova",tabLocalidades!$A$3:$A$626,"Concluída",tabLocalidades!$H$3:$H$626,E29)</f>
        <v>0</v>
      </c>
    </row>
    <row r="30" spans="1:7" ht="15.75" customHeight="1">
      <c r="A30" s="283">
        <v>44105</v>
      </c>
      <c r="B30" s="273">
        <v>10</v>
      </c>
      <c r="C30" s="280">
        <f>COUNTIFS(tabLocalidades!B:B,"Nova",tabLocalidades!V:V,A30,tabLocalidades!A:A,"Concluída")</f>
        <v>0</v>
      </c>
      <c r="D30" s="266"/>
      <c r="E30" s="281" t="s">
        <v>221</v>
      </c>
      <c r="F30" s="273">
        <v>9</v>
      </c>
      <c r="G30" s="282">
        <f>COUNTIFS(tabLocalidades!$B$3:$B$626,"Nova",tabLocalidades!$A$3:$A$626,"Concluída",tabLocalidades!$H$3:$H$626,E30)</f>
        <v>0</v>
      </c>
    </row>
    <row r="31" spans="1:7" ht="15.75" customHeight="1">
      <c r="A31" s="283">
        <v>44136</v>
      </c>
      <c r="B31" s="273">
        <v>10</v>
      </c>
      <c r="C31" s="280">
        <f>COUNTIFS(tabLocalidades!B:B,"Nova",tabLocalidades!V:V,A31,tabLocalidades!A:A,"Concluída")</f>
        <v>0</v>
      </c>
      <c r="D31" s="266"/>
      <c r="E31" s="281" t="s">
        <v>571</v>
      </c>
      <c r="F31" s="273">
        <v>5</v>
      </c>
      <c r="G31" s="282">
        <f>COUNTIFS(tabLocalidades!$B$3:$B$626,"Nova",tabLocalidades!$A$3:$A$626,"Concluída",tabLocalidades!$H$3:$H$626,E31)</f>
        <v>0</v>
      </c>
    </row>
    <row r="32" spans="1:7" ht="15.75" customHeight="1">
      <c r="A32" s="284">
        <v>44166</v>
      </c>
      <c r="B32" s="64">
        <v>10</v>
      </c>
      <c r="C32" s="280">
        <f>COUNTIFS(tabLocalidades!B:B,"Nova",tabLocalidades!V:V,A32,tabLocalidades!A:A,"Concluída")</f>
        <v>0</v>
      </c>
      <c r="D32" s="266"/>
      <c r="E32" s="281" t="s">
        <v>197</v>
      </c>
      <c r="F32" s="273">
        <v>5</v>
      </c>
      <c r="G32" s="282">
        <f>COUNTIFS(tabLocalidades!$B$3:$B$626,"Nova",tabLocalidades!$A$3:$A$626,"Concluída",tabLocalidades!$H$3:$H$626,E32)</f>
        <v>0</v>
      </c>
    </row>
    <row r="33" spans="1:7" ht="15.75" customHeight="1">
      <c r="A33" s="285" t="s">
        <v>3760</v>
      </c>
      <c r="B33" s="65">
        <v>240</v>
      </c>
      <c r="C33" s="286">
        <f>SUM(C8:C32)</f>
        <v>0</v>
      </c>
      <c r="D33" s="266"/>
      <c r="E33" s="281" t="s">
        <v>580</v>
      </c>
      <c r="F33" s="273">
        <v>12</v>
      </c>
      <c r="G33" s="282">
        <f>COUNTIFS(tabLocalidades!$B$3:$B$626,"Nova",tabLocalidades!$A$3:$A$626,"Concluída",tabLocalidades!$H$3:$H$626,E33)</f>
        <v>1</v>
      </c>
    </row>
    <row r="34" spans="1:7" ht="15.75" customHeight="1">
      <c r="A34" s="268" t="s">
        <v>3761</v>
      </c>
      <c r="B34" s="273" t="s">
        <v>3762</v>
      </c>
      <c r="C34" s="55"/>
      <c r="D34" s="57"/>
      <c r="E34" s="279" t="s">
        <v>143</v>
      </c>
      <c r="F34" s="273">
        <v>6</v>
      </c>
      <c r="G34" s="282">
        <f>COUNTIFS(tabLocalidades!$B$3:$B$626,"Nova",tabLocalidades!$A$3:$A$626,"Concluída",tabLocalidades!$H$3:$H$626,E34)</f>
        <v>0</v>
      </c>
    </row>
    <row r="35" spans="1:7" ht="15.75" customHeight="1">
      <c r="A35" s="287" t="s">
        <v>3763</v>
      </c>
      <c r="B35" s="64" t="s">
        <v>3764</v>
      </c>
      <c r="C35" s="55"/>
      <c r="D35" s="57"/>
      <c r="E35" s="279" t="s">
        <v>669</v>
      </c>
      <c r="F35" s="273">
        <v>4</v>
      </c>
      <c r="G35" s="282">
        <f>COUNTIFS(tabLocalidades!$B$3:$B$626,"Nova",tabLocalidades!$A$3:$A$626,"Concluída",tabLocalidades!$H$3:$H$626,E35)</f>
        <v>0</v>
      </c>
    </row>
    <row r="36" spans="1:7" ht="15.75" customHeight="1">
      <c r="A36" s="66" t="s">
        <v>3765</v>
      </c>
      <c r="B36" s="271" t="s">
        <v>3766</v>
      </c>
      <c r="C36" s="55"/>
      <c r="D36" s="57"/>
      <c r="E36" s="279" t="s">
        <v>40</v>
      </c>
      <c r="F36" s="273">
        <v>12</v>
      </c>
      <c r="G36" s="282">
        <f>COUNTIFS(tabLocalidades!$B$3:$B$626,"Nova",tabLocalidades!$A$3:$A$626,"Concluída",tabLocalidades!$H$3:$H$626,E36)</f>
        <v>0</v>
      </c>
    </row>
    <row r="37" spans="1:7" ht="15.75" customHeight="1">
      <c r="A37" s="268" t="s">
        <v>3767</v>
      </c>
      <c r="B37" s="273" t="s">
        <v>3768</v>
      </c>
      <c r="C37" s="55"/>
      <c r="D37" s="57"/>
      <c r="E37" s="279" t="s">
        <v>451</v>
      </c>
      <c r="F37" s="273">
        <v>5</v>
      </c>
      <c r="G37" s="282">
        <f>COUNTIFS(tabLocalidades!$B$3:$B$626,"Nova",tabLocalidades!$A$3:$A$626,"Concluída",tabLocalidades!$H$3:$H$626,E37)</f>
        <v>0</v>
      </c>
    </row>
    <row r="38" spans="1:7" ht="15.75" customHeight="1">
      <c r="A38" s="268" t="s">
        <v>3769</v>
      </c>
      <c r="B38" s="273" t="s">
        <v>3770</v>
      </c>
      <c r="C38" s="55"/>
      <c r="D38" s="57"/>
      <c r="E38" s="279" t="s">
        <v>205</v>
      </c>
      <c r="F38" s="273">
        <v>8</v>
      </c>
      <c r="G38" s="282">
        <f>COUNTIFS(tabLocalidades!$B$3:$B$626,"Nova",tabLocalidades!$A$3:$A$626,"Concluída",tabLocalidades!$H$3:$H$626,E38)</f>
        <v>0</v>
      </c>
    </row>
    <row r="39" spans="1:7" ht="15.75" customHeight="1">
      <c r="A39" s="67"/>
      <c r="B39" s="68"/>
      <c r="C39" s="55"/>
      <c r="D39" s="57"/>
      <c r="E39" s="288" t="s">
        <v>91</v>
      </c>
      <c r="F39" s="64">
        <v>6</v>
      </c>
      <c r="G39" s="282">
        <f>COUNTIFS(tabLocalidades!$B$3:$B$626,"Nova",tabLocalidades!$A$3:$A$626,"Concluída",tabLocalidades!$H$3:$H$626,E39)</f>
        <v>0</v>
      </c>
    </row>
    <row r="40" spans="1:7" ht="15.75" customHeight="1">
      <c r="A40" s="67"/>
      <c r="B40" s="68"/>
      <c r="C40" s="55"/>
      <c r="D40" s="57"/>
      <c r="E40" s="285" t="s">
        <v>3760</v>
      </c>
      <c r="F40" s="65">
        <v>240</v>
      </c>
      <c r="G40" s="286">
        <f>SUM(G8:G39)</f>
        <v>3</v>
      </c>
    </row>
    <row r="41" spans="1:7" ht="15.75" customHeight="1">
      <c r="A41" s="69"/>
      <c r="E41" s="70"/>
    </row>
    <row r="42" spans="1:7" ht="15.75" customHeight="1">
      <c r="A42" s="70"/>
      <c r="E42" s="70"/>
    </row>
    <row r="43" spans="1:7" ht="15.75" customHeight="1">
      <c r="A43" s="70"/>
      <c r="E43" s="70"/>
    </row>
    <row r="44" spans="1:7" ht="15.75" customHeight="1">
      <c r="A44" s="70"/>
      <c r="E44" s="70"/>
    </row>
    <row r="45" spans="1:7" ht="15.75" customHeight="1">
      <c r="A45" s="70"/>
      <c r="E45" s="70"/>
    </row>
    <row r="46" spans="1:7" ht="15.75" customHeight="1">
      <c r="A46" s="70"/>
      <c r="E46" s="70"/>
    </row>
    <row r="47" spans="1:7" ht="15.75" customHeight="1">
      <c r="A47" s="70"/>
      <c r="E47" s="70"/>
    </row>
    <row r="48" spans="1:7" ht="15.75" customHeight="1">
      <c r="A48" s="70"/>
      <c r="E48" s="70"/>
    </row>
    <row r="49" spans="1:5" ht="15.75" customHeight="1">
      <c r="A49" s="70"/>
      <c r="E49" s="70"/>
    </row>
    <row r="50" spans="1:5" ht="15.75" customHeight="1">
      <c r="A50" s="70"/>
      <c r="E50" s="70"/>
    </row>
    <row r="51" spans="1:5" ht="15.75" customHeight="1">
      <c r="A51" s="70"/>
      <c r="E51" s="70"/>
    </row>
    <row r="52" spans="1:5" ht="15.75" customHeight="1">
      <c r="A52" s="70"/>
      <c r="E52" s="70"/>
    </row>
    <row r="53" spans="1:5" ht="15.75" customHeight="1">
      <c r="A53" s="70"/>
      <c r="E53" s="70"/>
    </row>
    <row r="54" spans="1:5" ht="15.75" customHeight="1">
      <c r="A54" s="70"/>
      <c r="E54" s="70"/>
    </row>
    <row r="55" spans="1:5" ht="15.75" customHeight="1">
      <c r="A55" s="70"/>
      <c r="E55" s="70"/>
    </row>
    <row r="56" spans="1:5" ht="15.75" customHeight="1">
      <c r="A56" s="70"/>
      <c r="E56" s="70"/>
    </row>
    <row r="57" spans="1:5" ht="15.75" customHeight="1">
      <c r="A57" s="70"/>
      <c r="E57" s="70"/>
    </row>
    <row r="58" spans="1:5" ht="15.75" customHeight="1">
      <c r="A58" s="70"/>
      <c r="E58" s="70"/>
    </row>
    <row r="59" spans="1:5" ht="15.75" customHeight="1">
      <c r="A59" s="70"/>
      <c r="E59" s="70"/>
    </row>
    <row r="60" spans="1:5" ht="15.75" customHeight="1">
      <c r="A60" s="70"/>
      <c r="E60" s="70"/>
    </row>
    <row r="61" spans="1:5" ht="15.75" customHeight="1">
      <c r="A61" s="70"/>
      <c r="E61" s="70"/>
    </row>
    <row r="62" spans="1:5" ht="15.75" customHeight="1">
      <c r="A62" s="70"/>
      <c r="E62" s="70"/>
    </row>
    <row r="63" spans="1:5" ht="15.75" customHeight="1">
      <c r="A63" s="70"/>
      <c r="E63" s="70"/>
    </row>
    <row r="64" spans="1:5" ht="15.75" customHeight="1">
      <c r="A64" s="70"/>
      <c r="E64" s="70"/>
    </row>
    <row r="65" spans="1:5" ht="15.75" customHeight="1">
      <c r="A65" s="70"/>
      <c r="E65" s="70"/>
    </row>
    <row r="66" spans="1:5" ht="15.75" customHeight="1">
      <c r="A66" s="70"/>
      <c r="E66" s="70"/>
    </row>
    <row r="67" spans="1:5" ht="15.75" customHeight="1">
      <c r="A67" s="70"/>
      <c r="E67" s="70"/>
    </row>
    <row r="68" spans="1:5" ht="15.75" customHeight="1">
      <c r="A68" s="70"/>
      <c r="E68" s="70"/>
    </row>
    <row r="69" spans="1:5" ht="15.75" customHeight="1">
      <c r="A69" s="70"/>
      <c r="E69" s="70"/>
    </row>
    <row r="70" spans="1:5" ht="15.75" customHeight="1">
      <c r="A70" s="70"/>
      <c r="E70" s="70"/>
    </row>
    <row r="71" spans="1:5" ht="15.75" customHeight="1">
      <c r="A71" s="70"/>
      <c r="E71" s="70"/>
    </row>
    <row r="72" spans="1:5" ht="15.75" customHeight="1">
      <c r="A72" s="70"/>
      <c r="E72" s="70"/>
    </row>
    <row r="73" spans="1:5" ht="15.75" customHeight="1">
      <c r="A73" s="70"/>
      <c r="E73" s="70"/>
    </row>
    <row r="74" spans="1:5" ht="15.75" customHeight="1">
      <c r="A74" s="70"/>
      <c r="E74" s="70"/>
    </row>
    <row r="75" spans="1:5" ht="15.75" customHeight="1">
      <c r="A75" s="70"/>
      <c r="E75" s="70"/>
    </row>
    <row r="76" spans="1:5" ht="15.75" customHeight="1">
      <c r="A76" s="70"/>
      <c r="E76" s="70"/>
    </row>
    <row r="77" spans="1:5" ht="15.75" customHeight="1">
      <c r="A77" s="70"/>
      <c r="E77" s="70"/>
    </row>
    <row r="78" spans="1:5" ht="15.75" customHeight="1">
      <c r="A78" s="70"/>
      <c r="E78" s="70"/>
    </row>
    <row r="79" spans="1:5" ht="15.75" customHeight="1">
      <c r="A79" s="70"/>
      <c r="E79" s="70"/>
    </row>
    <row r="80" spans="1:5" ht="15.75" customHeight="1">
      <c r="A80" s="70"/>
      <c r="E80" s="70"/>
    </row>
    <row r="81" spans="1:5" ht="15.75" customHeight="1">
      <c r="A81" s="70"/>
      <c r="E81" s="70"/>
    </row>
    <row r="82" spans="1:5" ht="15.75" customHeight="1">
      <c r="A82" s="70"/>
      <c r="E82" s="70"/>
    </row>
    <row r="83" spans="1:5" ht="15.75" customHeight="1">
      <c r="A83" s="70"/>
      <c r="E83" s="70"/>
    </row>
    <row r="84" spans="1:5" ht="15.75" customHeight="1">
      <c r="A84" s="70"/>
      <c r="E84" s="70"/>
    </row>
    <row r="85" spans="1:5" ht="15.75" customHeight="1">
      <c r="A85" s="70"/>
      <c r="E85" s="70"/>
    </row>
    <row r="86" spans="1:5" ht="15.75" customHeight="1">
      <c r="A86" s="70"/>
      <c r="E86" s="70"/>
    </row>
    <row r="87" spans="1:5" ht="15.75" customHeight="1">
      <c r="A87" s="70"/>
      <c r="E87" s="70"/>
    </row>
    <row r="88" spans="1:5" ht="15.75" customHeight="1">
      <c r="A88" s="70"/>
      <c r="E88" s="70"/>
    </row>
    <row r="89" spans="1:5" ht="15.75" customHeight="1">
      <c r="A89" s="70"/>
      <c r="E89" s="70"/>
    </row>
    <row r="90" spans="1:5" ht="15.75" customHeight="1">
      <c r="A90" s="70"/>
      <c r="E90" s="70"/>
    </row>
    <row r="91" spans="1:5" ht="15.75" customHeight="1">
      <c r="A91" s="70"/>
      <c r="E91" s="70"/>
    </row>
    <row r="92" spans="1:5" ht="15.75" customHeight="1">
      <c r="A92" s="70"/>
      <c r="E92" s="70"/>
    </row>
    <row r="93" spans="1:5" ht="15.75" customHeight="1">
      <c r="A93" s="70"/>
      <c r="E93" s="70"/>
    </row>
    <row r="94" spans="1:5" ht="15.75" customHeight="1">
      <c r="A94" s="70"/>
      <c r="E94" s="70"/>
    </row>
    <row r="95" spans="1:5" ht="15.75" customHeight="1">
      <c r="A95" s="70"/>
      <c r="E95" s="70"/>
    </row>
    <row r="96" spans="1:5" ht="15.75" customHeight="1">
      <c r="A96" s="70"/>
      <c r="E96" s="70"/>
    </row>
    <row r="97" spans="1:5" ht="15.75" customHeight="1">
      <c r="A97" s="70"/>
      <c r="E97" s="70"/>
    </row>
    <row r="98" spans="1:5" ht="15.75" customHeight="1">
      <c r="A98" s="70"/>
      <c r="E98" s="70"/>
    </row>
    <row r="99" spans="1:5" ht="15.75" customHeight="1">
      <c r="A99" s="70"/>
      <c r="E99" s="70"/>
    </row>
    <row r="100" spans="1:5" ht="15.75" customHeight="1">
      <c r="A100" s="70"/>
      <c r="E100" s="70"/>
    </row>
    <row r="101" spans="1:5" ht="15.75" customHeight="1">
      <c r="A101" s="70"/>
      <c r="E101" s="70"/>
    </row>
    <row r="102" spans="1:5" ht="15.75" customHeight="1">
      <c r="A102" s="70"/>
      <c r="E102" s="70"/>
    </row>
    <row r="103" spans="1:5" ht="15.75" customHeight="1">
      <c r="A103" s="70"/>
      <c r="E103" s="70"/>
    </row>
    <row r="104" spans="1:5" ht="15.75" customHeight="1">
      <c r="A104" s="70"/>
      <c r="E104" s="70"/>
    </row>
    <row r="105" spans="1:5" ht="15.75" customHeight="1">
      <c r="A105" s="70"/>
      <c r="E105" s="70"/>
    </row>
    <row r="106" spans="1:5" ht="15.75" customHeight="1">
      <c r="A106" s="70"/>
      <c r="E106" s="70"/>
    </row>
    <row r="107" spans="1:5" ht="15.75" customHeight="1">
      <c r="A107" s="70"/>
      <c r="E107" s="70"/>
    </row>
    <row r="108" spans="1:5" ht="15.75" customHeight="1">
      <c r="A108" s="70"/>
      <c r="E108" s="70"/>
    </row>
    <row r="109" spans="1:5" ht="15.75" customHeight="1">
      <c r="A109" s="70"/>
      <c r="E109" s="70"/>
    </row>
    <row r="110" spans="1:5" ht="15.75" customHeight="1">
      <c r="A110" s="70"/>
      <c r="E110" s="70"/>
    </row>
    <row r="111" spans="1:5" ht="15.75" customHeight="1">
      <c r="A111" s="70"/>
      <c r="E111" s="70"/>
    </row>
    <row r="112" spans="1:5" ht="15.75" customHeight="1">
      <c r="A112" s="70"/>
      <c r="E112" s="70"/>
    </row>
    <row r="113" spans="1:5" ht="15.75" customHeight="1">
      <c r="A113" s="70"/>
      <c r="E113" s="70"/>
    </row>
    <row r="114" spans="1:5" ht="15.75" customHeight="1">
      <c r="A114" s="70"/>
      <c r="E114" s="70"/>
    </row>
    <row r="115" spans="1:5" ht="15.75" customHeight="1">
      <c r="A115" s="70"/>
      <c r="E115" s="70"/>
    </row>
    <row r="116" spans="1:5" ht="15.75" customHeight="1">
      <c r="A116" s="70"/>
      <c r="E116" s="70"/>
    </row>
    <row r="117" spans="1:5" ht="15.75" customHeight="1">
      <c r="A117" s="70"/>
      <c r="E117" s="70"/>
    </row>
    <row r="118" spans="1:5" ht="15.75" customHeight="1">
      <c r="A118" s="70"/>
      <c r="E118" s="70"/>
    </row>
    <row r="119" spans="1:5" ht="15.75" customHeight="1">
      <c r="A119" s="70"/>
      <c r="E119" s="70"/>
    </row>
    <row r="120" spans="1:5" ht="15.75" customHeight="1">
      <c r="A120" s="70"/>
      <c r="E120" s="70"/>
    </row>
    <row r="121" spans="1:5" ht="15.75" customHeight="1">
      <c r="A121" s="70"/>
      <c r="E121" s="70"/>
    </row>
    <row r="122" spans="1:5" ht="15.75" customHeight="1">
      <c r="A122" s="70"/>
      <c r="E122" s="70"/>
    </row>
    <row r="123" spans="1:5" ht="15.75" customHeight="1">
      <c r="A123" s="70"/>
      <c r="E123" s="70"/>
    </row>
    <row r="124" spans="1:5" ht="15.75" customHeight="1">
      <c r="A124" s="70"/>
      <c r="E124" s="70"/>
    </row>
    <row r="125" spans="1:5" ht="15.75" customHeight="1">
      <c r="A125" s="70"/>
      <c r="E125" s="70"/>
    </row>
    <row r="126" spans="1:5" ht="15.75" customHeight="1">
      <c r="A126" s="70"/>
      <c r="E126" s="70"/>
    </row>
    <row r="127" spans="1:5" ht="15.75" customHeight="1">
      <c r="A127" s="70"/>
      <c r="E127" s="70"/>
    </row>
    <row r="128" spans="1:5" ht="15.75" customHeight="1">
      <c r="A128" s="70"/>
      <c r="E128" s="70"/>
    </row>
    <row r="129" spans="1:5" ht="15.75" customHeight="1">
      <c r="A129" s="70"/>
      <c r="E129" s="70"/>
    </row>
    <row r="130" spans="1:5" ht="15.75" customHeight="1">
      <c r="A130" s="70"/>
      <c r="E130" s="70"/>
    </row>
    <row r="131" spans="1:5" ht="15.75" customHeight="1">
      <c r="A131" s="70"/>
      <c r="E131" s="70"/>
    </row>
    <row r="132" spans="1:5" ht="15.75" customHeight="1">
      <c r="A132" s="70"/>
      <c r="E132" s="70"/>
    </row>
    <row r="133" spans="1:5" ht="15.75" customHeight="1">
      <c r="A133" s="70"/>
      <c r="E133" s="70"/>
    </row>
    <row r="134" spans="1:5" ht="15.75" customHeight="1">
      <c r="A134" s="70"/>
      <c r="E134" s="70"/>
    </row>
    <row r="135" spans="1:5" ht="15.75" customHeight="1">
      <c r="A135" s="70"/>
      <c r="E135" s="70"/>
    </row>
    <row r="136" spans="1:5" ht="15.75" customHeight="1">
      <c r="A136" s="70"/>
      <c r="E136" s="70"/>
    </row>
    <row r="137" spans="1:5" ht="15.75" customHeight="1">
      <c r="A137" s="70"/>
      <c r="E137" s="70"/>
    </row>
    <row r="138" spans="1:5" ht="15.75" customHeight="1">
      <c r="A138" s="70"/>
      <c r="E138" s="70"/>
    </row>
    <row r="139" spans="1:5" ht="15.75" customHeight="1">
      <c r="A139" s="70"/>
      <c r="E139" s="70"/>
    </row>
    <row r="140" spans="1:5" ht="15.75" customHeight="1">
      <c r="A140" s="70"/>
      <c r="E140" s="70"/>
    </row>
    <row r="141" spans="1:5" ht="15.75" customHeight="1">
      <c r="A141" s="70"/>
      <c r="E141" s="70"/>
    </row>
    <row r="142" spans="1:5" ht="15.75" customHeight="1">
      <c r="A142" s="70"/>
      <c r="E142" s="70"/>
    </row>
    <row r="143" spans="1:5" ht="15.75" customHeight="1">
      <c r="A143" s="70"/>
      <c r="E143" s="70"/>
    </row>
    <row r="144" spans="1:5" ht="15.75" customHeight="1">
      <c r="A144" s="70"/>
      <c r="E144" s="70"/>
    </row>
    <row r="145" spans="1:5" ht="15.75" customHeight="1">
      <c r="A145" s="70"/>
      <c r="E145" s="70"/>
    </row>
    <row r="146" spans="1:5" ht="15.75" customHeight="1">
      <c r="A146" s="70"/>
      <c r="E146" s="70"/>
    </row>
    <row r="147" spans="1:5" ht="15.75" customHeight="1">
      <c r="A147" s="70"/>
      <c r="E147" s="70"/>
    </row>
    <row r="148" spans="1:5" ht="15.75" customHeight="1">
      <c r="A148" s="70"/>
      <c r="E148" s="70"/>
    </row>
    <row r="149" spans="1:5" ht="15.75" customHeight="1">
      <c r="A149" s="70"/>
      <c r="E149" s="70"/>
    </row>
    <row r="150" spans="1:5" ht="15.75" customHeight="1">
      <c r="A150" s="70"/>
      <c r="E150" s="70"/>
    </row>
    <row r="151" spans="1:5" ht="15.75" customHeight="1">
      <c r="A151" s="70"/>
      <c r="E151" s="70"/>
    </row>
    <row r="152" spans="1:5" ht="15.75" customHeight="1">
      <c r="A152" s="70"/>
      <c r="E152" s="70"/>
    </row>
    <row r="153" spans="1:5" ht="15.75" customHeight="1">
      <c r="A153" s="70"/>
      <c r="E153" s="70"/>
    </row>
    <row r="154" spans="1:5" ht="15.75" customHeight="1">
      <c r="A154" s="70"/>
      <c r="E154" s="70"/>
    </row>
    <row r="155" spans="1:5" ht="15.75" customHeight="1">
      <c r="A155" s="70"/>
      <c r="E155" s="70"/>
    </row>
    <row r="156" spans="1:5" ht="15.75" customHeight="1">
      <c r="A156" s="70"/>
      <c r="E156" s="70"/>
    </row>
    <row r="157" spans="1:5" ht="15.75" customHeight="1">
      <c r="A157" s="70"/>
      <c r="E157" s="70"/>
    </row>
    <row r="158" spans="1:5" ht="15.75" customHeight="1">
      <c r="A158" s="70"/>
      <c r="E158" s="70"/>
    </row>
    <row r="159" spans="1:5" ht="15.75" customHeight="1">
      <c r="A159" s="70"/>
      <c r="E159" s="70"/>
    </row>
    <row r="160" spans="1:5" ht="15.75" customHeight="1">
      <c r="A160" s="70"/>
      <c r="E160" s="70"/>
    </row>
    <row r="161" spans="1:5" ht="15.75" customHeight="1">
      <c r="A161" s="70"/>
      <c r="E161" s="70"/>
    </row>
    <row r="162" spans="1:5" ht="15.75" customHeight="1">
      <c r="A162" s="70"/>
      <c r="E162" s="70"/>
    </row>
    <row r="163" spans="1:5" ht="15.75" customHeight="1">
      <c r="A163" s="70"/>
      <c r="E163" s="70"/>
    </row>
    <row r="164" spans="1:5" ht="15.75" customHeight="1">
      <c r="A164" s="70"/>
      <c r="E164" s="70"/>
    </row>
    <row r="165" spans="1:5" ht="15.75" customHeight="1">
      <c r="A165" s="70"/>
      <c r="E165" s="70"/>
    </row>
    <row r="166" spans="1:5" ht="15.75" customHeight="1">
      <c r="A166" s="70"/>
      <c r="E166" s="70"/>
    </row>
    <row r="167" spans="1:5" ht="15.75" customHeight="1">
      <c r="A167" s="70"/>
      <c r="E167" s="70"/>
    </row>
    <row r="168" spans="1:5" ht="15.75" customHeight="1">
      <c r="A168" s="70"/>
      <c r="E168" s="70"/>
    </row>
    <row r="169" spans="1:5" ht="15.75" customHeight="1">
      <c r="A169" s="70"/>
      <c r="E169" s="70"/>
    </row>
    <row r="170" spans="1:5" ht="15.75" customHeight="1">
      <c r="A170" s="70"/>
      <c r="E170" s="70"/>
    </row>
    <row r="171" spans="1:5" ht="15.75" customHeight="1">
      <c r="A171" s="70"/>
      <c r="E171" s="70"/>
    </row>
    <row r="172" spans="1:5" ht="15.75" customHeight="1">
      <c r="A172" s="70"/>
      <c r="E172" s="70"/>
    </row>
    <row r="173" spans="1:5" ht="15.75" customHeight="1">
      <c r="A173" s="70"/>
      <c r="E173" s="70"/>
    </row>
    <row r="174" spans="1:5" ht="15.75" customHeight="1">
      <c r="A174" s="70"/>
      <c r="E174" s="70"/>
    </row>
    <row r="175" spans="1:5" ht="15.75" customHeight="1">
      <c r="A175" s="70"/>
      <c r="E175" s="70"/>
    </row>
    <row r="176" spans="1:5" ht="15.75" customHeight="1">
      <c r="A176" s="70"/>
      <c r="E176" s="70"/>
    </row>
    <row r="177" spans="1:5" ht="15.75" customHeight="1">
      <c r="A177" s="70"/>
      <c r="E177" s="70"/>
    </row>
    <row r="178" spans="1:5" ht="15.75" customHeight="1">
      <c r="A178" s="70"/>
      <c r="E178" s="70"/>
    </row>
    <row r="179" spans="1:5" ht="15.75" customHeight="1">
      <c r="A179" s="70"/>
      <c r="E179" s="70"/>
    </row>
    <row r="180" spans="1:5" ht="15.75" customHeight="1">
      <c r="A180" s="70"/>
      <c r="E180" s="70"/>
    </row>
    <row r="181" spans="1:5" ht="15.75" customHeight="1">
      <c r="A181" s="70"/>
      <c r="E181" s="70"/>
    </row>
    <row r="182" spans="1:5" ht="15.75" customHeight="1">
      <c r="A182" s="70"/>
      <c r="E182" s="70"/>
    </row>
    <row r="183" spans="1:5" ht="15.75" customHeight="1">
      <c r="A183" s="70"/>
      <c r="E183" s="70"/>
    </row>
    <row r="184" spans="1:5" ht="15.75" customHeight="1">
      <c r="A184" s="70"/>
      <c r="E184" s="70"/>
    </row>
    <row r="185" spans="1:5" ht="15.75" customHeight="1">
      <c r="A185" s="70"/>
      <c r="E185" s="70"/>
    </row>
    <row r="186" spans="1:5" ht="15.75" customHeight="1">
      <c r="A186" s="70"/>
      <c r="E186" s="70"/>
    </row>
    <row r="187" spans="1:5" ht="15.75" customHeight="1">
      <c r="A187" s="70"/>
      <c r="E187" s="70"/>
    </row>
    <row r="188" spans="1:5" ht="15.75" customHeight="1">
      <c r="A188" s="70"/>
      <c r="E188" s="70"/>
    </row>
    <row r="189" spans="1:5" ht="15.75" customHeight="1">
      <c r="A189" s="70"/>
      <c r="E189" s="70"/>
    </row>
    <row r="190" spans="1:5" ht="15.75" customHeight="1">
      <c r="A190" s="70"/>
      <c r="E190" s="70"/>
    </row>
    <row r="191" spans="1:5" ht="15.75" customHeight="1">
      <c r="A191" s="70"/>
      <c r="E191" s="70"/>
    </row>
    <row r="192" spans="1:5" ht="15.75" customHeight="1">
      <c r="A192" s="70"/>
      <c r="E192" s="70"/>
    </row>
    <row r="193" spans="1:5" ht="15.75" customHeight="1">
      <c r="A193" s="70"/>
      <c r="E193" s="70"/>
    </row>
    <row r="194" spans="1:5" ht="15.75" customHeight="1">
      <c r="A194" s="70"/>
      <c r="E194" s="70"/>
    </row>
    <row r="195" spans="1:5" ht="15.75" customHeight="1">
      <c r="A195" s="70"/>
      <c r="E195" s="70"/>
    </row>
    <row r="196" spans="1:5" ht="15.75" customHeight="1">
      <c r="A196" s="70"/>
      <c r="E196" s="70"/>
    </row>
    <row r="197" spans="1:5" ht="15.75" customHeight="1">
      <c r="A197" s="70"/>
      <c r="E197" s="70"/>
    </row>
    <row r="198" spans="1:5" ht="15.75" customHeight="1">
      <c r="A198" s="70"/>
      <c r="E198" s="70"/>
    </row>
    <row r="199" spans="1:5" ht="15.75" customHeight="1">
      <c r="A199" s="70"/>
      <c r="E199" s="70"/>
    </row>
    <row r="200" spans="1:5" ht="15.75" customHeight="1">
      <c r="A200" s="70"/>
      <c r="E200" s="70"/>
    </row>
    <row r="201" spans="1:5" ht="15.75" customHeight="1">
      <c r="A201" s="70"/>
      <c r="E201" s="70"/>
    </row>
    <row r="202" spans="1:5" ht="15.75" customHeight="1">
      <c r="A202" s="70"/>
      <c r="E202" s="70"/>
    </row>
    <row r="203" spans="1:5" ht="15.75" customHeight="1">
      <c r="A203" s="70"/>
      <c r="E203" s="70"/>
    </row>
    <row r="204" spans="1:5" ht="15.75" customHeight="1">
      <c r="A204" s="70"/>
      <c r="E204" s="70"/>
    </row>
    <row r="205" spans="1:5" ht="15.75" customHeight="1">
      <c r="A205" s="70"/>
      <c r="E205" s="70"/>
    </row>
    <row r="206" spans="1:5" ht="15.75" customHeight="1">
      <c r="A206" s="70"/>
      <c r="E206" s="70"/>
    </row>
    <row r="207" spans="1:5" ht="15.75" customHeight="1">
      <c r="A207" s="70"/>
      <c r="E207" s="70"/>
    </row>
    <row r="208" spans="1:5" ht="15.75" customHeight="1">
      <c r="A208" s="70"/>
      <c r="E208" s="70"/>
    </row>
    <row r="209" spans="1:5" ht="15.75" customHeight="1">
      <c r="A209" s="70"/>
      <c r="E209" s="70"/>
    </row>
    <row r="210" spans="1:5" ht="15.75" customHeight="1">
      <c r="A210" s="70"/>
      <c r="E210" s="70"/>
    </row>
    <row r="211" spans="1:5" ht="15.75" customHeight="1">
      <c r="A211" s="70"/>
      <c r="E211" s="70"/>
    </row>
    <row r="212" spans="1:5" ht="15.75" customHeight="1">
      <c r="A212" s="70"/>
      <c r="E212" s="70"/>
    </row>
    <row r="213" spans="1:5" ht="15.75" customHeight="1">
      <c r="A213" s="70"/>
      <c r="E213" s="70"/>
    </row>
    <row r="214" spans="1:5" ht="15.75" customHeight="1">
      <c r="A214" s="70"/>
      <c r="E214" s="70"/>
    </row>
    <row r="215" spans="1:5" ht="15.75" customHeight="1">
      <c r="A215" s="70"/>
      <c r="E215" s="70"/>
    </row>
    <row r="216" spans="1:5" ht="15.75" customHeight="1">
      <c r="A216" s="70"/>
      <c r="E216" s="70"/>
    </row>
    <row r="217" spans="1:5" ht="15.75" customHeight="1">
      <c r="A217" s="70"/>
      <c r="E217" s="70"/>
    </row>
    <row r="218" spans="1:5" ht="15.75" customHeight="1">
      <c r="A218" s="70"/>
      <c r="E218" s="70"/>
    </row>
    <row r="219" spans="1:5" ht="15.75" customHeight="1">
      <c r="A219" s="70"/>
      <c r="E219" s="70"/>
    </row>
    <row r="220" spans="1:5" ht="15.75" customHeight="1">
      <c r="A220" s="70"/>
      <c r="E220" s="70"/>
    </row>
    <row r="221" spans="1:5" ht="15.75" customHeight="1">
      <c r="A221" s="70"/>
      <c r="E221" s="70"/>
    </row>
    <row r="222" spans="1:5" ht="15.75" customHeight="1">
      <c r="A222" s="70"/>
      <c r="E222" s="70"/>
    </row>
    <row r="223" spans="1:5" ht="15.75" customHeight="1">
      <c r="A223" s="70"/>
      <c r="E223" s="70"/>
    </row>
    <row r="224" spans="1:5" ht="15.75" customHeight="1">
      <c r="A224" s="70"/>
      <c r="E224" s="70"/>
    </row>
    <row r="225" spans="1:5" ht="15.75" customHeight="1">
      <c r="A225" s="70"/>
      <c r="E225" s="70"/>
    </row>
    <row r="226" spans="1:5" ht="15.75" customHeight="1">
      <c r="A226" s="70"/>
      <c r="E226" s="70"/>
    </row>
    <row r="227" spans="1:5" ht="15.75" customHeight="1">
      <c r="A227" s="70"/>
      <c r="E227" s="70"/>
    </row>
    <row r="228" spans="1:5" ht="15.75" customHeight="1">
      <c r="A228" s="70"/>
      <c r="E228" s="70"/>
    </row>
    <row r="229" spans="1:5" ht="15.75" customHeight="1">
      <c r="A229" s="70"/>
      <c r="E229" s="70"/>
    </row>
    <row r="230" spans="1:5" ht="15.75" customHeight="1">
      <c r="A230" s="70"/>
      <c r="E230" s="70"/>
    </row>
    <row r="231" spans="1:5" ht="15.75" customHeight="1">
      <c r="A231" s="70"/>
      <c r="E231" s="70"/>
    </row>
    <row r="232" spans="1:5" ht="15.75" customHeight="1">
      <c r="A232" s="70"/>
      <c r="E232" s="70"/>
    </row>
    <row r="233" spans="1:5" ht="15.75" customHeight="1">
      <c r="A233" s="70"/>
      <c r="E233" s="70"/>
    </row>
    <row r="234" spans="1:5" ht="15.75" customHeight="1">
      <c r="A234" s="70"/>
      <c r="E234" s="70"/>
    </row>
    <row r="235" spans="1:5" ht="15.75" customHeight="1">
      <c r="A235" s="70"/>
      <c r="E235" s="70"/>
    </row>
    <row r="236" spans="1:5" ht="15.75" customHeight="1">
      <c r="A236" s="70"/>
      <c r="E236" s="70"/>
    </row>
    <row r="237" spans="1:5" ht="15.75" customHeight="1">
      <c r="A237" s="70"/>
      <c r="E237" s="70"/>
    </row>
    <row r="238" spans="1:5" ht="15.75" customHeight="1">
      <c r="A238" s="70"/>
      <c r="E238" s="70"/>
    </row>
    <row r="239" spans="1:5" ht="15.75" customHeight="1">
      <c r="A239" s="70"/>
      <c r="E239" s="70"/>
    </row>
    <row r="240" spans="1:5" ht="15.75" customHeight="1">
      <c r="A240" s="70"/>
      <c r="E240" s="70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ef="F3" r:id="rId1"/>
  </hyperlinks>
  <pageMargins left="0.51180555555555596" right="0.51180555555555596" top="0.78749999999999998" bottom="0.78749999999999998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pageSetUpPr fitToPage="1"/>
  </sheetPr>
  <dimension ref="A1:BH1000"/>
  <sheetViews>
    <sheetView showGridLines="0" workbookViewId="0"/>
  </sheetViews>
  <sheetFormatPr defaultColWidth="14.42578125" defaultRowHeight="15" customHeight="1"/>
  <cols>
    <col min="1" max="1" width="4.5703125" customWidth="1"/>
    <col min="2" max="2" width="7.28515625" customWidth="1"/>
    <col min="3" max="4" width="8.42578125" customWidth="1"/>
    <col min="5" max="5" width="1.140625" customWidth="1"/>
    <col min="6" max="6" width="12.140625" hidden="1" customWidth="1"/>
    <col min="7" max="7" width="12" hidden="1" customWidth="1"/>
    <col min="8" max="8" width="4.7109375" customWidth="1"/>
    <col min="9" max="14" width="9" customWidth="1"/>
    <col min="15" max="15" width="4.7109375" customWidth="1"/>
    <col min="16" max="16" width="15.42578125" customWidth="1"/>
    <col min="17" max="17" width="4.7109375" customWidth="1"/>
    <col min="18" max="19" width="9" customWidth="1"/>
    <col min="20" max="23" width="12" customWidth="1"/>
    <col min="24" max="24" width="4.7109375" customWidth="1"/>
    <col min="25" max="26" width="9" customWidth="1"/>
    <col min="27" max="27" width="4.7109375" customWidth="1"/>
    <col min="28" max="28" width="19" customWidth="1"/>
    <col min="29" max="29" width="19.42578125" customWidth="1"/>
    <col min="30" max="30" width="4.7109375" customWidth="1"/>
    <col min="31" max="40" width="9.140625" customWidth="1"/>
    <col min="41" max="41" width="4.7109375" customWidth="1"/>
    <col min="42" max="42" width="18.5703125" customWidth="1"/>
    <col min="43" max="43" width="4.7109375" customWidth="1"/>
    <col min="44" max="44" width="5" customWidth="1"/>
    <col min="45" max="45" width="5.42578125" customWidth="1"/>
    <col min="46" max="46" width="10" customWidth="1"/>
    <col min="47" max="56" width="8.7109375" customWidth="1"/>
    <col min="57" max="57" width="10.7109375" customWidth="1"/>
    <col min="58" max="58" width="8.7109375" customWidth="1"/>
    <col min="59" max="59" width="10.28515625" customWidth="1"/>
    <col min="60" max="60" width="8.7109375" customWidth="1"/>
  </cols>
  <sheetData>
    <row r="1" spans="1:60">
      <c r="A1" s="71"/>
      <c r="B1" s="71"/>
      <c r="C1" s="452" t="s">
        <v>3771</v>
      </c>
      <c r="D1" s="428"/>
      <c r="E1" s="428"/>
      <c r="F1" s="428"/>
      <c r="G1" s="429"/>
      <c r="H1" s="72"/>
      <c r="I1" s="437" t="s">
        <v>3772</v>
      </c>
      <c r="J1" s="445"/>
      <c r="K1" s="445"/>
      <c r="L1" s="445"/>
      <c r="M1" s="445"/>
      <c r="N1" s="438"/>
      <c r="O1" s="71"/>
      <c r="P1" s="73" t="s">
        <v>3773</v>
      </c>
      <c r="Q1" s="71"/>
      <c r="R1" s="433" t="s">
        <v>3774</v>
      </c>
      <c r="S1" s="434"/>
      <c r="T1" s="434"/>
      <c r="U1" s="434"/>
      <c r="V1" s="434"/>
      <c r="W1" s="435"/>
      <c r="X1" s="72"/>
      <c r="Y1" s="439" t="s">
        <v>3775</v>
      </c>
      <c r="Z1" s="440"/>
      <c r="AA1" s="71"/>
      <c r="AB1" s="437" t="s">
        <v>3776</v>
      </c>
      <c r="AC1" s="438"/>
      <c r="AD1" s="71"/>
      <c r="AE1" s="427" t="s">
        <v>3777</v>
      </c>
      <c r="AF1" s="428"/>
      <c r="AG1" s="428"/>
      <c r="AH1" s="428"/>
      <c r="AI1" s="428"/>
      <c r="AJ1" s="428"/>
      <c r="AK1" s="428"/>
      <c r="AL1" s="428"/>
      <c r="AM1" s="429"/>
      <c r="AN1" s="74"/>
      <c r="AP1" s="75" t="s">
        <v>3778</v>
      </c>
      <c r="AR1" s="76"/>
      <c r="AS1" s="76"/>
      <c r="AT1" s="433" t="s">
        <v>3779</v>
      </c>
      <c r="AU1" s="434"/>
      <c r="AV1" s="434"/>
      <c r="AW1" s="434"/>
      <c r="AX1" s="434"/>
      <c r="AY1" s="434"/>
      <c r="AZ1" s="434"/>
      <c r="BA1" s="434"/>
      <c r="BB1" s="434"/>
      <c r="BC1" s="434"/>
      <c r="BD1" s="434"/>
      <c r="BE1" s="434"/>
      <c r="BF1" s="434"/>
      <c r="BG1" s="434"/>
      <c r="BH1" s="435"/>
    </row>
    <row r="2" spans="1:60" ht="30.75" customHeight="1">
      <c r="A2" s="71"/>
      <c r="B2" s="73" t="s">
        <v>3780</v>
      </c>
      <c r="C2" s="77" t="s">
        <v>3781</v>
      </c>
      <c r="D2" s="78" t="s">
        <v>3782</v>
      </c>
      <c r="E2" s="79"/>
      <c r="F2" s="80" t="s">
        <v>3783</v>
      </c>
      <c r="G2" s="81" t="s">
        <v>3784</v>
      </c>
      <c r="H2" s="72"/>
      <c r="I2" s="82" t="s">
        <v>3785</v>
      </c>
      <c r="J2" s="82" t="s">
        <v>3786</v>
      </c>
      <c r="K2" s="82" t="s">
        <v>3787</v>
      </c>
      <c r="L2" s="82" t="s">
        <v>3788</v>
      </c>
      <c r="M2" s="82" t="s">
        <v>3789</v>
      </c>
      <c r="N2" s="83" t="s">
        <v>3790</v>
      </c>
      <c r="O2" s="84"/>
      <c r="P2" s="85" t="s">
        <v>3791</v>
      </c>
      <c r="Q2" s="84"/>
      <c r="R2" s="82" t="s">
        <v>3785</v>
      </c>
      <c r="S2" s="86" t="s">
        <v>3786</v>
      </c>
      <c r="T2" s="86" t="s">
        <v>3787</v>
      </c>
      <c r="U2" s="86" t="s">
        <v>3788</v>
      </c>
      <c r="V2" s="86" t="s">
        <v>3789</v>
      </c>
      <c r="W2" s="87" t="s">
        <v>3790</v>
      </c>
      <c r="X2" s="72"/>
      <c r="Y2" s="88" t="s">
        <v>3792</v>
      </c>
      <c r="Z2" s="88" t="s">
        <v>3793</v>
      </c>
      <c r="AA2" s="71"/>
      <c r="AB2" s="290" t="s">
        <v>3783</v>
      </c>
      <c r="AC2" s="291" t="s">
        <v>3784</v>
      </c>
      <c r="AD2" s="71"/>
      <c r="AE2" s="89" t="s">
        <v>3794</v>
      </c>
      <c r="AF2" s="292" t="s">
        <v>3795</v>
      </c>
      <c r="AG2" s="90" t="s">
        <v>3796</v>
      </c>
      <c r="AH2" s="292" t="s">
        <v>3797</v>
      </c>
      <c r="AI2" s="90" t="s">
        <v>3798</v>
      </c>
      <c r="AJ2" s="292" t="s">
        <v>3799</v>
      </c>
      <c r="AK2" s="90" t="s">
        <v>3800</v>
      </c>
      <c r="AL2" s="292" t="s">
        <v>3801</v>
      </c>
      <c r="AM2" s="91" t="s">
        <v>49</v>
      </c>
      <c r="AN2" s="292" t="s">
        <v>3802</v>
      </c>
      <c r="AR2" s="289"/>
      <c r="AS2" s="92" t="s">
        <v>3780</v>
      </c>
      <c r="AT2" s="293" t="s">
        <v>796</v>
      </c>
      <c r="AU2" s="93" t="s">
        <v>990</v>
      </c>
      <c r="AV2" s="93" t="s">
        <v>165</v>
      </c>
      <c r="AW2" s="93" t="s">
        <v>196</v>
      </c>
      <c r="AX2" s="93" t="s">
        <v>1876</v>
      </c>
      <c r="AY2" s="93" t="s">
        <v>1851</v>
      </c>
      <c r="AZ2" s="93" t="s">
        <v>1859</v>
      </c>
      <c r="BA2" s="93" t="s">
        <v>48</v>
      </c>
      <c r="BB2" s="93" t="s">
        <v>778</v>
      </c>
      <c r="BC2" s="93" t="s">
        <v>29</v>
      </c>
      <c r="BD2" s="93" t="s">
        <v>651</v>
      </c>
      <c r="BE2" s="93" t="s">
        <v>958</v>
      </c>
      <c r="BF2" s="93" t="s">
        <v>2611</v>
      </c>
      <c r="BG2" s="94" t="s">
        <v>2903</v>
      </c>
      <c r="BH2" s="294" t="s">
        <v>3803</v>
      </c>
    </row>
    <row r="3" spans="1:60">
      <c r="A3" s="441">
        <v>2019</v>
      </c>
      <c r="B3" s="95">
        <v>43466</v>
      </c>
      <c r="C3" s="96" t="e">
        <f>COUNTIF(#REF!,'Análise AmNet'!mês)</f>
        <v>#REF!</v>
      </c>
      <c r="D3" s="96" t="e">
        <f>COUNTIFS(#REF!,'Análise AmNet'!mês,tabLocalidades!$A$3:$A$626,"Concluída")</f>
        <v>#REF!</v>
      </c>
      <c r="E3" s="295"/>
      <c r="F3" s="97" t="e">
        <f>COUNTIFS(#REF!,'Análise AmNet'!mês,#REF!,'Análise AmNet'!categoria)</f>
        <v>#REF!</v>
      </c>
      <c r="G3" s="98" t="e">
        <f>COUNTIFS(#REF!,'Análise AmNet'!mês,#REF!,'Análise AmNet'!categoria)</f>
        <v>#REF!</v>
      </c>
      <c r="H3" s="76"/>
      <c r="I3" s="99" t="e">
        <f>COUNTIFS(#REF!,'Análise AmNet'!mês,tabLocalidades!$C$3:$C$626,"A")</f>
        <v>#REF!</v>
      </c>
      <c r="J3" s="100" t="e">
        <f>COUNTIFS(#REF!,'Análise AmNet'!mês,tabLocalidades!$C$3:$C$626,"A",tabLocalidades!$A$3:$A$626,"Concluída")</f>
        <v>#REF!</v>
      </c>
      <c r="K3" s="99" t="e">
        <f t="shared" ref="K3:K14" si="0">F3-I3</f>
        <v>#REF!</v>
      </c>
      <c r="L3" s="100" t="e">
        <f>COUNTIFS(#REF!,'Análise AmNet'!mês,tabLocalidades!$C$3:$C$626,"B",tabLocalidades!$A$3:$A$626,"Concluída")</f>
        <v>#REF!</v>
      </c>
      <c r="M3" s="99" t="e">
        <f t="shared" ref="M3:M14" si="1">G3</f>
        <v>#REF!</v>
      </c>
      <c r="N3" s="100" t="e">
        <f>COUNTIFS(#REF!,'Análise AmNet'!mês,tabLocalidades!$C$3:$C$626,"C",tabLocalidades!$A$3:$A$626,"Concluída")+COUNTIFS(#REF!,'Análise AmNet'!mês,tabLocalidades!$C$3:$C$626,"D",tabLocalidades!$A$3:$A$626,"Concluída")</f>
        <v>#REF!</v>
      </c>
      <c r="O3" s="76"/>
      <c r="P3" s="101">
        <f>'Plano de Metas (NOVAS)'!C9</f>
        <v>0</v>
      </c>
      <c r="Q3" s="76"/>
      <c r="R3" s="102" t="e">
        <f t="shared" ref="R3:W3" si="2">SUM(I$3:I3)</f>
        <v>#REF!</v>
      </c>
      <c r="S3" s="103" t="e">
        <f t="shared" si="2"/>
        <v>#REF!</v>
      </c>
      <c r="T3" s="103" t="e">
        <f t="shared" si="2"/>
        <v>#REF!</v>
      </c>
      <c r="U3" s="103" t="e">
        <f t="shared" si="2"/>
        <v>#REF!</v>
      </c>
      <c r="V3" s="103" t="e">
        <f t="shared" si="2"/>
        <v>#REF!</v>
      </c>
      <c r="W3" s="100" t="e">
        <f t="shared" si="2"/>
        <v>#REF!</v>
      </c>
      <c r="X3" s="76"/>
      <c r="Y3" s="104" t="e">
        <f>COUNTIFS(#REF!,'Análise AmNet'!mês,tabLocalidades!$F$3:$F$626,"CEU")</f>
        <v>#REF!</v>
      </c>
      <c r="Z3" s="105" t="e">
        <f>COUNTIFS(#REF!,'Análise AmNet'!mês,tabLocalidades!$F$3:$F$626,"CEU")</f>
        <v>#REF!</v>
      </c>
      <c r="AA3" s="76"/>
      <c r="AB3" s="102" t="e">
        <f>COUNTIFS(#REF!,'Análise AmNet'!mês,#REF!,'Análise AmNet'!categoria,tabLocalidades!$P$3:$P$626,"não",tabLocalidades!$F$3:$F$626,"Praça")+COUNTIFS(#REF!,'Análise AmNet'!mês,#REF!,'Análise AmNet'!categoria,tabLocalidades!$P$3:$P$626,"não",tabLocalidades!$F$3:$F$626,"Parque")+COUNTIFS(#REF!,'Análise AmNet'!mês,#REF!,'Análise AmNet'!categoria,tabLocalidades!$P$3:$P$626,"não",tabLocalidades!$F$3:$F$626,"Ponto turístico")+COUNTIFS(#REF!,'Análise AmNet'!mês,#REF!,'Análise AmNet'!categoria,tabLocalidades!$P$3:$P$626,"não",tabLocalidades!$F$3:$F$626,"Corredor")</f>
        <v>#REF!</v>
      </c>
      <c r="AC3" s="100" t="e">
        <f>COUNTIFS(#REF!,'Análise AmNet'!mês,#REF!,'Análise AmNet'!categoria,tabLocalidades!$P$3:$P$626,"não",tabLocalidades!$F$3:$F$626,"Praça")+COUNTIFS(#REF!,'Análise AmNet'!mês,#REF!,'Análise AmNet'!categoria,tabLocalidades!$P$3:$P$626,"não",tabLocalidades!$F$3:$F$626,"Parque")+COUNTIFS(#REF!,'Análise AmNet'!mês,#REF!,'Análise AmNet'!categoria,tabLocalidades!$P$3:$P$626,"não",tabLocalidades!$F$3:$F$626,"Ponto turístico")+COUNTIFS(#REF!,'Análise AmNet'!mês,#REF!,'Análise AmNet'!categoria,tabLocalidades!$P$3:$P$626,"não",tabLocalidades!$F$3:$F$626,"Corredor")</f>
        <v>#REF!</v>
      </c>
      <c r="AD3" s="76"/>
      <c r="AE3" s="99" t="e">
        <f>COUNTIFS(#REF!,'Análise AmNet'!mês,tabLocalidades!$G$3:$G$626,'Análise AmNet'!região)</f>
        <v>#REF!</v>
      </c>
      <c r="AF3" s="102" t="e">
        <f>COUNTIFS(#REF!,'Análise AmNet'!mês,tabLocalidades!$G$3:$G$626,$AE$2)</f>
        <v>#REF!</v>
      </c>
      <c r="AG3" s="106" t="e">
        <f>COUNTIFS(#REF!,'Análise AmNet'!mês,tabLocalidades!$G$3:$G$626,'Análise AmNet'!região)</f>
        <v>#REF!</v>
      </c>
      <c r="AH3" s="102" t="e">
        <f>COUNTIFS(#REF!,'Análise AmNet'!mês,tabLocalidades!$G$3:$G$626,$AG$2)</f>
        <v>#REF!</v>
      </c>
      <c r="AI3" s="106" t="e">
        <f>COUNTIFS(#REF!,'Análise AmNet'!mês,tabLocalidades!$G$3:$G$626,'Análise AmNet'!região)</f>
        <v>#REF!</v>
      </c>
      <c r="AJ3" s="102" t="e">
        <f>COUNTIFS(#REF!,'Análise AmNet'!mês,tabLocalidades!$G$3:$G$626,$AI$2)</f>
        <v>#REF!</v>
      </c>
      <c r="AK3" s="106" t="e">
        <f>COUNTIFS(#REF!,'Análise AmNet'!mês,tabLocalidades!$G$3:$G$626,'Análise AmNet'!região)</f>
        <v>#REF!</v>
      </c>
      <c r="AL3" s="102" t="e">
        <f>COUNTIFS(#REF!,'Análise AmNet'!mês,tabLocalidades!$G$3:$G$626,$AK$2)</f>
        <v>#REF!</v>
      </c>
      <c r="AM3" s="107" t="e">
        <f>COUNTIFS(#REF!,'Análise AmNet'!mês,tabLocalidades!$G$3:$G$626,'Análise AmNet'!região)</f>
        <v>#REF!</v>
      </c>
      <c r="AN3" s="102" t="e">
        <f>COUNTIFS(#REF!,'Análise AmNet'!mês,tabLocalidades!$G$3:$G$626,$AM$2)</f>
        <v>#REF!</v>
      </c>
      <c r="AR3" s="430">
        <v>2019</v>
      </c>
      <c r="AS3" s="296">
        <v>1</v>
      </c>
      <c r="AT3" s="108" t="e">
        <f>COUNTIFS(#REF!,'Análise AmNet'!mês,tabLocalidades!$F$3:$F$626,'Análise AmNet'!tipo)</f>
        <v>#REF!</v>
      </c>
      <c r="AU3" s="297" t="e">
        <f>COUNTIFS(#REF!,'Análise AmNet'!mês,tabLocalidades!$F$3:$F$626,'Análise AmNet'!tipo)</f>
        <v>#REF!</v>
      </c>
      <c r="AV3" s="297" t="e">
        <f>COUNTIFS(#REF!,'Análise AmNet'!mês,tabLocalidades!$F$3:$F$626,'Análise AmNet'!tipo)</f>
        <v>#REF!</v>
      </c>
      <c r="AW3" s="297" t="e">
        <f>COUNTIFS(#REF!,'Análise AmNet'!mês,tabLocalidades!$F$3:$F$626,'Análise AmNet'!tipo)</f>
        <v>#REF!</v>
      </c>
      <c r="AX3" s="297" t="e">
        <f>COUNTIFS(#REF!,'Análise AmNet'!mês,tabLocalidades!$F$3:$F$626,'Análise AmNet'!tipo)</f>
        <v>#REF!</v>
      </c>
      <c r="AY3" s="297" t="e">
        <f>COUNTIFS(#REF!,'Análise AmNet'!mês,tabLocalidades!$F$3:$F$626,'Análise AmNet'!tipo)</f>
        <v>#REF!</v>
      </c>
      <c r="AZ3" s="297" t="e">
        <f>COUNTIFS(#REF!,'Análise AmNet'!mês,tabLocalidades!$F$3:$F$626,'Análise AmNet'!tipo)</f>
        <v>#REF!</v>
      </c>
      <c r="BA3" s="297" t="e">
        <f>COUNTIFS(#REF!,'Análise AmNet'!mês,tabLocalidades!$F$3:$F$626,'Análise AmNet'!tipo)</f>
        <v>#REF!</v>
      </c>
      <c r="BB3" s="297" t="e">
        <f>COUNTIFS(#REF!,'Análise AmNet'!mês,tabLocalidades!$F$3:$F$626,'Análise AmNet'!tipo)</f>
        <v>#REF!</v>
      </c>
      <c r="BC3" s="297" t="e">
        <f>COUNTIFS(#REF!,'Análise AmNet'!mês,tabLocalidades!$F$3:$F$626,'Análise AmNet'!tipo)</f>
        <v>#REF!</v>
      </c>
      <c r="BD3" s="297" t="e">
        <f>COUNTIFS(#REF!,'Análise AmNet'!mês,tabLocalidades!$F$3:$F$626,'Análise AmNet'!tipo)</f>
        <v>#REF!</v>
      </c>
      <c r="BE3" s="297" t="e">
        <f>COUNTIFS(#REF!,'Análise AmNet'!mês,tabLocalidades!$F$3:$F$626,'Análise AmNet'!tipo)</f>
        <v>#REF!</v>
      </c>
      <c r="BF3" s="297" t="e">
        <f>COUNTIFS(#REF!,'Análise AmNet'!mês,tabLocalidades!$F$3:$F$626,'Análise AmNet'!tipo)</f>
        <v>#REF!</v>
      </c>
      <c r="BG3" s="109" t="e">
        <f>COUNTIFS(#REF!,'Análise AmNet'!mês,tabLocalidades!$F$3:$F$626,'Análise AmNet'!tipo)</f>
        <v>#REF!</v>
      </c>
      <c r="BH3" s="110" t="e">
        <f t="shared" ref="BH3:BH14" si="3">SUM(AT3:BG3)</f>
        <v>#REF!</v>
      </c>
    </row>
    <row r="4" spans="1:60">
      <c r="A4" s="442"/>
      <c r="B4" s="111">
        <v>43497</v>
      </c>
      <c r="C4" s="102" t="e">
        <f>COUNTIF(#REF!,'Análise AmNet'!mês)</f>
        <v>#REF!</v>
      </c>
      <c r="D4" s="96" t="e">
        <f>COUNTIFS(#REF!,'Análise AmNet'!mês,tabLocalidades!$A$3:$A$626,"Concluída")</f>
        <v>#REF!</v>
      </c>
      <c r="E4" s="112"/>
      <c r="F4" s="103" t="e">
        <f>COUNTIFS(#REF!,'Análise AmNet'!mês,#REF!,'Análise AmNet'!categoria)</f>
        <v>#REF!</v>
      </c>
      <c r="G4" s="100" t="e">
        <f>COUNTIFS(#REF!,'Análise AmNet'!mês,#REF!,'Análise AmNet'!categoria)</f>
        <v>#REF!</v>
      </c>
      <c r="H4" s="76"/>
      <c r="I4" s="99" t="e">
        <f>COUNTIFS(#REF!,'Análise AmNet'!mês,tabLocalidades!$C$3:$C$626,"A")</f>
        <v>#REF!</v>
      </c>
      <c r="J4" s="100" t="e">
        <f>COUNTIFS(#REF!,'Análise AmNet'!mês,tabLocalidades!$C$3:$C$626,"A",tabLocalidades!$A$3:$A$626,"Concluída")</f>
        <v>#REF!</v>
      </c>
      <c r="K4" s="99" t="e">
        <f t="shared" si="0"/>
        <v>#REF!</v>
      </c>
      <c r="L4" s="100" t="e">
        <f>COUNTIFS(#REF!,'Análise AmNet'!mês,tabLocalidades!$C$3:$C$626,"B",tabLocalidades!$A$3:$A$626,"Concluída")</f>
        <v>#REF!</v>
      </c>
      <c r="M4" s="99" t="e">
        <f t="shared" si="1"/>
        <v>#REF!</v>
      </c>
      <c r="N4" s="100" t="e">
        <f>COUNTIFS(#REF!,'Análise AmNet'!mês,tabLocalidades!$C$3:$C$626,"C",tabLocalidades!$A$3:$A$626,"Concluída")+COUNTIFS(#REF!,'Análise AmNet'!mês,tabLocalidades!$C$3:$C$626,"D",tabLocalidades!$A$3:$A$626,"Concluída")</f>
        <v>#REF!</v>
      </c>
      <c r="O4" s="76"/>
      <c r="P4" s="101">
        <f>'Plano de Metas (NOVAS)'!C10</f>
        <v>0</v>
      </c>
      <c r="Q4" s="76"/>
      <c r="R4" s="102" t="e">
        <f t="shared" ref="R4:W4" si="4">SUM(I$3:I4)</f>
        <v>#REF!</v>
      </c>
      <c r="S4" s="103" t="e">
        <f t="shared" si="4"/>
        <v>#REF!</v>
      </c>
      <c r="T4" s="103" t="e">
        <f t="shared" si="4"/>
        <v>#REF!</v>
      </c>
      <c r="U4" s="103" t="e">
        <f t="shared" si="4"/>
        <v>#REF!</v>
      </c>
      <c r="V4" s="103" t="e">
        <f t="shared" si="4"/>
        <v>#REF!</v>
      </c>
      <c r="W4" s="100" t="e">
        <f t="shared" si="4"/>
        <v>#REF!</v>
      </c>
      <c r="X4" s="76"/>
      <c r="Y4" s="104" t="e">
        <f>COUNTIFS(#REF!,'Análise AmNet'!mês,tabLocalidades!$F$3:$F$626,"CEU")</f>
        <v>#REF!</v>
      </c>
      <c r="Z4" s="105" t="e">
        <f>COUNTIFS(#REF!,'Análise AmNet'!mês,tabLocalidades!$F$3:$F$626,"CEU")</f>
        <v>#REF!</v>
      </c>
      <c r="AA4" s="76"/>
      <c r="AB4" s="102" t="e">
        <f>COUNTIFS(#REF!,'Análise AmNet'!mês,#REF!,'Análise AmNet'!categoria,tabLocalidades!$P$3:$P$626,"não",tabLocalidades!$F$3:$F$626,"Praça")+COUNTIFS(#REF!,'Análise AmNet'!mês,#REF!,'Análise AmNet'!categoria,tabLocalidades!$P$3:$P$626,"não",tabLocalidades!$F$3:$F$626,"Parque")+COUNTIFS(#REF!,'Análise AmNet'!mês,#REF!,'Análise AmNet'!categoria,tabLocalidades!$P$3:$P$626,"não",tabLocalidades!$F$3:$F$626,"Ponto turístico")+COUNTIFS(#REF!,'Análise AmNet'!mês,#REF!,'Análise AmNet'!categoria,tabLocalidades!$P$3:$P$626,"não",tabLocalidades!$F$3:$F$626,"Corredor")</f>
        <v>#REF!</v>
      </c>
      <c r="AC4" s="100" t="e">
        <f>COUNTIFS(#REF!,'Análise AmNet'!mês,#REF!,'Análise AmNet'!categoria,tabLocalidades!$P$3:$P$626,"não",tabLocalidades!$F$3:$F$626,"Praça")+COUNTIFS(#REF!,'Análise AmNet'!mês,#REF!,'Análise AmNet'!categoria,tabLocalidades!$P$3:$P$626,"não",tabLocalidades!$F$3:$F$626,"Parque")+COUNTIFS(#REF!,'Análise AmNet'!mês,#REF!,'Análise AmNet'!categoria,tabLocalidades!$P$3:$P$626,"não",tabLocalidades!$F$3:$F$626,"Ponto turístico")+COUNTIFS(#REF!,'Análise AmNet'!mês,#REF!,'Análise AmNet'!categoria,tabLocalidades!$P$3:$P$626,"não",tabLocalidades!$F$3:$F$626,"Corredor")</f>
        <v>#REF!</v>
      </c>
      <c r="AD4" s="76"/>
      <c r="AE4" s="99" t="e">
        <f>COUNTIFS(#REF!,'Análise AmNet'!mês,tabLocalidades!$G$3:$G$626,'Análise AmNet'!região)</f>
        <v>#REF!</v>
      </c>
      <c r="AF4" s="102" t="e">
        <f>COUNTIFS(#REF!,'Análise AmNet'!mês,tabLocalidades!$G$3:$G$626,$AE$2)</f>
        <v>#REF!</v>
      </c>
      <c r="AG4" s="106" t="e">
        <f>COUNTIFS(#REF!,'Análise AmNet'!mês,tabLocalidades!$G$3:$G$626,'Análise AmNet'!região)</f>
        <v>#REF!</v>
      </c>
      <c r="AH4" s="102" t="e">
        <f>COUNTIFS(#REF!,'Análise AmNet'!mês,tabLocalidades!$G$3:$G$626,$AG$2)</f>
        <v>#REF!</v>
      </c>
      <c r="AI4" s="106" t="e">
        <f>COUNTIFS(#REF!,'Análise AmNet'!mês,tabLocalidades!$G$3:$G$626,'Análise AmNet'!região)</f>
        <v>#REF!</v>
      </c>
      <c r="AJ4" s="102" t="e">
        <f>COUNTIFS(#REF!,'Análise AmNet'!mês,tabLocalidades!$G$3:$G$626,$AI$2)</f>
        <v>#REF!</v>
      </c>
      <c r="AK4" s="106" t="e">
        <f>COUNTIFS(#REF!,'Análise AmNet'!mês,tabLocalidades!$G$3:$G$626,'Análise AmNet'!região)</f>
        <v>#REF!</v>
      </c>
      <c r="AL4" s="102" t="e">
        <f>COUNTIFS(#REF!,'Análise AmNet'!mês,tabLocalidades!$G$3:$G$626,$AK$2)</f>
        <v>#REF!</v>
      </c>
      <c r="AM4" s="107" t="e">
        <f>COUNTIFS(#REF!,'Análise AmNet'!mês,tabLocalidades!$G$3:$G$626,'Análise AmNet'!região)</f>
        <v>#REF!</v>
      </c>
      <c r="AN4" s="102" t="e">
        <f>COUNTIFS(#REF!,'Análise AmNet'!mês,tabLocalidades!$G$3:$G$626,$AM$2)</f>
        <v>#REF!</v>
      </c>
      <c r="AP4" s="75" t="s">
        <v>3804</v>
      </c>
      <c r="AR4" s="431"/>
      <c r="AS4" s="298">
        <v>2</v>
      </c>
      <c r="AT4" s="299" t="e">
        <f>COUNTIFS(#REF!,'Análise AmNet'!mês,tabLocalidades!$F$3:$F$626,'Análise AmNet'!tipo)</f>
        <v>#REF!</v>
      </c>
      <c r="AU4" s="113" t="e">
        <f>COUNTIFS(#REF!,'Análise AmNet'!mês,tabLocalidades!$F$3:$F$626,'Análise AmNet'!tipo)</f>
        <v>#REF!</v>
      </c>
      <c r="AV4" s="113" t="e">
        <f>COUNTIFS(#REF!,'Análise AmNet'!mês,tabLocalidades!$F$3:$F$626,'Análise AmNet'!tipo)</f>
        <v>#REF!</v>
      </c>
      <c r="AW4" s="113" t="e">
        <f>COUNTIFS(#REF!,'Análise AmNet'!mês,tabLocalidades!$F$3:$F$626,'Análise AmNet'!tipo)</f>
        <v>#REF!</v>
      </c>
      <c r="AX4" s="113" t="e">
        <f>COUNTIFS(#REF!,'Análise AmNet'!mês,tabLocalidades!$F$3:$F$626,'Análise AmNet'!tipo)</f>
        <v>#REF!</v>
      </c>
      <c r="AY4" s="113" t="e">
        <f>COUNTIFS(#REF!,'Análise AmNet'!mês,tabLocalidades!$F$3:$F$626,'Análise AmNet'!tipo)</f>
        <v>#REF!</v>
      </c>
      <c r="AZ4" s="113" t="e">
        <f>COUNTIFS(#REF!,'Análise AmNet'!mês,tabLocalidades!$F$3:$F$626,'Análise AmNet'!tipo)</f>
        <v>#REF!</v>
      </c>
      <c r="BA4" s="113" t="e">
        <f>COUNTIFS(#REF!,'Análise AmNet'!mês,tabLocalidades!$F$3:$F$626,'Análise AmNet'!tipo)</f>
        <v>#REF!</v>
      </c>
      <c r="BB4" s="113" t="e">
        <f>COUNTIFS(#REF!,'Análise AmNet'!mês,tabLocalidades!$F$3:$F$626,'Análise AmNet'!tipo)</f>
        <v>#REF!</v>
      </c>
      <c r="BC4" s="113" t="e">
        <f>COUNTIFS(#REF!,'Análise AmNet'!mês,tabLocalidades!$F$3:$F$626,'Análise AmNet'!tipo)</f>
        <v>#REF!</v>
      </c>
      <c r="BD4" s="113" t="e">
        <f>COUNTIFS(#REF!,'Análise AmNet'!mês,tabLocalidades!$F$3:$F$626,'Análise AmNet'!tipo)</f>
        <v>#REF!</v>
      </c>
      <c r="BE4" s="113" t="e">
        <f>COUNTIFS(#REF!,'Análise AmNet'!mês,tabLocalidades!$F$3:$F$626,'Análise AmNet'!tipo)</f>
        <v>#REF!</v>
      </c>
      <c r="BF4" s="113" t="e">
        <f>COUNTIFS(#REF!,'Análise AmNet'!mês,tabLocalidades!$F$3:$F$626,'Análise AmNet'!tipo)</f>
        <v>#REF!</v>
      </c>
      <c r="BG4" s="300" t="e">
        <f>COUNTIFS(#REF!,'Análise AmNet'!mês,tabLocalidades!$F$3:$F$626,'Análise AmNet'!tipo)</f>
        <v>#REF!</v>
      </c>
      <c r="BH4" s="114" t="e">
        <f t="shared" si="3"/>
        <v>#REF!</v>
      </c>
    </row>
    <row r="5" spans="1:60">
      <c r="A5" s="442"/>
      <c r="B5" s="111">
        <v>43525</v>
      </c>
      <c r="C5" s="102" t="e">
        <f>COUNTIF(#REF!,'Análise AmNet'!mês)</f>
        <v>#REF!</v>
      </c>
      <c r="D5" s="96" t="e">
        <f>COUNTIFS(#REF!,'Análise AmNet'!mês,tabLocalidades!$A$3:$A$626,"Concluída")</f>
        <v>#REF!</v>
      </c>
      <c r="E5" s="112"/>
      <c r="F5" s="103" t="e">
        <f>COUNTIFS(#REF!,'Análise AmNet'!mês,#REF!,'Análise AmNet'!categoria)</f>
        <v>#REF!</v>
      </c>
      <c r="G5" s="100" t="e">
        <f>COUNTIFS(#REF!,'Análise AmNet'!mês,#REF!,'Análise AmNet'!categoria)</f>
        <v>#REF!</v>
      </c>
      <c r="H5" s="76"/>
      <c r="I5" s="99" t="e">
        <f>COUNTIFS(#REF!,'Análise AmNet'!mês,tabLocalidades!$C$3:$C$626,"A")</f>
        <v>#REF!</v>
      </c>
      <c r="J5" s="100" t="e">
        <f>COUNTIFS(#REF!,'Análise AmNet'!mês,tabLocalidades!$C$3:$C$626,"A",tabLocalidades!$A$3:$A$626,"Concluída")</f>
        <v>#REF!</v>
      </c>
      <c r="K5" s="99" t="e">
        <f t="shared" si="0"/>
        <v>#REF!</v>
      </c>
      <c r="L5" s="100" t="e">
        <f>COUNTIFS(#REF!,'Análise AmNet'!mês,tabLocalidades!$C$3:$C$626,"B",tabLocalidades!$A$3:$A$626,"Concluída")</f>
        <v>#REF!</v>
      </c>
      <c r="M5" s="99" t="e">
        <f t="shared" si="1"/>
        <v>#REF!</v>
      </c>
      <c r="N5" s="100" t="e">
        <f>COUNTIFS(#REF!,'Análise AmNet'!mês,tabLocalidades!$C$3:$C$626,"C",tabLocalidades!$A$3:$A$626,"Concluída")+COUNTIFS(#REF!,'Análise AmNet'!mês,tabLocalidades!$C$3:$C$626,"D",tabLocalidades!$A$3:$A$626,"Concluída")</f>
        <v>#REF!</v>
      </c>
      <c r="O5" s="76"/>
      <c r="P5" s="101">
        <f>'Plano de Metas (NOVAS)'!C11</f>
        <v>0</v>
      </c>
      <c r="Q5" s="76"/>
      <c r="R5" s="102" t="e">
        <f t="shared" ref="R5:W5" si="5">SUM(I$3:I5)</f>
        <v>#REF!</v>
      </c>
      <c r="S5" s="103" t="e">
        <f t="shared" si="5"/>
        <v>#REF!</v>
      </c>
      <c r="T5" s="103" t="e">
        <f t="shared" si="5"/>
        <v>#REF!</v>
      </c>
      <c r="U5" s="103" t="e">
        <f t="shared" si="5"/>
        <v>#REF!</v>
      </c>
      <c r="V5" s="103" t="e">
        <f t="shared" si="5"/>
        <v>#REF!</v>
      </c>
      <c r="W5" s="100" t="e">
        <f t="shared" si="5"/>
        <v>#REF!</v>
      </c>
      <c r="X5" s="76"/>
      <c r="Y5" s="104" t="e">
        <f>COUNTIFS(#REF!,'Análise AmNet'!mês,tabLocalidades!$F$3:$F$626,"CEU")</f>
        <v>#REF!</v>
      </c>
      <c r="Z5" s="105" t="e">
        <f>COUNTIFS(#REF!,'Análise AmNet'!mês,tabLocalidades!$F$3:$F$626,"CEU")</f>
        <v>#REF!</v>
      </c>
      <c r="AA5" s="76"/>
      <c r="AB5" s="102" t="e">
        <f>COUNTIFS(#REF!,'Análise AmNet'!mês,#REF!,'Análise AmNet'!categoria,tabLocalidades!$P$3:$P$626,"não",tabLocalidades!$F$3:$F$626,"Praça")+COUNTIFS(#REF!,'Análise AmNet'!mês,#REF!,'Análise AmNet'!categoria,tabLocalidades!$P$3:$P$626,"não",tabLocalidades!$F$3:$F$626,"Parque")+COUNTIFS(#REF!,'Análise AmNet'!mês,#REF!,'Análise AmNet'!categoria,tabLocalidades!$P$3:$P$626,"não",tabLocalidades!$F$3:$F$626,"Ponto turístico")+COUNTIFS(#REF!,'Análise AmNet'!mês,#REF!,'Análise AmNet'!categoria,tabLocalidades!$P$3:$P$626,"não",tabLocalidades!$F$3:$F$626,"Corredor")</f>
        <v>#REF!</v>
      </c>
      <c r="AC5" s="100" t="e">
        <f>COUNTIFS(#REF!,'Análise AmNet'!mês,#REF!,'Análise AmNet'!categoria,tabLocalidades!$P$3:$P$626,"não",tabLocalidades!$F$3:$F$626,"Praça")+COUNTIFS(#REF!,'Análise AmNet'!mês,#REF!,'Análise AmNet'!categoria,tabLocalidades!$P$3:$P$626,"não",tabLocalidades!$F$3:$F$626,"Parque")+COUNTIFS(#REF!,'Análise AmNet'!mês,#REF!,'Análise AmNet'!categoria,tabLocalidades!$P$3:$P$626,"não",tabLocalidades!$F$3:$F$626,"Ponto turístico")+COUNTIFS(#REF!,'Análise AmNet'!mês,#REF!,'Análise AmNet'!categoria,tabLocalidades!$P$3:$P$626,"não",tabLocalidades!$F$3:$F$626,"Corredor")</f>
        <v>#REF!</v>
      </c>
      <c r="AD5" s="76"/>
      <c r="AE5" s="99" t="e">
        <f>COUNTIFS(#REF!,'Análise AmNet'!mês,tabLocalidades!$G$3:$G$626,'Análise AmNet'!região)</f>
        <v>#REF!</v>
      </c>
      <c r="AF5" s="102" t="e">
        <f>COUNTIFS(#REF!,'Análise AmNet'!mês,tabLocalidades!$G$3:$G$626,$AE$2)</f>
        <v>#REF!</v>
      </c>
      <c r="AG5" s="106" t="e">
        <f>COUNTIFS(#REF!,'Análise AmNet'!mês,tabLocalidades!$G$3:$G$626,'Análise AmNet'!região)</f>
        <v>#REF!</v>
      </c>
      <c r="AH5" s="102" t="e">
        <f>COUNTIFS(#REF!,'Análise AmNet'!mês,tabLocalidades!$G$3:$G$626,$AG$2)</f>
        <v>#REF!</v>
      </c>
      <c r="AI5" s="106" t="e">
        <f>COUNTIFS(#REF!,'Análise AmNet'!mês,tabLocalidades!$G$3:$G$626,'Análise AmNet'!região)</f>
        <v>#REF!</v>
      </c>
      <c r="AJ5" s="102" t="e">
        <f>COUNTIFS(#REF!,'Análise AmNet'!mês,tabLocalidades!$G$3:$G$626,$AI$2)</f>
        <v>#REF!</v>
      </c>
      <c r="AK5" s="106" t="e">
        <f>COUNTIFS(#REF!,'Análise AmNet'!mês,tabLocalidades!$G$3:$G$626,'Análise AmNet'!região)</f>
        <v>#REF!</v>
      </c>
      <c r="AL5" s="102" t="e">
        <f>COUNTIFS(#REF!,'Análise AmNet'!mês,tabLocalidades!$G$3:$G$626,$AK$2)</f>
        <v>#REF!</v>
      </c>
      <c r="AM5" s="107" t="e">
        <f>COUNTIFS(#REF!,'Análise AmNet'!mês,tabLocalidades!$G$3:$G$626,'Análise AmNet'!região)</f>
        <v>#REF!</v>
      </c>
      <c r="AN5" s="102" t="e">
        <f>COUNTIFS(#REF!,'Análise AmNet'!mês,tabLocalidades!$G$3:$G$626,$AM$2)</f>
        <v>#REF!</v>
      </c>
      <c r="AP5" s="75" t="s">
        <v>3804</v>
      </c>
      <c r="AR5" s="431"/>
      <c r="AS5" s="298">
        <v>3</v>
      </c>
      <c r="AT5" s="299" t="e">
        <f>COUNTIFS(#REF!,'Análise AmNet'!mês,tabLocalidades!$F$3:$F$626,'Análise AmNet'!tipo)</f>
        <v>#REF!</v>
      </c>
      <c r="AU5" s="113" t="e">
        <f>COUNTIFS(#REF!,'Análise AmNet'!mês,tabLocalidades!$F$3:$F$626,'Análise AmNet'!tipo)</f>
        <v>#REF!</v>
      </c>
      <c r="AV5" s="113" t="e">
        <f>COUNTIFS(#REF!,'Análise AmNet'!mês,tabLocalidades!$F$3:$F$626,'Análise AmNet'!tipo)</f>
        <v>#REF!</v>
      </c>
      <c r="AW5" s="113" t="e">
        <f>COUNTIFS(#REF!,'Análise AmNet'!mês,tabLocalidades!$F$3:$F$626,'Análise AmNet'!tipo)</f>
        <v>#REF!</v>
      </c>
      <c r="AX5" s="113" t="e">
        <f>COUNTIFS(#REF!,'Análise AmNet'!mês,tabLocalidades!$F$3:$F$626,'Análise AmNet'!tipo)</f>
        <v>#REF!</v>
      </c>
      <c r="AY5" s="113" t="e">
        <f>COUNTIFS(#REF!,'Análise AmNet'!mês,tabLocalidades!$F$3:$F$626,'Análise AmNet'!tipo)</f>
        <v>#REF!</v>
      </c>
      <c r="AZ5" s="113" t="e">
        <f>COUNTIFS(#REF!,'Análise AmNet'!mês,tabLocalidades!$F$3:$F$626,'Análise AmNet'!tipo)</f>
        <v>#REF!</v>
      </c>
      <c r="BA5" s="113" t="e">
        <f>COUNTIFS(#REF!,'Análise AmNet'!mês,tabLocalidades!$F$3:$F$626,'Análise AmNet'!tipo)</f>
        <v>#REF!</v>
      </c>
      <c r="BB5" s="113" t="e">
        <f>COUNTIFS(#REF!,'Análise AmNet'!mês,tabLocalidades!$F$3:$F$626,'Análise AmNet'!tipo)</f>
        <v>#REF!</v>
      </c>
      <c r="BC5" s="113" t="e">
        <f>COUNTIFS(#REF!,'Análise AmNet'!mês,tabLocalidades!$F$3:$F$626,'Análise AmNet'!tipo)</f>
        <v>#REF!</v>
      </c>
      <c r="BD5" s="113" t="e">
        <f>COUNTIFS(#REF!,'Análise AmNet'!mês,tabLocalidades!$F$3:$F$626,'Análise AmNet'!tipo)</f>
        <v>#REF!</v>
      </c>
      <c r="BE5" s="113" t="e">
        <f>COUNTIFS(#REF!,'Análise AmNet'!mês,tabLocalidades!$F$3:$F$626,'Análise AmNet'!tipo)</f>
        <v>#REF!</v>
      </c>
      <c r="BF5" s="113" t="e">
        <f>COUNTIFS(#REF!,'Análise AmNet'!mês,tabLocalidades!$F$3:$F$626,'Análise AmNet'!tipo)</f>
        <v>#REF!</v>
      </c>
      <c r="BG5" s="300" t="e">
        <f>COUNTIFS(#REF!,'Análise AmNet'!mês,tabLocalidades!$F$3:$F$626,'Análise AmNet'!tipo)</f>
        <v>#REF!</v>
      </c>
      <c r="BH5" s="114" t="e">
        <f t="shared" si="3"/>
        <v>#REF!</v>
      </c>
    </row>
    <row r="6" spans="1:60">
      <c r="A6" s="442"/>
      <c r="B6" s="111">
        <v>43556</v>
      </c>
      <c r="C6" s="102" t="e">
        <f>COUNTIF(#REF!,'Análise AmNet'!mês)</f>
        <v>#REF!</v>
      </c>
      <c r="D6" s="96" t="e">
        <f>COUNTIFS(#REF!,'Análise AmNet'!mês,tabLocalidades!$A$3:$A$626,"Concluída")</f>
        <v>#REF!</v>
      </c>
      <c r="E6" s="112"/>
      <c r="F6" s="103" t="e">
        <f>COUNTIFS(#REF!,'Análise AmNet'!mês,#REF!,'Análise AmNet'!categoria)</f>
        <v>#REF!</v>
      </c>
      <c r="G6" s="100" t="e">
        <f>COUNTIFS(#REF!,'Análise AmNet'!mês,#REF!,'Análise AmNet'!categoria)</f>
        <v>#REF!</v>
      </c>
      <c r="H6" s="76"/>
      <c r="I6" s="99" t="e">
        <f>COUNTIFS(#REF!,'Análise AmNet'!mês,tabLocalidades!$C$3:$C$626,"A")</f>
        <v>#REF!</v>
      </c>
      <c r="J6" s="100" t="e">
        <f>COUNTIFS(#REF!,'Análise AmNet'!mês,tabLocalidades!$C$3:$C$626,"A",tabLocalidades!$A$3:$A$626,"Concluída")</f>
        <v>#REF!</v>
      </c>
      <c r="K6" s="99" t="e">
        <f t="shared" si="0"/>
        <v>#REF!</v>
      </c>
      <c r="L6" s="100" t="e">
        <f>COUNTIFS(#REF!,'Análise AmNet'!mês,tabLocalidades!$C$3:$C$626,"B",tabLocalidades!$A$3:$A$626,"Concluída")</f>
        <v>#REF!</v>
      </c>
      <c r="M6" s="99" t="e">
        <f t="shared" si="1"/>
        <v>#REF!</v>
      </c>
      <c r="N6" s="100" t="e">
        <f>COUNTIFS(#REF!,'Análise AmNet'!mês,tabLocalidades!$C$3:$C$626,"C",tabLocalidades!$A$3:$A$626,"Concluída")+COUNTIFS(#REF!,'Análise AmNet'!mês,tabLocalidades!$C$3:$C$626,"D",tabLocalidades!$A$3:$A$626,"Concluída")</f>
        <v>#REF!</v>
      </c>
      <c r="O6" s="76"/>
      <c r="P6" s="101">
        <f>'Plano de Metas (NOVAS)'!C12</f>
        <v>0</v>
      </c>
      <c r="Q6" s="76"/>
      <c r="R6" s="102" t="e">
        <f t="shared" ref="R6:W6" si="6">SUM(I$3:I6)</f>
        <v>#REF!</v>
      </c>
      <c r="S6" s="103" t="e">
        <f t="shared" si="6"/>
        <v>#REF!</v>
      </c>
      <c r="T6" s="103" t="e">
        <f t="shared" si="6"/>
        <v>#REF!</v>
      </c>
      <c r="U6" s="103" t="e">
        <f t="shared" si="6"/>
        <v>#REF!</v>
      </c>
      <c r="V6" s="103" t="e">
        <f t="shared" si="6"/>
        <v>#REF!</v>
      </c>
      <c r="W6" s="100" t="e">
        <f t="shared" si="6"/>
        <v>#REF!</v>
      </c>
      <c r="X6" s="76"/>
      <c r="Y6" s="104" t="e">
        <f>COUNTIFS(#REF!,'Análise AmNet'!mês,tabLocalidades!$F$3:$F$626,"CEU")</f>
        <v>#REF!</v>
      </c>
      <c r="Z6" s="105" t="e">
        <f>COUNTIFS(#REF!,'Análise AmNet'!mês,tabLocalidades!$F$3:$F$626,"CEU")</f>
        <v>#REF!</v>
      </c>
      <c r="AA6" s="76"/>
      <c r="AB6" s="102" t="e">
        <f>COUNTIFS(#REF!,'Análise AmNet'!mês,#REF!,'Análise AmNet'!categoria,tabLocalidades!$P$3:$P$626,"não",tabLocalidades!$F$3:$F$626,"Praça")+COUNTIFS(#REF!,'Análise AmNet'!mês,#REF!,'Análise AmNet'!categoria,tabLocalidades!$P$3:$P$626,"não",tabLocalidades!$F$3:$F$626,"Parque")+COUNTIFS(#REF!,'Análise AmNet'!mês,#REF!,'Análise AmNet'!categoria,tabLocalidades!$P$3:$P$626,"não",tabLocalidades!$F$3:$F$626,"Ponto turístico")+COUNTIFS(#REF!,'Análise AmNet'!mês,#REF!,'Análise AmNet'!categoria,tabLocalidades!$P$3:$P$626,"não",tabLocalidades!$F$3:$F$626,"Corredor")</f>
        <v>#REF!</v>
      </c>
      <c r="AC6" s="100" t="e">
        <f>COUNTIFS(#REF!,'Análise AmNet'!mês,#REF!,'Análise AmNet'!categoria,tabLocalidades!$P$3:$P$626,"não",tabLocalidades!$F$3:$F$626,"Praça")+COUNTIFS(#REF!,'Análise AmNet'!mês,#REF!,'Análise AmNet'!categoria,tabLocalidades!$P$3:$P$626,"não",tabLocalidades!$F$3:$F$626,"Parque")+COUNTIFS(#REF!,'Análise AmNet'!mês,#REF!,'Análise AmNet'!categoria,tabLocalidades!$P$3:$P$626,"não",tabLocalidades!$F$3:$F$626,"Ponto turístico")+COUNTIFS(#REF!,'Análise AmNet'!mês,#REF!,'Análise AmNet'!categoria,tabLocalidades!$P$3:$P$626,"não",tabLocalidades!$F$3:$F$626,"Corredor")</f>
        <v>#REF!</v>
      </c>
      <c r="AD6" s="76"/>
      <c r="AE6" s="99" t="e">
        <f>COUNTIFS(#REF!,'Análise AmNet'!mês,tabLocalidades!$G$3:$G$626,'Análise AmNet'!região)</f>
        <v>#REF!</v>
      </c>
      <c r="AF6" s="102" t="e">
        <f>COUNTIFS(#REF!,'Análise AmNet'!mês,tabLocalidades!$G$3:$G$626,$AE$2)</f>
        <v>#REF!</v>
      </c>
      <c r="AG6" s="106" t="e">
        <f>COUNTIFS(#REF!,'Análise AmNet'!mês,tabLocalidades!$G$3:$G$626,'Análise AmNet'!região)</f>
        <v>#REF!</v>
      </c>
      <c r="AH6" s="102" t="e">
        <f>COUNTIFS(#REF!,'Análise AmNet'!mês,tabLocalidades!$G$3:$G$626,$AG$2)</f>
        <v>#REF!</v>
      </c>
      <c r="AI6" s="106" t="e">
        <f>COUNTIFS(#REF!,'Análise AmNet'!mês,tabLocalidades!$G$3:$G$626,'Análise AmNet'!região)</f>
        <v>#REF!</v>
      </c>
      <c r="AJ6" s="102" t="e">
        <f>COUNTIFS(#REF!,'Análise AmNet'!mês,tabLocalidades!$G$3:$G$626,$AI$2)</f>
        <v>#REF!</v>
      </c>
      <c r="AK6" s="106" t="e">
        <f>COUNTIFS(#REF!,'Análise AmNet'!mês,tabLocalidades!$G$3:$G$626,'Análise AmNet'!região)</f>
        <v>#REF!</v>
      </c>
      <c r="AL6" s="102" t="e">
        <f>COUNTIFS(#REF!,'Análise AmNet'!mês,tabLocalidades!$G$3:$G$626,$AK$2)</f>
        <v>#REF!</v>
      </c>
      <c r="AM6" s="107" t="e">
        <f>COUNTIFS(#REF!,'Análise AmNet'!mês,tabLocalidades!$G$3:$G$626,'Análise AmNet'!região)</f>
        <v>#REF!</v>
      </c>
      <c r="AN6" s="102" t="e">
        <f>COUNTIFS(#REF!,'Análise AmNet'!mês,tabLocalidades!$G$3:$G$626,$AM$2)</f>
        <v>#REF!</v>
      </c>
      <c r="AP6" s="75" t="s">
        <v>3804</v>
      </c>
      <c r="AR6" s="431"/>
      <c r="AS6" s="298">
        <v>4</v>
      </c>
      <c r="AT6" s="299" t="e">
        <f>COUNTIFS(#REF!,'Análise AmNet'!mês,tabLocalidades!$F$3:$F$626,'Análise AmNet'!tipo)</f>
        <v>#REF!</v>
      </c>
      <c r="AU6" s="113" t="e">
        <f>COUNTIFS(#REF!,'Análise AmNet'!mês,tabLocalidades!$F$3:$F$626,'Análise AmNet'!tipo)</f>
        <v>#REF!</v>
      </c>
      <c r="AV6" s="113" t="e">
        <f>COUNTIFS(#REF!,'Análise AmNet'!mês,tabLocalidades!$F$3:$F$626,'Análise AmNet'!tipo)</f>
        <v>#REF!</v>
      </c>
      <c r="AW6" s="113" t="e">
        <f>COUNTIFS(#REF!,'Análise AmNet'!mês,tabLocalidades!$F$3:$F$626,'Análise AmNet'!tipo)</f>
        <v>#REF!</v>
      </c>
      <c r="AX6" s="113" t="e">
        <f>COUNTIFS(#REF!,'Análise AmNet'!mês,tabLocalidades!$F$3:$F$626,'Análise AmNet'!tipo)</f>
        <v>#REF!</v>
      </c>
      <c r="AY6" s="113" t="e">
        <f>COUNTIFS(#REF!,'Análise AmNet'!mês,tabLocalidades!$F$3:$F$626,'Análise AmNet'!tipo)</f>
        <v>#REF!</v>
      </c>
      <c r="AZ6" s="113" t="e">
        <f>COUNTIFS(#REF!,'Análise AmNet'!mês,tabLocalidades!$F$3:$F$626,'Análise AmNet'!tipo)</f>
        <v>#REF!</v>
      </c>
      <c r="BA6" s="113" t="e">
        <f>COUNTIFS(#REF!,'Análise AmNet'!mês,tabLocalidades!$F$3:$F$626,'Análise AmNet'!tipo)</f>
        <v>#REF!</v>
      </c>
      <c r="BB6" s="113" t="e">
        <f>COUNTIFS(#REF!,'Análise AmNet'!mês,tabLocalidades!$F$3:$F$626,'Análise AmNet'!tipo)</f>
        <v>#REF!</v>
      </c>
      <c r="BC6" s="113" t="e">
        <f>COUNTIFS(#REF!,'Análise AmNet'!mês,tabLocalidades!$F$3:$F$626,'Análise AmNet'!tipo)</f>
        <v>#REF!</v>
      </c>
      <c r="BD6" s="113" t="e">
        <f>COUNTIFS(#REF!,'Análise AmNet'!mês,tabLocalidades!$F$3:$F$626,'Análise AmNet'!tipo)</f>
        <v>#REF!</v>
      </c>
      <c r="BE6" s="113" t="e">
        <f>COUNTIFS(#REF!,'Análise AmNet'!mês,tabLocalidades!$F$3:$F$626,'Análise AmNet'!tipo)</f>
        <v>#REF!</v>
      </c>
      <c r="BF6" s="113" t="e">
        <f>COUNTIFS(#REF!,'Análise AmNet'!mês,tabLocalidades!$F$3:$F$626,'Análise AmNet'!tipo)</f>
        <v>#REF!</v>
      </c>
      <c r="BG6" s="300" t="e">
        <f>COUNTIFS(#REF!,'Análise AmNet'!mês,tabLocalidades!$F$3:$F$626,'Análise AmNet'!tipo)</f>
        <v>#REF!</v>
      </c>
      <c r="BH6" s="114" t="e">
        <f t="shared" si="3"/>
        <v>#REF!</v>
      </c>
    </row>
    <row r="7" spans="1:60">
      <c r="A7" s="442"/>
      <c r="B7" s="111">
        <v>43586</v>
      </c>
      <c r="C7" s="102" t="e">
        <f>COUNTIF(#REF!,'Análise AmNet'!mês)</f>
        <v>#REF!</v>
      </c>
      <c r="D7" s="96" t="e">
        <f>COUNTIFS(#REF!,'Análise AmNet'!mês,tabLocalidades!$A$3:$A$626,"Concluída")</f>
        <v>#REF!</v>
      </c>
      <c r="E7" s="112"/>
      <c r="F7" s="103" t="e">
        <f>COUNTIFS(#REF!,'Análise AmNet'!mês,#REF!,'Análise AmNet'!categoria)</f>
        <v>#REF!</v>
      </c>
      <c r="G7" s="100" t="e">
        <f>COUNTIFS(#REF!,'Análise AmNet'!mês,#REF!,'Análise AmNet'!categoria)</f>
        <v>#REF!</v>
      </c>
      <c r="H7" s="76"/>
      <c r="I7" s="99" t="e">
        <f>COUNTIFS(#REF!,'Análise AmNet'!mês,tabLocalidades!$C$3:$C$626,"A")</f>
        <v>#REF!</v>
      </c>
      <c r="J7" s="100" t="e">
        <f>COUNTIFS(#REF!,'Análise AmNet'!mês,tabLocalidades!$C$3:$C$626,"A",tabLocalidades!$A$3:$A$626,"Concluída")</f>
        <v>#REF!</v>
      </c>
      <c r="K7" s="99" t="e">
        <f t="shared" si="0"/>
        <v>#REF!</v>
      </c>
      <c r="L7" s="100" t="e">
        <f>COUNTIFS(#REF!,'Análise AmNet'!mês,tabLocalidades!$C$3:$C$626,"B",tabLocalidades!$A$3:$A$626,"Concluída")</f>
        <v>#REF!</v>
      </c>
      <c r="M7" s="99" t="e">
        <f t="shared" si="1"/>
        <v>#REF!</v>
      </c>
      <c r="N7" s="100" t="e">
        <f>COUNTIFS(#REF!,'Análise AmNet'!mês,tabLocalidades!$C$3:$C$626,"C",tabLocalidades!$A$3:$A$626,"Concluída")+COUNTIFS(#REF!,'Análise AmNet'!mês,tabLocalidades!$C$3:$C$626,"D",tabLocalidades!$A$3:$A$626,"Concluída")</f>
        <v>#REF!</v>
      </c>
      <c r="O7" s="76"/>
      <c r="P7" s="101">
        <f>'Plano de Metas (NOVAS)'!C13</f>
        <v>0</v>
      </c>
      <c r="Q7" s="76"/>
      <c r="R7" s="115" t="e">
        <f t="shared" ref="R7:W7" si="7">SUM(I$3:I7)</f>
        <v>#REF!</v>
      </c>
      <c r="S7" s="103" t="e">
        <f t="shared" si="7"/>
        <v>#REF!</v>
      </c>
      <c r="T7" s="103" t="e">
        <f t="shared" si="7"/>
        <v>#REF!</v>
      </c>
      <c r="U7" s="103" t="e">
        <f t="shared" si="7"/>
        <v>#REF!</v>
      </c>
      <c r="V7" s="103" t="e">
        <f t="shared" si="7"/>
        <v>#REF!</v>
      </c>
      <c r="W7" s="100" t="e">
        <f t="shared" si="7"/>
        <v>#REF!</v>
      </c>
      <c r="X7" s="76"/>
      <c r="Y7" s="104" t="e">
        <f>COUNTIFS(#REF!,'Análise AmNet'!mês,tabLocalidades!$F$3:$F$626,"CEU")</f>
        <v>#REF!</v>
      </c>
      <c r="Z7" s="105" t="e">
        <f>COUNTIFS(#REF!,'Análise AmNet'!mês,tabLocalidades!$F$3:$F$626,"CEU")</f>
        <v>#REF!</v>
      </c>
      <c r="AA7" s="76"/>
      <c r="AB7" s="102" t="e">
        <f>COUNTIFS(#REF!,'Análise AmNet'!mês,#REF!,'Análise AmNet'!categoria,tabLocalidades!$P$3:$P$626,"não",tabLocalidades!$F$3:$F$626,"Praça")+COUNTIFS(#REF!,'Análise AmNet'!mês,#REF!,'Análise AmNet'!categoria,tabLocalidades!$P$3:$P$626,"não",tabLocalidades!$F$3:$F$626,"Parque")+COUNTIFS(#REF!,'Análise AmNet'!mês,#REF!,'Análise AmNet'!categoria,tabLocalidades!$P$3:$P$626,"não",tabLocalidades!$F$3:$F$626,"Ponto turístico")+COUNTIFS(#REF!,'Análise AmNet'!mês,#REF!,'Análise AmNet'!categoria,tabLocalidades!$P$3:$P$626,"não",tabLocalidades!$F$3:$F$626,"Corredor")</f>
        <v>#REF!</v>
      </c>
      <c r="AC7" s="100" t="e">
        <f>COUNTIFS(#REF!,'Análise AmNet'!mês,#REF!,'Análise AmNet'!categoria,tabLocalidades!$P$3:$P$626,"não",tabLocalidades!$F$3:$F$626,"Praça")+COUNTIFS(#REF!,'Análise AmNet'!mês,#REF!,'Análise AmNet'!categoria,tabLocalidades!$P$3:$P$626,"não",tabLocalidades!$F$3:$F$626,"Parque")+COUNTIFS(#REF!,'Análise AmNet'!mês,#REF!,'Análise AmNet'!categoria,tabLocalidades!$P$3:$P$626,"não",tabLocalidades!$F$3:$F$626,"Ponto turístico")+COUNTIFS(#REF!,'Análise AmNet'!mês,#REF!,'Análise AmNet'!categoria,tabLocalidades!$P$3:$P$626,"não",tabLocalidades!$F$3:$F$626,"Corredor")</f>
        <v>#REF!</v>
      </c>
      <c r="AD7" s="76"/>
      <c r="AE7" s="99" t="e">
        <f>COUNTIFS(#REF!,'Análise AmNet'!mês,tabLocalidades!$G$3:$G$626,'Análise AmNet'!região)</f>
        <v>#REF!</v>
      </c>
      <c r="AF7" s="102" t="e">
        <f>COUNTIFS(#REF!,'Análise AmNet'!mês,tabLocalidades!$G$3:$G$626,$AE$2)</f>
        <v>#REF!</v>
      </c>
      <c r="AG7" s="106" t="e">
        <f>COUNTIFS(#REF!,'Análise AmNet'!mês,tabLocalidades!$G$3:$G$626,'Análise AmNet'!região)</f>
        <v>#REF!</v>
      </c>
      <c r="AH7" s="102" t="e">
        <f>COUNTIFS(#REF!,'Análise AmNet'!mês,tabLocalidades!$G$3:$G$626,$AG$2)</f>
        <v>#REF!</v>
      </c>
      <c r="AI7" s="106" t="e">
        <f>COUNTIFS(#REF!,'Análise AmNet'!mês,tabLocalidades!$G$3:$G$626,'Análise AmNet'!região)</f>
        <v>#REF!</v>
      </c>
      <c r="AJ7" s="102" t="e">
        <f>COUNTIFS(#REF!,'Análise AmNet'!mês,tabLocalidades!$G$3:$G$626,$AI$2)</f>
        <v>#REF!</v>
      </c>
      <c r="AK7" s="106" t="e">
        <f>COUNTIFS(#REF!,'Análise AmNet'!mês,tabLocalidades!$G$3:$G$626,'Análise AmNet'!região)</f>
        <v>#REF!</v>
      </c>
      <c r="AL7" s="102" t="e">
        <f>COUNTIFS(#REF!,'Análise AmNet'!mês,tabLocalidades!$G$3:$G$626,$AK$2)</f>
        <v>#REF!</v>
      </c>
      <c r="AM7" s="107" t="e">
        <f>COUNTIFS(#REF!,'Análise AmNet'!mês,tabLocalidades!$G$3:$G$626,'Análise AmNet'!região)</f>
        <v>#REF!</v>
      </c>
      <c r="AN7" s="102" t="e">
        <f>COUNTIFS(#REF!,'Análise AmNet'!mês,tabLocalidades!$G$3:$G$626,$AM$2)</f>
        <v>#REF!</v>
      </c>
      <c r="AP7" s="75" t="s">
        <v>3804</v>
      </c>
      <c r="AR7" s="431"/>
      <c r="AS7" s="298">
        <v>5</v>
      </c>
      <c r="AT7" s="299" t="e">
        <f>COUNTIFS(#REF!,'Análise AmNet'!mês,tabLocalidades!$F$3:$F$626,'Análise AmNet'!tipo)</f>
        <v>#REF!</v>
      </c>
      <c r="AU7" s="113" t="e">
        <f>COUNTIFS(#REF!,'Análise AmNet'!mês,tabLocalidades!$F$3:$F$626,'Análise AmNet'!tipo)</f>
        <v>#REF!</v>
      </c>
      <c r="AV7" s="113" t="e">
        <f>COUNTIFS(#REF!,'Análise AmNet'!mês,tabLocalidades!$F$3:$F$626,'Análise AmNet'!tipo)</f>
        <v>#REF!</v>
      </c>
      <c r="AW7" s="113" t="e">
        <f>COUNTIFS(#REF!,'Análise AmNet'!mês,tabLocalidades!$F$3:$F$626,'Análise AmNet'!tipo)</f>
        <v>#REF!</v>
      </c>
      <c r="AX7" s="113" t="e">
        <f>COUNTIFS(#REF!,'Análise AmNet'!mês,tabLocalidades!$F$3:$F$626,'Análise AmNet'!tipo)</f>
        <v>#REF!</v>
      </c>
      <c r="AY7" s="113" t="e">
        <f>COUNTIFS(#REF!,'Análise AmNet'!mês,tabLocalidades!$F$3:$F$626,'Análise AmNet'!tipo)</f>
        <v>#REF!</v>
      </c>
      <c r="AZ7" s="113" t="e">
        <f>COUNTIFS(#REF!,'Análise AmNet'!mês,tabLocalidades!$F$3:$F$626,'Análise AmNet'!tipo)</f>
        <v>#REF!</v>
      </c>
      <c r="BA7" s="113" t="e">
        <f>COUNTIFS(#REF!,'Análise AmNet'!mês,tabLocalidades!$F$3:$F$626,'Análise AmNet'!tipo)</f>
        <v>#REF!</v>
      </c>
      <c r="BB7" s="113" t="e">
        <f>COUNTIFS(#REF!,'Análise AmNet'!mês,tabLocalidades!$F$3:$F$626,'Análise AmNet'!tipo)</f>
        <v>#REF!</v>
      </c>
      <c r="BC7" s="113" t="e">
        <f>COUNTIFS(#REF!,'Análise AmNet'!mês,tabLocalidades!$F$3:$F$626,'Análise AmNet'!tipo)</f>
        <v>#REF!</v>
      </c>
      <c r="BD7" s="113" t="e">
        <f>COUNTIFS(#REF!,'Análise AmNet'!mês,tabLocalidades!$F$3:$F$626,'Análise AmNet'!tipo)</f>
        <v>#REF!</v>
      </c>
      <c r="BE7" s="113" t="e">
        <f>COUNTIFS(#REF!,'Análise AmNet'!mês,tabLocalidades!$F$3:$F$626,'Análise AmNet'!tipo)</f>
        <v>#REF!</v>
      </c>
      <c r="BF7" s="113" t="e">
        <f>COUNTIFS(#REF!,'Análise AmNet'!mês,tabLocalidades!$F$3:$F$626,'Análise AmNet'!tipo)</f>
        <v>#REF!</v>
      </c>
      <c r="BG7" s="300" t="e">
        <f>COUNTIFS(#REF!,'Análise AmNet'!mês,tabLocalidades!$F$3:$F$626,'Análise AmNet'!tipo)</f>
        <v>#REF!</v>
      </c>
      <c r="BH7" s="114" t="e">
        <f t="shared" si="3"/>
        <v>#REF!</v>
      </c>
    </row>
    <row r="8" spans="1:60">
      <c r="A8" s="442"/>
      <c r="B8" s="111">
        <v>43617</v>
      </c>
      <c r="C8" s="102" t="e">
        <f>COUNTIF(#REF!,'Análise AmNet'!mês)</f>
        <v>#REF!</v>
      </c>
      <c r="D8" s="96" t="e">
        <f>COUNTIFS(#REF!,'Análise AmNet'!mês,tabLocalidades!$A$3:$A$626,"Concluída")</f>
        <v>#REF!</v>
      </c>
      <c r="E8" s="112"/>
      <c r="F8" s="103" t="e">
        <f>COUNTIFS(#REF!,'Análise AmNet'!mês,#REF!,'Análise AmNet'!categoria)</f>
        <v>#REF!</v>
      </c>
      <c r="G8" s="100" t="e">
        <f>COUNTIFS(#REF!,'Análise AmNet'!mês,#REF!,'Análise AmNet'!categoria)</f>
        <v>#REF!</v>
      </c>
      <c r="H8" s="76"/>
      <c r="I8" s="99" t="e">
        <f>COUNTIFS(#REF!,'Análise AmNet'!mês,tabLocalidades!$C$3:$C$626,"A")</f>
        <v>#REF!</v>
      </c>
      <c r="J8" s="100" t="e">
        <f>COUNTIFS(#REF!,'Análise AmNet'!mês,tabLocalidades!$C$3:$C$626,"A",tabLocalidades!$A$3:$A$626,"Concluída")</f>
        <v>#REF!</v>
      </c>
      <c r="K8" s="99" t="e">
        <f t="shared" si="0"/>
        <v>#REF!</v>
      </c>
      <c r="L8" s="100" t="e">
        <f>COUNTIFS(#REF!,'Análise AmNet'!mês,tabLocalidades!$C$3:$C$626,"B",tabLocalidades!$A$3:$A$626,"Concluída")</f>
        <v>#REF!</v>
      </c>
      <c r="M8" s="99" t="e">
        <f t="shared" si="1"/>
        <v>#REF!</v>
      </c>
      <c r="N8" s="100" t="e">
        <f>COUNTIFS(#REF!,'Análise AmNet'!mês,tabLocalidades!$C$3:$C$626,"C",tabLocalidades!$A$3:$A$626,"Concluída")+COUNTIFS(#REF!,'Análise AmNet'!mês,tabLocalidades!$C$3:$C$626,"D",tabLocalidades!$A$3:$A$626,"Concluída")</f>
        <v>#REF!</v>
      </c>
      <c r="O8" s="76"/>
      <c r="P8" s="101">
        <f>'Plano de Metas (NOVAS)'!C14</f>
        <v>0</v>
      </c>
      <c r="Q8" s="76"/>
      <c r="R8" s="116" t="e">
        <f t="shared" ref="R8:W8" si="8">SUM(I$3:I8)</f>
        <v>#REF!</v>
      </c>
      <c r="S8" s="103" t="e">
        <f t="shared" si="8"/>
        <v>#REF!</v>
      </c>
      <c r="T8" s="103" t="e">
        <f t="shared" si="8"/>
        <v>#REF!</v>
      </c>
      <c r="U8" s="103" t="e">
        <f t="shared" si="8"/>
        <v>#REF!</v>
      </c>
      <c r="V8" s="103" t="e">
        <f t="shared" si="8"/>
        <v>#REF!</v>
      </c>
      <c r="W8" s="100" t="e">
        <f t="shared" si="8"/>
        <v>#REF!</v>
      </c>
      <c r="X8" s="76"/>
      <c r="Y8" s="104" t="e">
        <f>COUNTIFS(#REF!,'Análise AmNet'!mês,tabLocalidades!$F$3:$F$626,"CEU")</f>
        <v>#REF!</v>
      </c>
      <c r="Z8" s="105" t="e">
        <f>COUNTIFS(#REF!,'Análise AmNet'!mês,tabLocalidades!$F$3:$F$626,"CEU")</f>
        <v>#REF!</v>
      </c>
      <c r="AA8" s="76"/>
      <c r="AB8" s="102" t="e">
        <f>COUNTIFS(#REF!,'Análise AmNet'!mês,#REF!,'Análise AmNet'!categoria,tabLocalidades!$P$3:$P$626,"não",tabLocalidades!$F$3:$F$626,"Praça")+COUNTIFS(#REF!,'Análise AmNet'!mês,#REF!,'Análise AmNet'!categoria,tabLocalidades!$P$3:$P$626,"não",tabLocalidades!$F$3:$F$626,"Parque")+COUNTIFS(#REF!,'Análise AmNet'!mês,#REF!,'Análise AmNet'!categoria,tabLocalidades!$P$3:$P$626,"não",tabLocalidades!$F$3:$F$626,"Ponto turístico")+COUNTIFS(#REF!,'Análise AmNet'!mês,#REF!,'Análise AmNet'!categoria,tabLocalidades!$P$3:$P$626,"não",tabLocalidades!$F$3:$F$626,"Corredor")</f>
        <v>#REF!</v>
      </c>
      <c r="AC8" s="100" t="e">
        <f>COUNTIFS(#REF!,'Análise AmNet'!mês,#REF!,'Análise AmNet'!categoria,tabLocalidades!$P$3:$P$626,"não",tabLocalidades!$F$3:$F$626,"Praça")+COUNTIFS(#REF!,'Análise AmNet'!mês,#REF!,'Análise AmNet'!categoria,tabLocalidades!$P$3:$P$626,"não",tabLocalidades!$F$3:$F$626,"Parque")+COUNTIFS(#REF!,'Análise AmNet'!mês,#REF!,'Análise AmNet'!categoria,tabLocalidades!$P$3:$P$626,"não",tabLocalidades!$F$3:$F$626,"Ponto turístico")+COUNTIFS(#REF!,'Análise AmNet'!mês,#REF!,'Análise AmNet'!categoria,tabLocalidades!$P$3:$P$626,"não",tabLocalidades!$F$3:$F$626,"Corredor")</f>
        <v>#REF!</v>
      </c>
      <c r="AD8" s="76"/>
      <c r="AE8" s="99" t="e">
        <f>COUNTIFS(#REF!,'Análise AmNet'!mês,tabLocalidades!$G$3:$G$626,'Análise AmNet'!região)</f>
        <v>#REF!</v>
      </c>
      <c r="AF8" s="102" t="e">
        <f>COUNTIFS(#REF!,'Análise AmNet'!mês,tabLocalidades!$G$3:$G$626,$AE$2)</f>
        <v>#REF!</v>
      </c>
      <c r="AG8" s="106" t="e">
        <f>COUNTIFS(#REF!,'Análise AmNet'!mês,tabLocalidades!$G$3:$G$626,'Análise AmNet'!região)</f>
        <v>#REF!</v>
      </c>
      <c r="AH8" s="102" t="e">
        <f>COUNTIFS(#REF!,'Análise AmNet'!mês,tabLocalidades!$G$3:$G$626,$AG$2)</f>
        <v>#REF!</v>
      </c>
      <c r="AI8" s="106" t="e">
        <f>COUNTIFS(#REF!,'Análise AmNet'!mês,tabLocalidades!$G$3:$G$626,'Análise AmNet'!região)</f>
        <v>#REF!</v>
      </c>
      <c r="AJ8" s="102" t="e">
        <f>COUNTIFS(#REF!,'Análise AmNet'!mês,tabLocalidades!$G$3:$G$626,$AI$2)</f>
        <v>#REF!</v>
      </c>
      <c r="AK8" s="106" t="e">
        <f>COUNTIFS(#REF!,'Análise AmNet'!mês,tabLocalidades!$G$3:$G$626,'Análise AmNet'!região)</f>
        <v>#REF!</v>
      </c>
      <c r="AL8" s="102" t="e">
        <f>COUNTIFS(#REF!,'Análise AmNet'!mês,tabLocalidades!$G$3:$G$626,$AK$2)</f>
        <v>#REF!</v>
      </c>
      <c r="AM8" s="107" t="e">
        <f>COUNTIFS(#REF!,'Análise AmNet'!mês,tabLocalidades!$G$3:$G$626,'Análise AmNet'!região)</f>
        <v>#REF!</v>
      </c>
      <c r="AN8" s="102" t="e">
        <f>COUNTIFS(#REF!,'Análise AmNet'!mês,tabLocalidades!$G$3:$G$626,$AM$2)</f>
        <v>#REF!</v>
      </c>
      <c r="AP8" s="75" t="s">
        <v>3804</v>
      </c>
      <c r="AR8" s="431"/>
      <c r="AS8" s="298">
        <v>6</v>
      </c>
      <c r="AT8" s="299" t="e">
        <f>COUNTIFS(#REF!,'Análise AmNet'!mês,tabLocalidades!$F$3:$F$626,'Análise AmNet'!tipo)</f>
        <v>#REF!</v>
      </c>
      <c r="AU8" s="113" t="e">
        <f>COUNTIFS(#REF!,'Análise AmNet'!mês,tabLocalidades!$F$3:$F$626,'Análise AmNet'!tipo)</f>
        <v>#REF!</v>
      </c>
      <c r="AV8" s="113" t="e">
        <f>COUNTIFS(#REF!,'Análise AmNet'!mês,tabLocalidades!$F$3:$F$626,'Análise AmNet'!tipo)</f>
        <v>#REF!</v>
      </c>
      <c r="AW8" s="113" t="e">
        <f>COUNTIFS(#REF!,'Análise AmNet'!mês,tabLocalidades!$F$3:$F$626,'Análise AmNet'!tipo)</f>
        <v>#REF!</v>
      </c>
      <c r="AX8" s="113" t="e">
        <f>COUNTIFS(#REF!,'Análise AmNet'!mês,tabLocalidades!$F$3:$F$626,'Análise AmNet'!tipo)</f>
        <v>#REF!</v>
      </c>
      <c r="AY8" s="113" t="e">
        <f>COUNTIFS(#REF!,'Análise AmNet'!mês,tabLocalidades!$F$3:$F$626,'Análise AmNet'!tipo)</f>
        <v>#REF!</v>
      </c>
      <c r="AZ8" s="113" t="e">
        <f>COUNTIFS(#REF!,'Análise AmNet'!mês,tabLocalidades!$F$3:$F$626,'Análise AmNet'!tipo)</f>
        <v>#REF!</v>
      </c>
      <c r="BA8" s="113" t="e">
        <f>COUNTIFS(#REF!,'Análise AmNet'!mês,tabLocalidades!$F$3:$F$626,'Análise AmNet'!tipo)</f>
        <v>#REF!</v>
      </c>
      <c r="BB8" s="113" t="e">
        <f>COUNTIFS(#REF!,'Análise AmNet'!mês,tabLocalidades!$F$3:$F$626,'Análise AmNet'!tipo)</f>
        <v>#REF!</v>
      </c>
      <c r="BC8" s="113" t="e">
        <f>COUNTIFS(#REF!,'Análise AmNet'!mês,tabLocalidades!$F$3:$F$626,'Análise AmNet'!tipo)</f>
        <v>#REF!</v>
      </c>
      <c r="BD8" s="113" t="e">
        <f>COUNTIFS(#REF!,'Análise AmNet'!mês,tabLocalidades!$F$3:$F$626,'Análise AmNet'!tipo)</f>
        <v>#REF!</v>
      </c>
      <c r="BE8" s="113" t="e">
        <f>COUNTIFS(#REF!,'Análise AmNet'!mês,tabLocalidades!$F$3:$F$626,'Análise AmNet'!tipo)</f>
        <v>#REF!</v>
      </c>
      <c r="BF8" s="113" t="e">
        <f>COUNTIFS(#REF!,'Análise AmNet'!mês,tabLocalidades!$F$3:$F$626,'Análise AmNet'!tipo)</f>
        <v>#REF!</v>
      </c>
      <c r="BG8" s="300" t="e">
        <f>COUNTIFS(#REF!,'Análise AmNet'!mês,tabLocalidades!$F$3:$F$626,'Análise AmNet'!tipo)</f>
        <v>#REF!</v>
      </c>
      <c r="BH8" s="114" t="e">
        <f t="shared" si="3"/>
        <v>#REF!</v>
      </c>
    </row>
    <row r="9" spans="1:60">
      <c r="A9" s="442"/>
      <c r="B9" s="111">
        <v>43647</v>
      </c>
      <c r="C9" s="102" t="e">
        <f>COUNTIF(#REF!,'Análise AmNet'!mês)</f>
        <v>#REF!</v>
      </c>
      <c r="D9" s="96" t="e">
        <f>COUNTIFS(#REF!,'Análise AmNet'!mês,tabLocalidades!$A$3:$A$626,"Concluída")</f>
        <v>#REF!</v>
      </c>
      <c r="E9" s="112"/>
      <c r="F9" s="103" t="e">
        <f>COUNTIFS(#REF!,'Análise AmNet'!mês,#REF!,'Análise AmNet'!categoria)</f>
        <v>#REF!</v>
      </c>
      <c r="G9" s="100" t="e">
        <f>COUNTIFS(#REF!,'Análise AmNet'!mês,#REF!,'Análise AmNet'!categoria)</f>
        <v>#REF!</v>
      </c>
      <c r="H9" s="76"/>
      <c r="I9" s="99" t="e">
        <f>COUNTIFS(#REF!,'Análise AmNet'!mês,tabLocalidades!$C$3:$C$626,"A")</f>
        <v>#REF!</v>
      </c>
      <c r="J9" s="100" t="e">
        <f>COUNTIFS(#REF!,'Análise AmNet'!mês,tabLocalidades!$C$3:$C$626,"A",tabLocalidades!$A$3:$A$626,"Concluída")</f>
        <v>#REF!</v>
      </c>
      <c r="K9" s="99" t="e">
        <f t="shared" si="0"/>
        <v>#REF!</v>
      </c>
      <c r="L9" s="100" t="e">
        <f>COUNTIFS(#REF!,'Análise AmNet'!mês,tabLocalidades!$C$3:$C$626,"B",tabLocalidades!$A$3:$A$626,"Concluída")</f>
        <v>#REF!</v>
      </c>
      <c r="M9" s="99" t="e">
        <f t="shared" si="1"/>
        <v>#REF!</v>
      </c>
      <c r="N9" s="100" t="e">
        <f>COUNTIFS(#REF!,'Análise AmNet'!mês,tabLocalidades!$C$3:$C$626,"C",tabLocalidades!$A$3:$A$626,"Concluída")+COUNTIFS(#REF!,'Análise AmNet'!mês,tabLocalidades!$C$3:$C$626,"D",tabLocalidades!$A$3:$A$626,"Concluída")</f>
        <v>#REF!</v>
      </c>
      <c r="O9" s="76"/>
      <c r="P9" s="101">
        <f>'Plano de Metas (NOVAS)'!C15</f>
        <v>0</v>
      </c>
      <c r="Q9" s="76"/>
      <c r="R9" s="117"/>
      <c r="S9" s="118"/>
      <c r="T9" s="103" t="e">
        <f>SUM(K$3:K9)</f>
        <v>#REF!</v>
      </c>
      <c r="U9" s="103" t="e">
        <f>SUM(L$3:L9)</f>
        <v>#REF!</v>
      </c>
      <c r="V9" s="103" t="e">
        <f>SUM(M$3:M9)</f>
        <v>#REF!</v>
      </c>
      <c r="W9" s="100" t="e">
        <f>SUM(N$3:N9)</f>
        <v>#REF!</v>
      </c>
      <c r="X9" s="76"/>
      <c r="Y9" s="104" t="e">
        <f>COUNTIFS(#REF!,'Análise AmNet'!mês,tabLocalidades!$F$3:$F$626,"CEU")</f>
        <v>#REF!</v>
      </c>
      <c r="Z9" s="105" t="e">
        <f>COUNTIFS(#REF!,'Análise AmNet'!mês,tabLocalidades!$F$3:$F$626,"CEU")</f>
        <v>#REF!</v>
      </c>
      <c r="AA9" s="76"/>
      <c r="AB9" s="102" t="e">
        <f>COUNTIFS(#REF!,'Análise AmNet'!mês,#REF!,'Análise AmNet'!categoria,tabLocalidades!$P$3:$P$626,"não",tabLocalidades!$F$3:$F$626,"Praça")+COUNTIFS(#REF!,'Análise AmNet'!mês,#REF!,'Análise AmNet'!categoria,tabLocalidades!$P$3:$P$626,"não",tabLocalidades!$F$3:$F$626,"Parque")+COUNTIFS(#REF!,'Análise AmNet'!mês,#REF!,'Análise AmNet'!categoria,tabLocalidades!$P$3:$P$626,"não",tabLocalidades!$F$3:$F$626,"Ponto turístico")+COUNTIFS(#REF!,'Análise AmNet'!mês,#REF!,'Análise AmNet'!categoria,tabLocalidades!$P$3:$P$626,"não",tabLocalidades!$F$3:$F$626,"Corredor")</f>
        <v>#REF!</v>
      </c>
      <c r="AC9" s="100" t="e">
        <f>COUNTIFS(#REF!,'Análise AmNet'!mês,#REF!,'Análise AmNet'!categoria,tabLocalidades!$P$3:$P$626,"não",tabLocalidades!$F$3:$F$626,"Praça")+COUNTIFS(#REF!,'Análise AmNet'!mês,#REF!,'Análise AmNet'!categoria,tabLocalidades!$P$3:$P$626,"não",tabLocalidades!$F$3:$F$626,"Parque")+COUNTIFS(#REF!,'Análise AmNet'!mês,#REF!,'Análise AmNet'!categoria,tabLocalidades!$P$3:$P$626,"não",tabLocalidades!$F$3:$F$626,"Ponto turístico")+COUNTIFS(#REF!,'Análise AmNet'!mês,#REF!,'Análise AmNet'!categoria,tabLocalidades!$P$3:$P$626,"não",tabLocalidades!$F$3:$F$626,"Corredor")</f>
        <v>#REF!</v>
      </c>
      <c r="AD9" s="76"/>
      <c r="AE9" s="99" t="e">
        <f>COUNTIFS(#REF!,'Análise AmNet'!mês,tabLocalidades!$G$3:$G$626,'Análise AmNet'!região)</f>
        <v>#REF!</v>
      </c>
      <c r="AF9" s="102" t="e">
        <f>COUNTIFS(#REF!,'Análise AmNet'!mês,tabLocalidades!$G$3:$G$626,$AE$2)</f>
        <v>#REF!</v>
      </c>
      <c r="AG9" s="106" t="e">
        <f>COUNTIFS(#REF!,'Análise AmNet'!mês,tabLocalidades!$G$3:$G$626,'Análise AmNet'!região)</f>
        <v>#REF!</v>
      </c>
      <c r="AH9" s="102" t="e">
        <f>COUNTIFS(#REF!,'Análise AmNet'!mês,tabLocalidades!$G$3:$G$626,$AG$2)</f>
        <v>#REF!</v>
      </c>
      <c r="AI9" s="106" t="e">
        <f>COUNTIFS(#REF!,'Análise AmNet'!mês,tabLocalidades!$G$3:$G$626,'Análise AmNet'!região)</f>
        <v>#REF!</v>
      </c>
      <c r="AJ9" s="102" t="e">
        <f>COUNTIFS(#REF!,'Análise AmNet'!mês,tabLocalidades!$G$3:$G$626,$AI$2)</f>
        <v>#REF!</v>
      </c>
      <c r="AK9" s="106" t="e">
        <f>COUNTIFS(#REF!,'Análise AmNet'!mês,tabLocalidades!$G$3:$G$626,'Análise AmNet'!região)</f>
        <v>#REF!</v>
      </c>
      <c r="AL9" s="102" t="e">
        <f>COUNTIFS(#REF!,'Análise AmNet'!mês,tabLocalidades!$G$3:$G$626,$AK$2)</f>
        <v>#REF!</v>
      </c>
      <c r="AM9" s="107" t="e">
        <f>COUNTIFS(#REF!,'Análise AmNet'!mês,tabLocalidades!$G$3:$G$626,'Análise AmNet'!região)</f>
        <v>#REF!</v>
      </c>
      <c r="AN9" s="102" t="e">
        <f>COUNTIFS(#REF!,'Análise AmNet'!mês,tabLocalidades!$G$3:$G$626,$AM$2)</f>
        <v>#REF!</v>
      </c>
      <c r="AP9" s="75" t="s">
        <v>3805</v>
      </c>
      <c r="AR9" s="431"/>
      <c r="AS9" s="298">
        <v>7</v>
      </c>
      <c r="AT9" s="299" t="e">
        <f>COUNTIFS(#REF!,'Análise AmNet'!mês,tabLocalidades!$F$3:$F$626,'Análise AmNet'!tipo)</f>
        <v>#REF!</v>
      </c>
      <c r="AU9" s="113" t="e">
        <f>COUNTIFS(#REF!,'Análise AmNet'!mês,tabLocalidades!$F$3:$F$626,'Análise AmNet'!tipo)</f>
        <v>#REF!</v>
      </c>
      <c r="AV9" s="113" t="e">
        <f>COUNTIFS(#REF!,'Análise AmNet'!mês,tabLocalidades!$F$3:$F$626,'Análise AmNet'!tipo)</f>
        <v>#REF!</v>
      </c>
      <c r="AW9" s="113" t="e">
        <f>COUNTIFS(#REF!,'Análise AmNet'!mês,tabLocalidades!$F$3:$F$626,'Análise AmNet'!tipo)</f>
        <v>#REF!</v>
      </c>
      <c r="AX9" s="113" t="e">
        <f>COUNTIFS(#REF!,'Análise AmNet'!mês,tabLocalidades!$F$3:$F$626,'Análise AmNet'!tipo)</f>
        <v>#REF!</v>
      </c>
      <c r="AY9" s="113" t="e">
        <f>COUNTIFS(#REF!,'Análise AmNet'!mês,tabLocalidades!$F$3:$F$626,'Análise AmNet'!tipo)</f>
        <v>#REF!</v>
      </c>
      <c r="AZ9" s="113" t="e">
        <f>COUNTIFS(#REF!,'Análise AmNet'!mês,tabLocalidades!$F$3:$F$626,'Análise AmNet'!tipo)</f>
        <v>#REF!</v>
      </c>
      <c r="BA9" s="113" t="e">
        <f>COUNTIFS(#REF!,'Análise AmNet'!mês,tabLocalidades!$F$3:$F$626,'Análise AmNet'!tipo)</f>
        <v>#REF!</v>
      </c>
      <c r="BB9" s="113" t="e">
        <f>COUNTIFS(#REF!,'Análise AmNet'!mês,tabLocalidades!$F$3:$F$626,'Análise AmNet'!tipo)</f>
        <v>#REF!</v>
      </c>
      <c r="BC9" s="113" t="e">
        <f>COUNTIFS(#REF!,'Análise AmNet'!mês,tabLocalidades!$F$3:$F$626,'Análise AmNet'!tipo)</f>
        <v>#REF!</v>
      </c>
      <c r="BD9" s="113" t="e">
        <f>COUNTIFS(#REF!,'Análise AmNet'!mês,tabLocalidades!$F$3:$F$626,'Análise AmNet'!tipo)</f>
        <v>#REF!</v>
      </c>
      <c r="BE9" s="113" t="e">
        <f>COUNTIFS(#REF!,'Análise AmNet'!mês,tabLocalidades!$F$3:$F$626,'Análise AmNet'!tipo)</f>
        <v>#REF!</v>
      </c>
      <c r="BF9" s="113" t="e">
        <f>COUNTIFS(#REF!,'Análise AmNet'!mês,tabLocalidades!$F$3:$F$626,'Análise AmNet'!tipo)</f>
        <v>#REF!</v>
      </c>
      <c r="BG9" s="300" t="e">
        <f>COUNTIFS(#REF!,'Análise AmNet'!mês,tabLocalidades!$F$3:$F$626,'Análise AmNet'!tipo)</f>
        <v>#REF!</v>
      </c>
      <c r="BH9" s="114" t="e">
        <f t="shared" si="3"/>
        <v>#REF!</v>
      </c>
    </row>
    <row r="10" spans="1:60">
      <c r="A10" s="442"/>
      <c r="B10" s="111">
        <v>43678</v>
      </c>
      <c r="C10" s="102" t="e">
        <f>COUNTIF(#REF!,'Análise AmNet'!mês)</f>
        <v>#REF!</v>
      </c>
      <c r="D10" s="96" t="e">
        <f>COUNTIFS(#REF!,'Análise AmNet'!mês,tabLocalidades!$A$3:$A$626,"Concluída")</f>
        <v>#REF!</v>
      </c>
      <c r="E10" s="112"/>
      <c r="F10" s="103" t="e">
        <f>COUNTIFS(#REF!,'Análise AmNet'!mês,#REF!,'Análise AmNet'!categoria)</f>
        <v>#REF!</v>
      </c>
      <c r="G10" s="100" t="e">
        <f>COUNTIFS(#REF!,'Análise AmNet'!mês,#REF!,'Análise AmNet'!categoria)</f>
        <v>#REF!</v>
      </c>
      <c r="H10" s="76"/>
      <c r="I10" s="99" t="e">
        <f>COUNTIFS(#REF!,'Análise AmNet'!mês,tabLocalidades!$C$3:$C$626,"A")</f>
        <v>#REF!</v>
      </c>
      <c r="J10" s="100" t="e">
        <f>COUNTIFS(#REF!,'Análise AmNet'!mês,tabLocalidades!$C$3:$C$626,"A",tabLocalidades!$A$3:$A$626,"Concluída")</f>
        <v>#REF!</v>
      </c>
      <c r="K10" s="99" t="e">
        <f t="shared" si="0"/>
        <v>#REF!</v>
      </c>
      <c r="L10" s="100" t="e">
        <f>COUNTIFS(#REF!,'Análise AmNet'!mês,tabLocalidades!$C$3:$C$626,"B",tabLocalidades!$A$3:$A$626,"Concluída")</f>
        <v>#REF!</v>
      </c>
      <c r="M10" s="99" t="e">
        <f t="shared" si="1"/>
        <v>#REF!</v>
      </c>
      <c r="N10" s="100" t="e">
        <f>COUNTIFS(#REF!,'Análise AmNet'!mês,tabLocalidades!$C$3:$C$626,"C",tabLocalidades!$A$3:$A$626,"Concluída")+COUNTIFS(#REF!,'Análise AmNet'!mês,tabLocalidades!$C$3:$C$626,"D",tabLocalidades!$A$3:$A$626,"Concluída")</f>
        <v>#REF!</v>
      </c>
      <c r="O10" s="76"/>
      <c r="P10" s="101">
        <f>'Plano de Metas (NOVAS)'!C16</f>
        <v>0</v>
      </c>
      <c r="Q10" s="76"/>
      <c r="R10" s="117"/>
      <c r="S10" s="118"/>
      <c r="T10" s="103" t="e">
        <f>SUM(K$3:K10)</f>
        <v>#REF!</v>
      </c>
      <c r="U10" s="103" t="e">
        <f>SUM(L$3:L10)</f>
        <v>#REF!</v>
      </c>
      <c r="V10" s="103" t="e">
        <f>SUM(M$3:M10)</f>
        <v>#REF!</v>
      </c>
      <c r="W10" s="100" t="e">
        <f>SUM(N$3:N10)</f>
        <v>#REF!</v>
      </c>
      <c r="X10" s="76"/>
      <c r="Y10" s="104" t="e">
        <f>COUNTIFS(#REF!,'Análise AmNet'!mês,tabLocalidades!$F$3:$F$626,"CEU")</f>
        <v>#REF!</v>
      </c>
      <c r="Z10" s="105" t="e">
        <f>COUNTIFS(#REF!,'Análise AmNet'!mês,tabLocalidades!$F$3:$F$626,"CEU")</f>
        <v>#REF!</v>
      </c>
      <c r="AA10" s="76"/>
      <c r="AB10" s="102" t="e">
        <f>COUNTIFS(#REF!,'Análise AmNet'!mês,#REF!,'Análise AmNet'!categoria,tabLocalidades!$P$3:$P$626,"não",tabLocalidades!$F$3:$F$626,"Praça")+COUNTIFS(#REF!,'Análise AmNet'!mês,#REF!,'Análise AmNet'!categoria,tabLocalidades!$P$3:$P$626,"não",tabLocalidades!$F$3:$F$626,"Parque")+COUNTIFS(#REF!,'Análise AmNet'!mês,#REF!,'Análise AmNet'!categoria,tabLocalidades!$P$3:$P$626,"não",tabLocalidades!$F$3:$F$626,"Ponto turístico")+COUNTIFS(#REF!,'Análise AmNet'!mês,#REF!,'Análise AmNet'!categoria,tabLocalidades!$P$3:$P$626,"não",tabLocalidades!$F$3:$F$626,"Corredor")</f>
        <v>#REF!</v>
      </c>
      <c r="AC10" s="100" t="e">
        <f>COUNTIFS(#REF!,'Análise AmNet'!mês,#REF!,'Análise AmNet'!categoria,tabLocalidades!$P$3:$P$626,"não",tabLocalidades!$F$3:$F$626,"Praça")+COUNTIFS(#REF!,'Análise AmNet'!mês,#REF!,'Análise AmNet'!categoria,tabLocalidades!$P$3:$P$626,"não",tabLocalidades!$F$3:$F$626,"Parque")+COUNTIFS(#REF!,'Análise AmNet'!mês,#REF!,'Análise AmNet'!categoria,tabLocalidades!$P$3:$P$626,"não",tabLocalidades!$F$3:$F$626,"Ponto turístico")+COUNTIFS(#REF!,'Análise AmNet'!mês,#REF!,'Análise AmNet'!categoria,tabLocalidades!$P$3:$P$626,"não",tabLocalidades!$F$3:$F$626,"Corredor")</f>
        <v>#REF!</v>
      </c>
      <c r="AD10" s="76"/>
      <c r="AE10" s="99" t="e">
        <f>COUNTIFS(#REF!,'Análise AmNet'!mês,tabLocalidades!$G$3:$G$626,'Análise AmNet'!região)</f>
        <v>#REF!</v>
      </c>
      <c r="AF10" s="102" t="e">
        <f>COUNTIFS(#REF!,'Análise AmNet'!mês,tabLocalidades!$G$3:$G$626,$AE$2)</f>
        <v>#REF!</v>
      </c>
      <c r="AG10" s="106" t="e">
        <f>COUNTIFS(#REF!,'Análise AmNet'!mês,tabLocalidades!$G$3:$G$626,'Análise AmNet'!região)</f>
        <v>#REF!</v>
      </c>
      <c r="AH10" s="102" t="e">
        <f>COUNTIFS(#REF!,'Análise AmNet'!mês,tabLocalidades!$G$3:$G$626,$AG$2)</f>
        <v>#REF!</v>
      </c>
      <c r="AI10" s="106" t="e">
        <f>COUNTIFS(#REF!,'Análise AmNet'!mês,tabLocalidades!$G$3:$G$626,'Análise AmNet'!região)</f>
        <v>#REF!</v>
      </c>
      <c r="AJ10" s="102" t="e">
        <f>COUNTIFS(#REF!,'Análise AmNet'!mês,tabLocalidades!$G$3:$G$626,$AI$2)</f>
        <v>#REF!</v>
      </c>
      <c r="AK10" s="106" t="e">
        <f>COUNTIFS(#REF!,'Análise AmNet'!mês,tabLocalidades!$G$3:$G$626,'Análise AmNet'!região)</f>
        <v>#REF!</v>
      </c>
      <c r="AL10" s="102" t="e">
        <f>COUNTIFS(#REF!,'Análise AmNet'!mês,tabLocalidades!$G$3:$G$626,$AK$2)</f>
        <v>#REF!</v>
      </c>
      <c r="AM10" s="107" t="e">
        <f>COUNTIFS(#REF!,'Análise AmNet'!mês,tabLocalidades!$G$3:$G$626,'Análise AmNet'!região)</f>
        <v>#REF!</v>
      </c>
      <c r="AN10" s="102" t="e">
        <f>COUNTIFS(#REF!,'Análise AmNet'!mês,tabLocalidades!$G$3:$G$626,$AM$2)</f>
        <v>#REF!</v>
      </c>
      <c r="AP10" s="75" t="s">
        <v>3806</v>
      </c>
      <c r="AR10" s="431"/>
      <c r="AS10" s="298">
        <v>8</v>
      </c>
      <c r="AT10" s="299" t="e">
        <f>COUNTIFS(#REF!,'Análise AmNet'!mês,tabLocalidades!$F$3:$F$626,'Análise AmNet'!tipo)</f>
        <v>#REF!</v>
      </c>
      <c r="AU10" s="113" t="e">
        <f>COUNTIFS(#REF!,'Análise AmNet'!mês,tabLocalidades!$F$3:$F$626,'Análise AmNet'!tipo)</f>
        <v>#REF!</v>
      </c>
      <c r="AV10" s="113" t="e">
        <f>COUNTIFS(#REF!,'Análise AmNet'!mês,tabLocalidades!$F$3:$F$626,'Análise AmNet'!tipo)</f>
        <v>#REF!</v>
      </c>
      <c r="AW10" s="113" t="e">
        <f>COUNTIFS(#REF!,'Análise AmNet'!mês,tabLocalidades!$F$3:$F$626,'Análise AmNet'!tipo)</f>
        <v>#REF!</v>
      </c>
      <c r="AX10" s="113" t="e">
        <f>COUNTIFS(#REF!,'Análise AmNet'!mês,tabLocalidades!$F$3:$F$626,'Análise AmNet'!tipo)</f>
        <v>#REF!</v>
      </c>
      <c r="AY10" s="113" t="e">
        <f>COUNTIFS(#REF!,'Análise AmNet'!mês,tabLocalidades!$F$3:$F$626,'Análise AmNet'!tipo)</f>
        <v>#REF!</v>
      </c>
      <c r="AZ10" s="113" t="e">
        <f>COUNTIFS(#REF!,'Análise AmNet'!mês,tabLocalidades!$F$3:$F$626,'Análise AmNet'!tipo)</f>
        <v>#REF!</v>
      </c>
      <c r="BA10" s="113" t="e">
        <f>COUNTIFS(#REF!,'Análise AmNet'!mês,tabLocalidades!$F$3:$F$626,'Análise AmNet'!tipo)</f>
        <v>#REF!</v>
      </c>
      <c r="BB10" s="113" t="e">
        <f>COUNTIFS(#REF!,'Análise AmNet'!mês,tabLocalidades!$F$3:$F$626,'Análise AmNet'!tipo)</f>
        <v>#REF!</v>
      </c>
      <c r="BC10" s="113" t="e">
        <f>COUNTIFS(#REF!,'Análise AmNet'!mês,tabLocalidades!$F$3:$F$626,'Análise AmNet'!tipo)</f>
        <v>#REF!</v>
      </c>
      <c r="BD10" s="113" t="e">
        <f>COUNTIFS(#REF!,'Análise AmNet'!mês,tabLocalidades!$F$3:$F$626,'Análise AmNet'!tipo)</f>
        <v>#REF!</v>
      </c>
      <c r="BE10" s="113" t="e">
        <f>COUNTIFS(#REF!,'Análise AmNet'!mês,tabLocalidades!$F$3:$F$626,'Análise AmNet'!tipo)</f>
        <v>#REF!</v>
      </c>
      <c r="BF10" s="113" t="e">
        <f>COUNTIFS(#REF!,'Análise AmNet'!mês,tabLocalidades!$F$3:$F$626,'Análise AmNet'!tipo)</f>
        <v>#REF!</v>
      </c>
      <c r="BG10" s="300" t="e">
        <f>COUNTIFS(#REF!,'Análise AmNet'!mês,tabLocalidades!$F$3:$F$626,'Análise AmNet'!tipo)</f>
        <v>#REF!</v>
      </c>
      <c r="BH10" s="114" t="e">
        <f t="shared" si="3"/>
        <v>#REF!</v>
      </c>
    </row>
    <row r="11" spans="1:60">
      <c r="A11" s="442"/>
      <c r="B11" s="111">
        <v>43709</v>
      </c>
      <c r="C11" s="102" t="e">
        <f>COUNTIF(#REF!,'Análise AmNet'!mês)</f>
        <v>#REF!</v>
      </c>
      <c r="D11" s="96" t="e">
        <f>COUNTIFS(#REF!,'Análise AmNet'!mês,tabLocalidades!$A$3:$A$626,"Concluída")</f>
        <v>#REF!</v>
      </c>
      <c r="E11" s="112"/>
      <c r="F11" s="103" t="e">
        <f>COUNTIFS(#REF!,'Análise AmNet'!mês,#REF!,'Análise AmNet'!categoria)</f>
        <v>#REF!</v>
      </c>
      <c r="G11" s="100" t="e">
        <f>COUNTIFS(#REF!,'Análise AmNet'!mês,#REF!,'Análise AmNet'!categoria)</f>
        <v>#REF!</v>
      </c>
      <c r="H11" s="76"/>
      <c r="I11" s="99" t="e">
        <f>COUNTIFS(#REF!,'Análise AmNet'!mês,tabLocalidades!$C$3:$C$626,"A")</f>
        <v>#REF!</v>
      </c>
      <c r="J11" s="100" t="e">
        <f>COUNTIFS(#REF!,'Análise AmNet'!mês,tabLocalidades!$C$3:$C$626,"A",tabLocalidades!$A$3:$A$626,"Concluída")</f>
        <v>#REF!</v>
      </c>
      <c r="K11" s="99" t="e">
        <f t="shared" si="0"/>
        <v>#REF!</v>
      </c>
      <c r="L11" s="100" t="e">
        <f>COUNTIFS(#REF!,'Análise AmNet'!mês,tabLocalidades!$C$3:$C$626,"B",tabLocalidades!$A$3:$A$626,"Concluída")</f>
        <v>#REF!</v>
      </c>
      <c r="M11" s="99" t="e">
        <f t="shared" si="1"/>
        <v>#REF!</v>
      </c>
      <c r="N11" s="100" t="e">
        <f>COUNTIFS(#REF!,'Análise AmNet'!mês,tabLocalidades!$C$3:$C$626,"C",tabLocalidades!$A$3:$A$626,"Concluída")+COUNTIFS(#REF!,'Análise AmNet'!mês,tabLocalidades!$C$3:$C$626,"D",tabLocalidades!$A$3:$A$626,"Concluída")</f>
        <v>#REF!</v>
      </c>
      <c r="O11" s="76"/>
      <c r="P11" s="101">
        <f>'Plano de Metas (NOVAS)'!C17</f>
        <v>0</v>
      </c>
      <c r="Q11" s="76"/>
      <c r="R11" s="117"/>
      <c r="S11" s="118"/>
      <c r="T11" s="103" t="e">
        <f>SUM(K$3:K11)</f>
        <v>#REF!</v>
      </c>
      <c r="U11" s="103" t="e">
        <f>SUM(L$3:L11)</f>
        <v>#REF!</v>
      </c>
      <c r="V11" s="103" t="e">
        <f>SUM(M$3:M11)</f>
        <v>#REF!</v>
      </c>
      <c r="W11" s="100" t="e">
        <f>SUM(N$3:N11)</f>
        <v>#REF!</v>
      </c>
      <c r="X11" s="76"/>
      <c r="Y11" s="104" t="e">
        <f>COUNTIFS(#REF!,'Análise AmNet'!mês,tabLocalidades!$F$3:$F$626,"CEU")</f>
        <v>#REF!</v>
      </c>
      <c r="Z11" s="105" t="e">
        <f>COUNTIFS(#REF!,'Análise AmNet'!mês,tabLocalidades!$F$3:$F$626,"CEU")</f>
        <v>#REF!</v>
      </c>
      <c r="AA11" s="76"/>
      <c r="AB11" s="102" t="e">
        <f>COUNTIFS(#REF!,'Análise AmNet'!mês,#REF!,'Análise AmNet'!categoria,tabLocalidades!$P$3:$P$626,"não",tabLocalidades!$F$3:$F$626,"Praça")+COUNTIFS(#REF!,'Análise AmNet'!mês,#REF!,'Análise AmNet'!categoria,tabLocalidades!$P$3:$P$626,"não",tabLocalidades!$F$3:$F$626,"Parque")+COUNTIFS(#REF!,'Análise AmNet'!mês,#REF!,'Análise AmNet'!categoria,tabLocalidades!$P$3:$P$626,"não",tabLocalidades!$F$3:$F$626,"Ponto turístico")+COUNTIFS(#REF!,'Análise AmNet'!mês,#REF!,'Análise AmNet'!categoria,tabLocalidades!$P$3:$P$626,"não",tabLocalidades!$F$3:$F$626,"Corredor")</f>
        <v>#REF!</v>
      </c>
      <c r="AC11" s="100" t="e">
        <f>COUNTIFS(#REF!,'Análise AmNet'!mês,#REF!,'Análise AmNet'!categoria,tabLocalidades!$P$3:$P$626,"não",tabLocalidades!$F$3:$F$626,"Praça")+COUNTIFS(#REF!,'Análise AmNet'!mês,#REF!,'Análise AmNet'!categoria,tabLocalidades!$P$3:$P$626,"não",tabLocalidades!$F$3:$F$626,"Parque")+COUNTIFS(#REF!,'Análise AmNet'!mês,#REF!,'Análise AmNet'!categoria,tabLocalidades!$P$3:$P$626,"não",tabLocalidades!$F$3:$F$626,"Ponto turístico")+COUNTIFS(#REF!,'Análise AmNet'!mês,#REF!,'Análise AmNet'!categoria,tabLocalidades!$P$3:$P$626,"não",tabLocalidades!$F$3:$F$626,"Corredor")</f>
        <v>#REF!</v>
      </c>
      <c r="AD11" s="76"/>
      <c r="AE11" s="99" t="e">
        <f>COUNTIFS(#REF!,'Análise AmNet'!mês,tabLocalidades!$G$3:$G$626,'Análise AmNet'!região)</f>
        <v>#REF!</v>
      </c>
      <c r="AF11" s="102" t="e">
        <f>COUNTIFS(#REF!,'Análise AmNet'!mês,tabLocalidades!$G$3:$G$626,$AE$2)</f>
        <v>#REF!</v>
      </c>
      <c r="AG11" s="106" t="e">
        <f>COUNTIFS(#REF!,'Análise AmNet'!mês,tabLocalidades!$G$3:$G$626,'Análise AmNet'!região)</f>
        <v>#REF!</v>
      </c>
      <c r="AH11" s="102" t="e">
        <f>COUNTIFS(#REF!,'Análise AmNet'!mês,tabLocalidades!$G$3:$G$626,$AG$2)</f>
        <v>#REF!</v>
      </c>
      <c r="AI11" s="106" t="e">
        <f>COUNTIFS(#REF!,'Análise AmNet'!mês,tabLocalidades!$G$3:$G$626,'Análise AmNet'!região)</f>
        <v>#REF!</v>
      </c>
      <c r="AJ11" s="102" t="e">
        <f>COUNTIFS(#REF!,'Análise AmNet'!mês,tabLocalidades!$G$3:$G$626,$AI$2)</f>
        <v>#REF!</v>
      </c>
      <c r="AK11" s="106" t="e">
        <f>COUNTIFS(#REF!,'Análise AmNet'!mês,tabLocalidades!$G$3:$G$626,'Análise AmNet'!região)</f>
        <v>#REF!</v>
      </c>
      <c r="AL11" s="102" t="e">
        <f>COUNTIFS(#REF!,'Análise AmNet'!mês,tabLocalidades!$G$3:$G$626,$AK$2)</f>
        <v>#REF!</v>
      </c>
      <c r="AM11" s="107" t="e">
        <f>COUNTIFS(#REF!,'Análise AmNet'!mês,tabLocalidades!$G$3:$G$626,'Análise AmNet'!região)</f>
        <v>#REF!</v>
      </c>
      <c r="AN11" s="102" t="e">
        <f>COUNTIFS(#REF!,'Análise AmNet'!mês,tabLocalidades!$G$3:$G$626,$AM$2)</f>
        <v>#REF!</v>
      </c>
      <c r="AP11" s="75" t="s">
        <v>3806</v>
      </c>
      <c r="AR11" s="431"/>
      <c r="AS11" s="298">
        <v>9</v>
      </c>
      <c r="AT11" s="299" t="e">
        <f>COUNTIFS(#REF!,'Análise AmNet'!mês,tabLocalidades!$F$3:$F$626,'Análise AmNet'!tipo)</f>
        <v>#REF!</v>
      </c>
      <c r="AU11" s="113" t="e">
        <f>COUNTIFS(#REF!,'Análise AmNet'!mês,tabLocalidades!$F$3:$F$626,'Análise AmNet'!tipo)</f>
        <v>#REF!</v>
      </c>
      <c r="AV11" s="113" t="e">
        <f>COUNTIFS(#REF!,'Análise AmNet'!mês,tabLocalidades!$F$3:$F$626,'Análise AmNet'!tipo)</f>
        <v>#REF!</v>
      </c>
      <c r="AW11" s="113" t="e">
        <f>COUNTIFS(#REF!,'Análise AmNet'!mês,tabLocalidades!$F$3:$F$626,'Análise AmNet'!tipo)</f>
        <v>#REF!</v>
      </c>
      <c r="AX11" s="113" t="e">
        <f>COUNTIFS(#REF!,'Análise AmNet'!mês,tabLocalidades!$F$3:$F$626,'Análise AmNet'!tipo)</f>
        <v>#REF!</v>
      </c>
      <c r="AY11" s="113" t="e">
        <f>COUNTIFS(#REF!,'Análise AmNet'!mês,tabLocalidades!$F$3:$F$626,'Análise AmNet'!tipo)</f>
        <v>#REF!</v>
      </c>
      <c r="AZ11" s="113" t="e">
        <f>COUNTIFS(#REF!,'Análise AmNet'!mês,tabLocalidades!$F$3:$F$626,'Análise AmNet'!tipo)</f>
        <v>#REF!</v>
      </c>
      <c r="BA11" s="113" t="e">
        <f>COUNTIFS(#REF!,'Análise AmNet'!mês,tabLocalidades!$F$3:$F$626,'Análise AmNet'!tipo)</f>
        <v>#REF!</v>
      </c>
      <c r="BB11" s="113" t="e">
        <f>COUNTIFS(#REF!,'Análise AmNet'!mês,tabLocalidades!$F$3:$F$626,'Análise AmNet'!tipo)</f>
        <v>#REF!</v>
      </c>
      <c r="BC11" s="113" t="e">
        <f>COUNTIFS(#REF!,'Análise AmNet'!mês,tabLocalidades!$F$3:$F$626,'Análise AmNet'!tipo)</f>
        <v>#REF!</v>
      </c>
      <c r="BD11" s="113" t="e">
        <f>COUNTIFS(#REF!,'Análise AmNet'!mês,tabLocalidades!$F$3:$F$626,'Análise AmNet'!tipo)</f>
        <v>#REF!</v>
      </c>
      <c r="BE11" s="113" t="e">
        <f>COUNTIFS(#REF!,'Análise AmNet'!mês,tabLocalidades!$F$3:$F$626,'Análise AmNet'!tipo)</f>
        <v>#REF!</v>
      </c>
      <c r="BF11" s="113" t="e">
        <f>COUNTIFS(#REF!,'Análise AmNet'!mês,tabLocalidades!$F$3:$F$626,'Análise AmNet'!tipo)</f>
        <v>#REF!</v>
      </c>
      <c r="BG11" s="300" t="e">
        <f>COUNTIFS(#REF!,'Análise AmNet'!mês,tabLocalidades!$F$3:$F$626,'Análise AmNet'!tipo)</f>
        <v>#REF!</v>
      </c>
      <c r="BH11" s="114" t="e">
        <f t="shared" si="3"/>
        <v>#REF!</v>
      </c>
    </row>
    <row r="12" spans="1:60">
      <c r="A12" s="442"/>
      <c r="B12" s="111">
        <v>43739</v>
      </c>
      <c r="C12" s="102" t="e">
        <f>COUNTIF(#REF!,'Análise AmNet'!mês)</f>
        <v>#REF!</v>
      </c>
      <c r="D12" s="96" t="e">
        <f>COUNTIFS(#REF!,'Análise AmNet'!mês,tabLocalidades!$A$3:$A$626,"Concluída")</f>
        <v>#REF!</v>
      </c>
      <c r="E12" s="112"/>
      <c r="F12" s="103" t="e">
        <f>COUNTIFS(#REF!,'Análise AmNet'!mês,#REF!,'Análise AmNet'!categoria)</f>
        <v>#REF!</v>
      </c>
      <c r="G12" s="100" t="e">
        <f>COUNTIFS(#REF!,'Análise AmNet'!mês,#REF!,'Análise AmNet'!categoria)</f>
        <v>#REF!</v>
      </c>
      <c r="H12" s="76"/>
      <c r="I12" s="99" t="e">
        <f>COUNTIFS(#REF!,'Análise AmNet'!mês,tabLocalidades!$C$3:$C$626,"A")</f>
        <v>#REF!</v>
      </c>
      <c r="J12" s="100" t="e">
        <f>COUNTIFS(#REF!,'Análise AmNet'!mês,tabLocalidades!$C$3:$C$626,"A",tabLocalidades!$A$3:$A$626,"Concluída")</f>
        <v>#REF!</v>
      </c>
      <c r="K12" s="99" t="e">
        <f t="shared" si="0"/>
        <v>#REF!</v>
      </c>
      <c r="L12" s="100" t="e">
        <f>COUNTIFS(#REF!,'Análise AmNet'!mês,tabLocalidades!$C$3:$C$626,"B",tabLocalidades!$A$3:$A$626,"Concluída")</f>
        <v>#REF!</v>
      </c>
      <c r="M12" s="99" t="e">
        <f t="shared" si="1"/>
        <v>#REF!</v>
      </c>
      <c r="N12" s="100" t="e">
        <f>COUNTIFS(#REF!,'Análise AmNet'!mês,tabLocalidades!$C$3:$C$626,"C",tabLocalidades!$A$3:$A$626,"Concluída")+COUNTIFS(#REF!,'Análise AmNet'!mês,tabLocalidades!$C$3:$C$626,"D",tabLocalidades!$A$3:$A$626,"Concluída")</f>
        <v>#REF!</v>
      </c>
      <c r="O12" s="76"/>
      <c r="P12" s="101">
        <f>'Plano de Metas (NOVAS)'!C18</f>
        <v>0</v>
      </c>
      <c r="Q12" s="76"/>
      <c r="R12" s="117"/>
      <c r="S12" s="118"/>
      <c r="T12" s="103" t="e">
        <f>SUM(K$3:K12)</f>
        <v>#REF!</v>
      </c>
      <c r="U12" s="103" t="e">
        <f>SUM(L$3:L12)</f>
        <v>#REF!</v>
      </c>
      <c r="V12" s="103" t="e">
        <f>SUM(M$3:M12)</f>
        <v>#REF!</v>
      </c>
      <c r="W12" s="100" t="e">
        <f>SUM(N$3:N12)</f>
        <v>#REF!</v>
      </c>
      <c r="X12" s="76"/>
      <c r="Y12" s="104" t="e">
        <f>COUNTIFS(#REF!,'Análise AmNet'!mês,tabLocalidades!$F$3:$F$626,"CEU")</f>
        <v>#REF!</v>
      </c>
      <c r="Z12" s="105" t="e">
        <f>COUNTIFS(#REF!,'Análise AmNet'!mês,tabLocalidades!$F$3:$F$626,"CEU")</f>
        <v>#REF!</v>
      </c>
      <c r="AA12" s="76"/>
      <c r="AB12" s="102" t="e">
        <f>COUNTIFS(#REF!,'Análise AmNet'!mês,#REF!,'Análise AmNet'!categoria,tabLocalidades!$P$3:$P$626,"não",tabLocalidades!$F$3:$F$626,"Praça")+COUNTIFS(#REF!,'Análise AmNet'!mês,#REF!,'Análise AmNet'!categoria,tabLocalidades!$P$3:$P$626,"não",tabLocalidades!$F$3:$F$626,"Parque")+COUNTIFS(#REF!,'Análise AmNet'!mês,#REF!,'Análise AmNet'!categoria,tabLocalidades!$P$3:$P$626,"não",tabLocalidades!$F$3:$F$626,"Ponto turístico")+COUNTIFS(#REF!,'Análise AmNet'!mês,#REF!,'Análise AmNet'!categoria,tabLocalidades!$P$3:$P$626,"não",tabLocalidades!$F$3:$F$626,"Corredor")</f>
        <v>#REF!</v>
      </c>
      <c r="AC12" s="100" t="e">
        <f>COUNTIFS(#REF!,'Análise AmNet'!mês,#REF!,'Análise AmNet'!categoria,tabLocalidades!$P$3:$P$626,"não",tabLocalidades!$F$3:$F$626,"Praça")+COUNTIFS(#REF!,'Análise AmNet'!mês,#REF!,'Análise AmNet'!categoria,tabLocalidades!$P$3:$P$626,"não",tabLocalidades!$F$3:$F$626,"Parque")+COUNTIFS(#REF!,'Análise AmNet'!mês,#REF!,'Análise AmNet'!categoria,tabLocalidades!$P$3:$P$626,"não",tabLocalidades!$F$3:$F$626,"Ponto turístico")+COUNTIFS(#REF!,'Análise AmNet'!mês,#REF!,'Análise AmNet'!categoria,tabLocalidades!$P$3:$P$626,"não",tabLocalidades!$F$3:$F$626,"Corredor")</f>
        <v>#REF!</v>
      </c>
      <c r="AD12" s="76"/>
      <c r="AE12" s="99" t="e">
        <f>COUNTIFS(#REF!,'Análise AmNet'!mês,tabLocalidades!$G$3:$G$626,'Análise AmNet'!região)</f>
        <v>#REF!</v>
      </c>
      <c r="AF12" s="102" t="e">
        <f>COUNTIFS(#REF!,'Análise AmNet'!mês,tabLocalidades!$G$3:$G$626,$AE$2)</f>
        <v>#REF!</v>
      </c>
      <c r="AG12" s="106" t="e">
        <f>COUNTIFS(#REF!,'Análise AmNet'!mês,tabLocalidades!$G$3:$G$626,'Análise AmNet'!região)</f>
        <v>#REF!</v>
      </c>
      <c r="AH12" s="102" t="e">
        <f>COUNTIFS(#REF!,'Análise AmNet'!mês,tabLocalidades!$G$3:$G$626,$AG$2)</f>
        <v>#REF!</v>
      </c>
      <c r="AI12" s="106" t="e">
        <f>COUNTIFS(#REF!,'Análise AmNet'!mês,tabLocalidades!$G$3:$G$626,'Análise AmNet'!região)</f>
        <v>#REF!</v>
      </c>
      <c r="AJ12" s="102" t="e">
        <f>COUNTIFS(#REF!,'Análise AmNet'!mês,tabLocalidades!$G$3:$G$626,$AI$2)</f>
        <v>#REF!</v>
      </c>
      <c r="AK12" s="106" t="e">
        <f>COUNTIFS(#REF!,'Análise AmNet'!mês,tabLocalidades!$G$3:$G$626,'Análise AmNet'!região)</f>
        <v>#REF!</v>
      </c>
      <c r="AL12" s="102" t="e">
        <f>COUNTIFS(#REF!,'Análise AmNet'!mês,tabLocalidades!$G$3:$G$626,$AK$2)</f>
        <v>#REF!</v>
      </c>
      <c r="AM12" s="107" t="e">
        <f>COUNTIFS(#REF!,'Análise AmNet'!mês,tabLocalidades!$G$3:$G$626,'Análise AmNet'!região)</f>
        <v>#REF!</v>
      </c>
      <c r="AN12" s="102" t="e">
        <f>COUNTIFS(#REF!,'Análise AmNet'!mês,tabLocalidades!$G$3:$G$626,$AM$2)</f>
        <v>#REF!</v>
      </c>
      <c r="AP12" s="75" t="s">
        <v>3806</v>
      </c>
      <c r="AR12" s="431"/>
      <c r="AS12" s="298">
        <v>10</v>
      </c>
      <c r="AT12" s="299" t="e">
        <f>COUNTIFS(#REF!,'Análise AmNet'!mês,tabLocalidades!$F$3:$F$626,'Análise AmNet'!tipo)</f>
        <v>#REF!</v>
      </c>
      <c r="AU12" s="113" t="e">
        <f>COUNTIFS(#REF!,'Análise AmNet'!mês,tabLocalidades!$F$3:$F$626,'Análise AmNet'!tipo)</f>
        <v>#REF!</v>
      </c>
      <c r="AV12" s="113" t="e">
        <f>COUNTIFS(#REF!,'Análise AmNet'!mês,tabLocalidades!$F$3:$F$626,'Análise AmNet'!tipo)</f>
        <v>#REF!</v>
      </c>
      <c r="AW12" s="113" t="e">
        <f>COUNTIFS(#REF!,'Análise AmNet'!mês,tabLocalidades!$F$3:$F$626,'Análise AmNet'!tipo)</f>
        <v>#REF!</v>
      </c>
      <c r="AX12" s="113" t="e">
        <f>COUNTIFS(#REF!,'Análise AmNet'!mês,tabLocalidades!$F$3:$F$626,'Análise AmNet'!tipo)</f>
        <v>#REF!</v>
      </c>
      <c r="AY12" s="113" t="e">
        <f>COUNTIFS(#REF!,'Análise AmNet'!mês,tabLocalidades!$F$3:$F$626,'Análise AmNet'!tipo)</f>
        <v>#REF!</v>
      </c>
      <c r="AZ12" s="113" t="e">
        <f>COUNTIFS(#REF!,'Análise AmNet'!mês,tabLocalidades!$F$3:$F$626,'Análise AmNet'!tipo)</f>
        <v>#REF!</v>
      </c>
      <c r="BA12" s="113" t="e">
        <f>COUNTIFS(#REF!,'Análise AmNet'!mês,tabLocalidades!$F$3:$F$626,'Análise AmNet'!tipo)</f>
        <v>#REF!</v>
      </c>
      <c r="BB12" s="113" t="e">
        <f>COUNTIFS(#REF!,'Análise AmNet'!mês,tabLocalidades!$F$3:$F$626,'Análise AmNet'!tipo)</f>
        <v>#REF!</v>
      </c>
      <c r="BC12" s="113" t="e">
        <f>COUNTIFS(#REF!,'Análise AmNet'!mês,tabLocalidades!$F$3:$F$626,'Análise AmNet'!tipo)</f>
        <v>#REF!</v>
      </c>
      <c r="BD12" s="113" t="e">
        <f>COUNTIFS(#REF!,'Análise AmNet'!mês,tabLocalidades!$F$3:$F$626,'Análise AmNet'!tipo)</f>
        <v>#REF!</v>
      </c>
      <c r="BE12" s="113" t="e">
        <f>COUNTIFS(#REF!,'Análise AmNet'!mês,tabLocalidades!$F$3:$F$626,'Análise AmNet'!tipo)</f>
        <v>#REF!</v>
      </c>
      <c r="BF12" s="113" t="e">
        <f>COUNTIFS(#REF!,'Análise AmNet'!mês,tabLocalidades!$F$3:$F$626,'Análise AmNet'!tipo)</f>
        <v>#REF!</v>
      </c>
      <c r="BG12" s="300" t="e">
        <f>COUNTIFS(#REF!,'Análise AmNet'!mês,tabLocalidades!$F$3:$F$626,'Análise AmNet'!tipo)</f>
        <v>#REF!</v>
      </c>
      <c r="BH12" s="114" t="e">
        <f t="shared" si="3"/>
        <v>#REF!</v>
      </c>
    </row>
    <row r="13" spans="1:60">
      <c r="A13" s="442"/>
      <c r="B13" s="111">
        <v>43770</v>
      </c>
      <c r="C13" s="102" t="e">
        <f>COUNTIF(#REF!,'Análise AmNet'!mês)</f>
        <v>#REF!</v>
      </c>
      <c r="D13" s="96" t="e">
        <f>COUNTIFS(#REF!,'Análise AmNet'!mês,tabLocalidades!$A$3:$A$626,"Concluída")</f>
        <v>#REF!</v>
      </c>
      <c r="E13" s="112"/>
      <c r="F13" s="103" t="e">
        <f>COUNTIFS(#REF!,'Análise AmNet'!mês,#REF!,'Análise AmNet'!categoria)</f>
        <v>#REF!</v>
      </c>
      <c r="G13" s="100" t="e">
        <f>COUNTIFS(#REF!,'Análise AmNet'!mês,#REF!,'Análise AmNet'!categoria)</f>
        <v>#REF!</v>
      </c>
      <c r="H13" s="76"/>
      <c r="I13" s="99" t="e">
        <f>COUNTIFS(#REF!,'Análise AmNet'!mês,tabLocalidades!$C$3:$C$626,"A")</f>
        <v>#REF!</v>
      </c>
      <c r="J13" s="100" t="e">
        <f>COUNTIFS(#REF!,'Análise AmNet'!mês,tabLocalidades!$C$3:$C$626,"A",tabLocalidades!$A$3:$A$626,"Concluída")</f>
        <v>#REF!</v>
      </c>
      <c r="K13" s="99" t="e">
        <f t="shared" si="0"/>
        <v>#REF!</v>
      </c>
      <c r="L13" s="100" t="e">
        <f>COUNTIFS(#REF!,'Análise AmNet'!mês,tabLocalidades!$C$3:$C$626,"B",tabLocalidades!$A$3:$A$626,"Concluída")</f>
        <v>#REF!</v>
      </c>
      <c r="M13" s="99" t="e">
        <f t="shared" si="1"/>
        <v>#REF!</v>
      </c>
      <c r="N13" s="100" t="e">
        <f>COUNTIFS(#REF!,'Análise AmNet'!mês,tabLocalidades!$C$3:$C$626,"C",tabLocalidades!$A$3:$A$626,"Concluída")+COUNTIFS(#REF!,'Análise AmNet'!mês,tabLocalidades!$C$3:$C$626,"D",tabLocalidades!$A$3:$A$626,"Concluída")</f>
        <v>#REF!</v>
      </c>
      <c r="O13" s="76"/>
      <c r="P13" s="101">
        <f>'Plano de Metas (NOVAS)'!C19</f>
        <v>0</v>
      </c>
      <c r="Q13" s="76"/>
      <c r="R13" s="117"/>
      <c r="S13" s="118"/>
      <c r="T13" s="103" t="e">
        <f>SUM(K$3:K13)</f>
        <v>#REF!</v>
      </c>
      <c r="U13" s="103" t="e">
        <f>SUM(L$3:L13)</f>
        <v>#REF!</v>
      </c>
      <c r="V13" s="103" t="e">
        <f>SUM(M$3:M13)</f>
        <v>#REF!</v>
      </c>
      <c r="W13" s="100" t="e">
        <f>SUM(N$3:N13)</f>
        <v>#REF!</v>
      </c>
      <c r="X13" s="76"/>
      <c r="Y13" s="104" t="e">
        <f>COUNTIFS(#REF!,'Análise AmNet'!mês,tabLocalidades!$F$3:$F$626,"CEU")</f>
        <v>#REF!</v>
      </c>
      <c r="Z13" s="105" t="e">
        <f>COUNTIFS(#REF!,'Análise AmNet'!mês,tabLocalidades!$F$3:$F$626,"CEU")</f>
        <v>#REF!</v>
      </c>
      <c r="AA13" s="76"/>
      <c r="AB13" s="102" t="e">
        <f>COUNTIFS(#REF!,'Análise AmNet'!mês,#REF!,'Análise AmNet'!categoria,tabLocalidades!$P$3:$P$626,"não",tabLocalidades!$F$3:$F$626,"Praça")+COUNTIFS(#REF!,'Análise AmNet'!mês,#REF!,'Análise AmNet'!categoria,tabLocalidades!$P$3:$P$626,"não",tabLocalidades!$F$3:$F$626,"Parque")+COUNTIFS(#REF!,'Análise AmNet'!mês,#REF!,'Análise AmNet'!categoria,tabLocalidades!$P$3:$P$626,"não",tabLocalidades!$F$3:$F$626,"Ponto turístico")+COUNTIFS(#REF!,'Análise AmNet'!mês,#REF!,'Análise AmNet'!categoria,tabLocalidades!$P$3:$P$626,"não",tabLocalidades!$F$3:$F$626,"Corredor")</f>
        <v>#REF!</v>
      </c>
      <c r="AC13" s="100" t="e">
        <f>COUNTIFS(#REF!,'Análise AmNet'!mês,#REF!,'Análise AmNet'!categoria,tabLocalidades!$P$3:$P$626,"não",tabLocalidades!$F$3:$F$626,"Praça")+COUNTIFS(#REF!,'Análise AmNet'!mês,#REF!,'Análise AmNet'!categoria,tabLocalidades!$P$3:$P$626,"não",tabLocalidades!$F$3:$F$626,"Parque")+COUNTIFS(#REF!,'Análise AmNet'!mês,#REF!,'Análise AmNet'!categoria,tabLocalidades!$P$3:$P$626,"não",tabLocalidades!$F$3:$F$626,"Ponto turístico")+COUNTIFS(#REF!,'Análise AmNet'!mês,#REF!,'Análise AmNet'!categoria,tabLocalidades!$P$3:$P$626,"não",tabLocalidades!$F$3:$F$626,"Corredor")</f>
        <v>#REF!</v>
      </c>
      <c r="AD13" s="76"/>
      <c r="AE13" s="99" t="e">
        <f>COUNTIFS(#REF!,'Análise AmNet'!mês,tabLocalidades!$G$3:$G$626,'Análise AmNet'!região)</f>
        <v>#REF!</v>
      </c>
      <c r="AF13" s="102" t="e">
        <f>COUNTIFS(#REF!,'Análise AmNet'!mês,tabLocalidades!$G$3:$G$626,$AE$2)</f>
        <v>#REF!</v>
      </c>
      <c r="AG13" s="106" t="e">
        <f>COUNTIFS(#REF!,'Análise AmNet'!mês,tabLocalidades!$G$3:$G$626,'Análise AmNet'!região)</f>
        <v>#REF!</v>
      </c>
      <c r="AH13" s="102" t="e">
        <f>COUNTIFS(#REF!,'Análise AmNet'!mês,tabLocalidades!$G$3:$G$626,$AG$2)</f>
        <v>#REF!</v>
      </c>
      <c r="AI13" s="106" t="e">
        <f>COUNTIFS(#REF!,'Análise AmNet'!mês,tabLocalidades!$G$3:$G$626,'Análise AmNet'!região)</f>
        <v>#REF!</v>
      </c>
      <c r="AJ13" s="102" t="e">
        <f>COUNTIFS(#REF!,'Análise AmNet'!mês,tabLocalidades!$G$3:$G$626,$AI$2)</f>
        <v>#REF!</v>
      </c>
      <c r="AK13" s="106" t="e">
        <f>COUNTIFS(#REF!,'Análise AmNet'!mês,tabLocalidades!$G$3:$G$626,'Análise AmNet'!região)</f>
        <v>#REF!</v>
      </c>
      <c r="AL13" s="102" t="e">
        <f>COUNTIFS(#REF!,'Análise AmNet'!mês,tabLocalidades!$G$3:$G$626,$AK$2)</f>
        <v>#REF!</v>
      </c>
      <c r="AM13" s="107" t="e">
        <f>COUNTIFS(#REF!,'Análise AmNet'!mês,tabLocalidades!$G$3:$G$626,'Análise AmNet'!região)</f>
        <v>#REF!</v>
      </c>
      <c r="AN13" s="102" t="e">
        <f>COUNTIFS(#REF!,'Análise AmNet'!mês,tabLocalidades!$G$3:$G$626,$AM$2)</f>
        <v>#REF!</v>
      </c>
      <c r="AP13" s="75" t="s">
        <v>3807</v>
      </c>
      <c r="AR13" s="431"/>
      <c r="AS13" s="298">
        <v>11</v>
      </c>
      <c r="AT13" s="299" t="e">
        <f>COUNTIFS(#REF!,'Análise AmNet'!mês,tabLocalidades!$F$3:$F$626,'Análise AmNet'!tipo)</f>
        <v>#REF!</v>
      </c>
      <c r="AU13" s="113" t="e">
        <f>COUNTIFS(#REF!,'Análise AmNet'!mês,tabLocalidades!$F$3:$F$626,'Análise AmNet'!tipo)</f>
        <v>#REF!</v>
      </c>
      <c r="AV13" s="113" t="e">
        <f>COUNTIFS(#REF!,'Análise AmNet'!mês,tabLocalidades!$F$3:$F$626,'Análise AmNet'!tipo)</f>
        <v>#REF!</v>
      </c>
      <c r="AW13" s="113" t="e">
        <f>COUNTIFS(#REF!,'Análise AmNet'!mês,tabLocalidades!$F$3:$F$626,'Análise AmNet'!tipo)</f>
        <v>#REF!</v>
      </c>
      <c r="AX13" s="113" t="e">
        <f>COUNTIFS(#REF!,'Análise AmNet'!mês,tabLocalidades!$F$3:$F$626,'Análise AmNet'!tipo)</f>
        <v>#REF!</v>
      </c>
      <c r="AY13" s="113" t="e">
        <f>COUNTIFS(#REF!,'Análise AmNet'!mês,tabLocalidades!$F$3:$F$626,'Análise AmNet'!tipo)</f>
        <v>#REF!</v>
      </c>
      <c r="AZ13" s="113" t="e">
        <f>COUNTIFS(#REF!,'Análise AmNet'!mês,tabLocalidades!$F$3:$F$626,'Análise AmNet'!tipo)</f>
        <v>#REF!</v>
      </c>
      <c r="BA13" s="113" t="e">
        <f>COUNTIFS(#REF!,'Análise AmNet'!mês,tabLocalidades!$F$3:$F$626,'Análise AmNet'!tipo)</f>
        <v>#REF!</v>
      </c>
      <c r="BB13" s="113" t="e">
        <f>COUNTIFS(#REF!,'Análise AmNet'!mês,tabLocalidades!$F$3:$F$626,'Análise AmNet'!tipo)</f>
        <v>#REF!</v>
      </c>
      <c r="BC13" s="113" t="e">
        <f>COUNTIFS(#REF!,'Análise AmNet'!mês,tabLocalidades!$F$3:$F$626,'Análise AmNet'!tipo)</f>
        <v>#REF!</v>
      </c>
      <c r="BD13" s="113" t="e">
        <f>COUNTIFS(#REF!,'Análise AmNet'!mês,tabLocalidades!$F$3:$F$626,'Análise AmNet'!tipo)</f>
        <v>#REF!</v>
      </c>
      <c r="BE13" s="113" t="e">
        <f>COUNTIFS(#REF!,'Análise AmNet'!mês,tabLocalidades!$F$3:$F$626,'Análise AmNet'!tipo)</f>
        <v>#REF!</v>
      </c>
      <c r="BF13" s="113" t="e">
        <f>COUNTIFS(#REF!,'Análise AmNet'!mês,tabLocalidades!$F$3:$F$626,'Análise AmNet'!tipo)</f>
        <v>#REF!</v>
      </c>
      <c r="BG13" s="300" t="e">
        <f>COUNTIFS(#REF!,'Análise AmNet'!mês,tabLocalidades!$F$3:$F$626,'Análise AmNet'!tipo)</f>
        <v>#REF!</v>
      </c>
      <c r="BH13" s="114" t="e">
        <f t="shared" si="3"/>
        <v>#REF!</v>
      </c>
    </row>
    <row r="14" spans="1:60">
      <c r="A14" s="442"/>
      <c r="B14" s="111">
        <v>43800</v>
      </c>
      <c r="C14" s="102" t="e">
        <f>COUNTIF(#REF!,'Análise AmNet'!mês)</f>
        <v>#REF!</v>
      </c>
      <c r="D14" s="96" t="e">
        <f>COUNTIFS(#REF!,'Análise AmNet'!mês,tabLocalidades!$A$3:$A$626,"Concluída")</f>
        <v>#REF!</v>
      </c>
      <c r="E14" s="112"/>
      <c r="F14" s="103" t="e">
        <f>COUNTIFS(#REF!,'Análise AmNet'!mês,#REF!,'Análise AmNet'!categoria)</f>
        <v>#REF!</v>
      </c>
      <c r="G14" s="100" t="e">
        <f>COUNTIFS(#REF!,'Análise AmNet'!mês,#REF!,'Análise AmNet'!categoria)</f>
        <v>#REF!</v>
      </c>
      <c r="H14" s="76"/>
      <c r="I14" s="99" t="e">
        <f>COUNTIFS(#REF!,'Análise AmNet'!mês,tabLocalidades!$C$3:$C$626,"A")</f>
        <v>#REF!</v>
      </c>
      <c r="J14" s="100" t="e">
        <f>COUNTIFS(#REF!,'Análise AmNet'!mês,tabLocalidades!$C$3:$C$626,"A",tabLocalidades!$A$3:$A$626,"Concluída")</f>
        <v>#REF!</v>
      </c>
      <c r="K14" s="99" t="e">
        <f t="shared" si="0"/>
        <v>#REF!</v>
      </c>
      <c r="L14" s="100" t="e">
        <f>COUNTIFS(#REF!,'Análise AmNet'!mês,tabLocalidades!$C$3:$C$626,"B",tabLocalidades!$A$3:$A$626,"Concluída")</f>
        <v>#REF!</v>
      </c>
      <c r="M14" s="99" t="e">
        <f t="shared" si="1"/>
        <v>#REF!</v>
      </c>
      <c r="N14" s="100" t="e">
        <f>COUNTIFS(#REF!,'Análise AmNet'!mês,tabLocalidades!$C$3:$C$626,"C",tabLocalidades!$A$3:$A$626,"Concluída")+COUNTIFS(#REF!,'Análise AmNet'!mês,tabLocalidades!$C$3:$C$626,"D",tabLocalidades!$A$3:$A$626,"Concluída")</f>
        <v>#REF!</v>
      </c>
      <c r="O14" s="76"/>
      <c r="P14" s="101">
        <f>'Plano de Metas (NOVAS)'!C20</f>
        <v>0</v>
      </c>
      <c r="Q14" s="76"/>
      <c r="R14" s="117"/>
      <c r="S14" s="118"/>
      <c r="T14" s="119" t="e">
        <f>SUM(K$3:K14)</f>
        <v>#REF!</v>
      </c>
      <c r="U14" s="103" t="e">
        <f>SUM(L$3:L14)</f>
        <v>#REF!</v>
      </c>
      <c r="V14" s="103" t="e">
        <f>SUM(M$3:M14)</f>
        <v>#REF!</v>
      </c>
      <c r="W14" s="100" t="e">
        <f>SUM(N$3:N14)</f>
        <v>#REF!</v>
      </c>
      <c r="X14" s="76"/>
      <c r="Y14" s="104" t="e">
        <f>COUNTIFS(#REF!,'Análise AmNet'!mês,tabLocalidades!$F$3:$F$626,"CEU")</f>
        <v>#REF!</v>
      </c>
      <c r="Z14" s="105" t="e">
        <f>COUNTIFS(#REF!,'Análise AmNet'!mês,tabLocalidades!$F$3:$F$626,"CEU")</f>
        <v>#REF!</v>
      </c>
      <c r="AA14" s="76"/>
      <c r="AB14" s="102" t="e">
        <f>COUNTIFS(#REF!,'Análise AmNet'!mês,#REF!,'Análise AmNet'!categoria,tabLocalidades!$P$3:$P$626,"não",tabLocalidades!$F$3:$F$626,"Praça")+COUNTIFS(#REF!,'Análise AmNet'!mês,#REF!,'Análise AmNet'!categoria,tabLocalidades!$P$3:$P$626,"não",tabLocalidades!$F$3:$F$626,"Parque")+COUNTIFS(#REF!,'Análise AmNet'!mês,#REF!,'Análise AmNet'!categoria,tabLocalidades!$P$3:$P$626,"não",tabLocalidades!$F$3:$F$626,"Ponto turístico")+COUNTIFS(#REF!,'Análise AmNet'!mês,#REF!,'Análise AmNet'!categoria,tabLocalidades!$P$3:$P$626,"não",tabLocalidades!$F$3:$F$626,"Corredor")</f>
        <v>#REF!</v>
      </c>
      <c r="AC14" s="100" t="e">
        <f>COUNTIFS(#REF!,'Análise AmNet'!mês,#REF!,'Análise AmNet'!categoria,tabLocalidades!$P$3:$P$626,"não",tabLocalidades!$F$3:$F$626,"Praça")+COUNTIFS(#REF!,'Análise AmNet'!mês,#REF!,'Análise AmNet'!categoria,tabLocalidades!$P$3:$P$626,"não",tabLocalidades!$F$3:$F$626,"Parque")+COUNTIFS(#REF!,'Análise AmNet'!mês,#REF!,'Análise AmNet'!categoria,tabLocalidades!$P$3:$P$626,"não",tabLocalidades!$F$3:$F$626,"Ponto turístico")+COUNTIFS(#REF!,'Análise AmNet'!mês,#REF!,'Análise AmNet'!categoria,tabLocalidades!$P$3:$P$626,"não",tabLocalidades!$F$3:$F$626,"Corredor")</f>
        <v>#REF!</v>
      </c>
      <c r="AD14" s="76"/>
      <c r="AE14" s="99" t="e">
        <f>COUNTIFS(#REF!,'Análise AmNet'!mês,tabLocalidades!$G$3:$G$626,'Análise AmNet'!região)</f>
        <v>#REF!</v>
      </c>
      <c r="AF14" s="102" t="e">
        <f>COUNTIFS(#REF!,'Análise AmNet'!mês,tabLocalidades!$G$3:$G$626,$AE$2)</f>
        <v>#REF!</v>
      </c>
      <c r="AG14" s="106" t="e">
        <f>COUNTIFS(#REF!,'Análise AmNet'!mês,tabLocalidades!$G$3:$G$626,'Análise AmNet'!região)</f>
        <v>#REF!</v>
      </c>
      <c r="AH14" s="102" t="e">
        <f>COUNTIFS(#REF!,'Análise AmNet'!mês,tabLocalidades!$G$3:$G$626,$AG$2)</f>
        <v>#REF!</v>
      </c>
      <c r="AI14" s="106" t="e">
        <f>COUNTIFS(#REF!,'Análise AmNet'!mês,tabLocalidades!$G$3:$G$626,'Análise AmNet'!região)</f>
        <v>#REF!</v>
      </c>
      <c r="AJ14" s="102" t="e">
        <f>COUNTIFS(#REF!,'Análise AmNet'!mês,tabLocalidades!$G$3:$G$626,$AI$2)</f>
        <v>#REF!</v>
      </c>
      <c r="AK14" s="106" t="e">
        <f>COUNTIFS(#REF!,'Análise AmNet'!mês,tabLocalidades!$G$3:$G$626,'Análise AmNet'!região)</f>
        <v>#REF!</v>
      </c>
      <c r="AL14" s="102" t="e">
        <f>COUNTIFS(#REF!,'Análise AmNet'!mês,tabLocalidades!$G$3:$G$626,$AK$2)</f>
        <v>#REF!</v>
      </c>
      <c r="AM14" s="107" t="e">
        <f>COUNTIFS(#REF!,'Análise AmNet'!mês,tabLocalidades!$G$3:$G$626,'Análise AmNet'!região)</f>
        <v>#REF!</v>
      </c>
      <c r="AN14" s="102" t="e">
        <f>COUNTIFS(#REF!,'Análise AmNet'!mês,tabLocalidades!$G$3:$G$626,$AM$2)</f>
        <v>#REF!</v>
      </c>
      <c r="AP14" s="75" t="s">
        <v>3807</v>
      </c>
      <c r="AR14" s="432"/>
      <c r="AS14" s="298">
        <v>12</v>
      </c>
      <c r="AT14" s="299" t="e">
        <f>COUNTIFS(#REF!,'Análise AmNet'!mês,tabLocalidades!$F$3:$F$626,'Análise AmNet'!tipo)</f>
        <v>#REF!</v>
      </c>
      <c r="AU14" s="113" t="e">
        <f>COUNTIFS(#REF!,'Análise AmNet'!mês,tabLocalidades!$F$3:$F$626,'Análise AmNet'!tipo)</f>
        <v>#REF!</v>
      </c>
      <c r="AV14" s="113" t="e">
        <f>COUNTIFS(#REF!,'Análise AmNet'!mês,tabLocalidades!$F$3:$F$626,'Análise AmNet'!tipo)</f>
        <v>#REF!</v>
      </c>
      <c r="AW14" s="113" t="e">
        <f>COUNTIFS(#REF!,'Análise AmNet'!mês,tabLocalidades!$F$3:$F$626,'Análise AmNet'!tipo)</f>
        <v>#REF!</v>
      </c>
      <c r="AX14" s="113" t="e">
        <f>COUNTIFS(#REF!,'Análise AmNet'!mês,tabLocalidades!$F$3:$F$626,'Análise AmNet'!tipo)</f>
        <v>#REF!</v>
      </c>
      <c r="AY14" s="113" t="e">
        <f>COUNTIFS(#REF!,'Análise AmNet'!mês,tabLocalidades!$F$3:$F$626,'Análise AmNet'!tipo)</f>
        <v>#REF!</v>
      </c>
      <c r="AZ14" s="113" t="e">
        <f>COUNTIFS(#REF!,'Análise AmNet'!mês,tabLocalidades!$F$3:$F$626,'Análise AmNet'!tipo)</f>
        <v>#REF!</v>
      </c>
      <c r="BA14" s="113" t="e">
        <f>COUNTIFS(#REF!,'Análise AmNet'!mês,tabLocalidades!$F$3:$F$626,'Análise AmNet'!tipo)</f>
        <v>#REF!</v>
      </c>
      <c r="BB14" s="113" t="e">
        <f>COUNTIFS(#REF!,'Análise AmNet'!mês,tabLocalidades!$F$3:$F$626,'Análise AmNet'!tipo)</f>
        <v>#REF!</v>
      </c>
      <c r="BC14" s="113" t="e">
        <f>COUNTIFS(#REF!,'Análise AmNet'!mês,tabLocalidades!$F$3:$F$626,'Análise AmNet'!tipo)</f>
        <v>#REF!</v>
      </c>
      <c r="BD14" s="113" t="e">
        <f>COUNTIFS(#REF!,'Análise AmNet'!mês,tabLocalidades!$F$3:$F$626,'Análise AmNet'!tipo)</f>
        <v>#REF!</v>
      </c>
      <c r="BE14" s="113" t="e">
        <f>COUNTIFS(#REF!,'Análise AmNet'!mês,tabLocalidades!$F$3:$F$626,'Análise AmNet'!tipo)</f>
        <v>#REF!</v>
      </c>
      <c r="BF14" s="113" t="e">
        <f>COUNTIFS(#REF!,'Análise AmNet'!mês,tabLocalidades!$F$3:$F$626,'Análise AmNet'!tipo)</f>
        <v>#REF!</v>
      </c>
      <c r="BG14" s="300" t="e">
        <f>COUNTIFS(#REF!,'Análise AmNet'!mês,tabLocalidades!$F$3:$F$626,'Análise AmNet'!tipo)</f>
        <v>#REF!</v>
      </c>
      <c r="BH14" s="114" t="e">
        <f t="shared" si="3"/>
        <v>#REF!</v>
      </c>
    </row>
    <row r="15" spans="1:60" ht="5.25" customHeight="1">
      <c r="A15" s="301"/>
      <c r="B15" s="120"/>
      <c r="C15" s="121"/>
      <c r="D15" s="302"/>
      <c r="E15" s="112"/>
      <c r="F15" s="112"/>
      <c r="G15" s="122"/>
      <c r="H15" s="123"/>
      <c r="I15" s="124"/>
      <c r="J15" s="125"/>
      <c r="K15" s="124"/>
      <c r="L15" s="125"/>
      <c r="M15" s="124"/>
      <c r="N15" s="125"/>
      <c r="O15" s="126"/>
      <c r="P15" s="127"/>
      <c r="Q15" s="126"/>
      <c r="R15" s="124"/>
      <c r="S15" s="127"/>
      <c r="T15" s="127"/>
      <c r="U15" s="127"/>
      <c r="V15" s="127" t="e">
        <f t="shared" ref="V15:V20" si="9">SUM(M$3:M15)</f>
        <v>#REF!</v>
      </c>
      <c r="W15" s="125"/>
      <c r="X15" s="126"/>
      <c r="Y15" s="128"/>
      <c r="Z15" s="128"/>
      <c r="AA15" s="123"/>
      <c r="AB15" s="123"/>
      <c r="AC15" s="123"/>
      <c r="AD15" s="123"/>
      <c r="AE15" s="124"/>
      <c r="AF15" s="124"/>
      <c r="AG15" s="127"/>
      <c r="AH15" s="124"/>
      <c r="AI15" s="127"/>
      <c r="AJ15" s="124"/>
      <c r="AK15" s="127"/>
      <c r="AL15" s="124"/>
      <c r="AM15" s="125"/>
      <c r="AN15" s="124"/>
      <c r="AO15" s="129"/>
      <c r="AP15" s="129"/>
      <c r="AQ15" s="129"/>
      <c r="AR15" s="130"/>
      <c r="AS15" s="130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31"/>
    </row>
    <row r="16" spans="1:60">
      <c r="A16" s="443">
        <v>2020</v>
      </c>
      <c r="B16" s="111">
        <v>43831</v>
      </c>
      <c r="C16" s="102" t="e">
        <f>COUNTIF(#REF!,'Análise AmNet'!mês)</f>
        <v>#REF!</v>
      </c>
      <c r="D16" s="96" t="e">
        <f>COUNTIFS(#REF!,'Análise AmNet'!mês,tabLocalidades!$A$3:$A$626,"Concluída")</f>
        <v>#REF!</v>
      </c>
      <c r="E16" s="112"/>
      <c r="F16" s="103" t="e">
        <f>COUNTIFS(#REF!,'Análise AmNet'!mês,#REF!,'Análise AmNet'!categoria)</f>
        <v>#REF!</v>
      </c>
      <c r="G16" s="100" t="e">
        <f>COUNTIFS(#REF!,'Análise AmNet'!mês,#REF!,'Análise AmNet'!categoria)</f>
        <v>#REF!</v>
      </c>
      <c r="H16" s="76"/>
      <c r="I16" s="99" t="e">
        <f>COUNTIFS(#REF!,'Análise AmNet'!mês,tabLocalidades!$P$3:$P$626,"sim")</f>
        <v>#REF!</v>
      </c>
      <c r="J16" s="100" t="e">
        <f>COUNTIFS(#REF!,'Análise AmNet'!mês,tabLocalidades!$C$3:$C$626,"A",tabLocalidades!$A$3:$A$626,"Concluída")</f>
        <v>#REF!</v>
      </c>
      <c r="K16" s="99" t="e">
        <f t="shared" ref="K16:K27" si="10">F16-I16</f>
        <v>#REF!</v>
      </c>
      <c r="L16" s="100" t="e">
        <f>COUNTIFS(#REF!,'Análise AmNet'!mês,tabLocalidades!$C$3:$C$626,"B",tabLocalidades!$A$3:$A$626,"Concluída")</f>
        <v>#REF!</v>
      </c>
      <c r="M16" s="99" t="e">
        <f t="shared" ref="M16:M27" si="11">G16</f>
        <v>#REF!</v>
      </c>
      <c r="N16" s="100" t="e">
        <f>COUNTIFS(#REF!,'Análise AmNet'!mês,tabLocalidades!$C$3:$C$626,"C",tabLocalidades!$A$3:$A$626,"Concluída")+COUNTIFS(#REF!,'Análise AmNet'!mês,tabLocalidades!$C$3:$C$626,"D",tabLocalidades!$A$3:$A$626,"Concluída")</f>
        <v>#REF!</v>
      </c>
      <c r="O16" s="76"/>
      <c r="P16" s="101">
        <f>'Plano de Metas (NOVAS)'!C21</f>
        <v>0</v>
      </c>
      <c r="Q16" s="76"/>
      <c r="R16" s="117"/>
      <c r="S16" s="118"/>
      <c r="T16" s="118"/>
      <c r="U16" s="118"/>
      <c r="V16" s="103" t="e">
        <f t="shared" si="9"/>
        <v>#REF!</v>
      </c>
      <c r="W16" s="100" t="e">
        <f>SUM(N$3:N16)</f>
        <v>#REF!</v>
      </c>
      <c r="X16" s="76"/>
      <c r="Y16" s="104" t="e">
        <f>COUNTIFS(#REF!,'Análise AmNet'!mês,tabLocalidades!$F$3:$F$626,"CEU")</f>
        <v>#REF!</v>
      </c>
      <c r="Z16" s="105" t="e">
        <f>COUNTIFS(#REF!,'Análise AmNet'!mês,tabLocalidades!$F$3:$F$626,"CEU")</f>
        <v>#REF!</v>
      </c>
      <c r="AA16" s="76"/>
      <c r="AB16" s="102" t="e">
        <f>COUNTIFS(#REF!,'Análise AmNet'!mês,#REF!,'Análise AmNet'!categoria,tabLocalidades!$P$3:$P$626,"não",tabLocalidades!$F$3:$F$626,"Praça")+COUNTIFS(#REF!,'Análise AmNet'!mês,#REF!,'Análise AmNet'!categoria,tabLocalidades!$P$3:$P$626,"não",tabLocalidades!$F$3:$F$626,"Parque")+COUNTIFS(#REF!,'Análise AmNet'!mês,#REF!,'Análise AmNet'!categoria,tabLocalidades!$P$3:$P$626,"não",tabLocalidades!$F$3:$F$626,"Ponto turístico")+COUNTIFS(#REF!,'Análise AmNet'!mês,#REF!,'Análise AmNet'!categoria,tabLocalidades!$P$3:$P$626,"não",tabLocalidades!$F$3:$F$626,"Corredor")</f>
        <v>#REF!</v>
      </c>
      <c r="AC16" s="100" t="e">
        <f>COUNTIFS(#REF!,'Análise AmNet'!mês,#REF!,'Análise AmNet'!categoria,tabLocalidades!$P$3:$P$626,"não",tabLocalidades!$F$3:$F$626,"Praça")+COUNTIFS(#REF!,'Análise AmNet'!mês,#REF!,'Análise AmNet'!categoria,tabLocalidades!$P$3:$P$626,"não",tabLocalidades!$F$3:$F$626,"Parque")+COUNTIFS(#REF!,'Análise AmNet'!mês,#REF!,'Análise AmNet'!categoria,tabLocalidades!$P$3:$P$626,"não",tabLocalidades!$F$3:$F$626,"Ponto turístico")+COUNTIFS(#REF!,'Análise AmNet'!mês,#REF!,'Análise AmNet'!categoria,tabLocalidades!$P$3:$P$626,"não",tabLocalidades!$F$3:$F$626,"Corredor")</f>
        <v>#REF!</v>
      </c>
      <c r="AD16" s="76"/>
      <c r="AE16" s="99" t="e">
        <f>COUNTIFS(#REF!,'Análise AmNet'!mês,tabLocalidades!$G$3:$G$626,'Análise AmNet'!região)</f>
        <v>#REF!</v>
      </c>
      <c r="AF16" s="102" t="e">
        <f>COUNTIFS(#REF!,'Análise AmNet'!mês,tabLocalidades!$G$3:$G$626,$AE$2)</f>
        <v>#REF!</v>
      </c>
      <c r="AG16" s="106" t="e">
        <f>COUNTIFS(#REF!,'Análise AmNet'!mês,tabLocalidades!$G$3:$G$626,'Análise AmNet'!região)</f>
        <v>#REF!</v>
      </c>
      <c r="AH16" s="102" t="e">
        <f>COUNTIFS(#REF!,'Análise AmNet'!mês,tabLocalidades!$G$3:$G$626,$AG$2)</f>
        <v>#REF!</v>
      </c>
      <c r="AI16" s="106" t="e">
        <f>COUNTIFS(#REF!,'Análise AmNet'!mês,tabLocalidades!$G$3:$G$626,'Análise AmNet'!região)</f>
        <v>#REF!</v>
      </c>
      <c r="AJ16" s="102" t="e">
        <f>COUNTIFS(#REF!,'Análise AmNet'!mês,tabLocalidades!$G$3:$G$626,$AI$2)</f>
        <v>#REF!</v>
      </c>
      <c r="AK16" s="106" t="e">
        <f>COUNTIFS(#REF!,'Análise AmNet'!mês,tabLocalidades!$G$3:$G$626,'Análise AmNet'!região)</f>
        <v>#REF!</v>
      </c>
      <c r="AL16" s="102" t="e">
        <f>COUNTIFS(#REF!,'Análise AmNet'!mês,tabLocalidades!$G$3:$G$626,$AK$2)</f>
        <v>#REF!</v>
      </c>
      <c r="AM16" s="107" t="e">
        <f>COUNTIFS(#REF!,'Análise AmNet'!mês,tabLocalidades!$G$3:$G$626,'Análise AmNet'!região)</f>
        <v>#REF!</v>
      </c>
      <c r="AN16" s="102" t="e">
        <f>COUNTIFS(#REF!,'Análise AmNet'!mês,tabLocalidades!$G$3:$G$626,$AM$2)</f>
        <v>#REF!</v>
      </c>
      <c r="AP16" s="75" t="s">
        <v>3807</v>
      </c>
      <c r="AR16" s="436">
        <v>2020</v>
      </c>
      <c r="AS16" s="298">
        <v>13</v>
      </c>
      <c r="AT16" s="299" t="e">
        <f>COUNTIFS(#REF!,'Análise AmNet'!mês,tabLocalidades!$F$3:$F$626,'Análise AmNet'!tipo)</f>
        <v>#REF!</v>
      </c>
      <c r="AU16" s="113" t="e">
        <f>COUNTIFS(#REF!,'Análise AmNet'!mês,tabLocalidades!$F$3:$F$626,'Análise AmNet'!tipo)</f>
        <v>#REF!</v>
      </c>
      <c r="AV16" s="113" t="e">
        <f>COUNTIFS(#REF!,'Análise AmNet'!mês,tabLocalidades!$F$3:$F$626,'Análise AmNet'!tipo)</f>
        <v>#REF!</v>
      </c>
      <c r="AW16" s="113" t="e">
        <f>COUNTIFS(#REF!,'Análise AmNet'!mês,tabLocalidades!$F$3:$F$626,'Análise AmNet'!tipo)</f>
        <v>#REF!</v>
      </c>
      <c r="AX16" s="113" t="e">
        <f>COUNTIFS(#REF!,'Análise AmNet'!mês,tabLocalidades!$F$3:$F$626,'Análise AmNet'!tipo)</f>
        <v>#REF!</v>
      </c>
      <c r="AY16" s="113" t="e">
        <f>COUNTIFS(#REF!,'Análise AmNet'!mês,tabLocalidades!$F$3:$F$626,'Análise AmNet'!tipo)</f>
        <v>#REF!</v>
      </c>
      <c r="AZ16" s="113" t="e">
        <f>COUNTIFS(#REF!,'Análise AmNet'!mês,tabLocalidades!$F$3:$F$626,'Análise AmNet'!tipo)</f>
        <v>#REF!</v>
      </c>
      <c r="BA16" s="113" t="e">
        <f>COUNTIFS(#REF!,'Análise AmNet'!mês,tabLocalidades!$F$3:$F$626,'Análise AmNet'!tipo)</f>
        <v>#REF!</v>
      </c>
      <c r="BB16" s="113" t="e">
        <f>COUNTIFS(#REF!,'Análise AmNet'!mês,tabLocalidades!$F$3:$F$626,'Análise AmNet'!tipo)</f>
        <v>#REF!</v>
      </c>
      <c r="BC16" s="113" t="e">
        <f>COUNTIFS(#REF!,'Análise AmNet'!mês,tabLocalidades!$F$3:$F$626,'Análise AmNet'!tipo)</f>
        <v>#REF!</v>
      </c>
      <c r="BD16" s="113" t="e">
        <f>COUNTIFS(#REF!,'Análise AmNet'!mês,tabLocalidades!$F$3:$F$626,'Análise AmNet'!tipo)</f>
        <v>#REF!</v>
      </c>
      <c r="BE16" s="113" t="e">
        <f>COUNTIFS(#REF!,'Análise AmNet'!mês,tabLocalidades!$F$3:$F$626,'Análise AmNet'!tipo)</f>
        <v>#REF!</v>
      </c>
      <c r="BF16" s="113" t="e">
        <f>COUNTIFS(#REF!,'Análise AmNet'!mês,tabLocalidades!$F$3:$F$626,'Análise AmNet'!tipo)</f>
        <v>#REF!</v>
      </c>
      <c r="BG16" s="300" t="e">
        <f>COUNTIFS(#REF!,'Análise AmNet'!mês,tabLocalidades!$F$3:$F$626,'Análise AmNet'!tipo)</f>
        <v>#REF!</v>
      </c>
      <c r="BH16" s="114" t="e">
        <f t="shared" ref="BH16:BH27" si="12">SUM(AT16:BG16)</f>
        <v>#REF!</v>
      </c>
    </row>
    <row r="17" spans="1:60">
      <c r="A17" s="442"/>
      <c r="B17" s="111">
        <v>43862</v>
      </c>
      <c r="C17" s="102" t="e">
        <f>COUNTIF(#REF!,'Análise AmNet'!mês)</f>
        <v>#REF!</v>
      </c>
      <c r="D17" s="96" t="e">
        <f>COUNTIFS(#REF!,'Análise AmNet'!mês,tabLocalidades!$A$3:$A$626,"Concluída")</f>
        <v>#REF!</v>
      </c>
      <c r="E17" s="112"/>
      <c r="F17" s="103" t="e">
        <f>COUNTIFS(#REF!,'Análise AmNet'!mês,#REF!,'Análise AmNet'!categoria)</f>
        <v>#REF!</v>
      </c>
      <c r="G17" s="100" t="e">
        <f>COUNTIFS(#REF!,'Análise AmNet'!mês,#REF!,'Análise AmNet'!categoria)</f>
        <v>#REF!</v>
      </c>
      <c r="H17" s="76"/>
      <c r="I17" s="99" t="e">
        <f>COUNTIFS(#REF!,'Análise AmNet'!mês,tabLocalidades!$P$3:$P$626,"sim")</f>
        <v>#REF!</v>
      </c>
      <c r="J17" s="100" t="e">
        <f>COUNTIFS(#REF!,'Análise AmNet'!mês,tabLocalidades!$C$3:$C$626,"A",tabLocalidades!$A$3:$A$626,"Concluída")</f>
        <v>#REF!</v>
      </c>
      <c r="K17" s="99" t="e">
        <f t="shared" si="10"/>
        <v>#REF!</v>
      </c>
      <c r="L17" s="100" t="e">
        <f>COUNTIFS(#REF!,'Análise AmNet'!mês,tabLocalidades!$C$3:$C$626,"B",tabLocalidades!$A$3:$A$626,"Concluída")</f>
        <v>#REF!</v>
      </c>
      <c r="M17" s="99" t="e">
        <f t="shared" si="11"/>
        <v>#REF!</v>
      </c>
      <c r="N17" s="100" t="e">
        <f>COUNTIFS(#REF!,'Análise AmNet'!mês,tabLocalidades!$C$3:$C$626,"C",tabLocalidades!$A$3:$A$626,"Concluída")+COUNTIFS(#REF!,'Análise AmNet'!mês,tabLocalidades!$C$3:$C$626,"D",tabLocalidades!$A$3:$A$626,"Concluída")</f>
        <v>#REF!</v>
      </c>
      <c r="O17" s="76"/>
      <c r="P17" s="101">
        <f>'Plano de Metas (NOVAS)'!C22</f>
        <v>0</v>
      </c>
      <c r="Q17" s="76"/>
      <c r="R17" s="117"/>
      <c r="S17" s="118"/>
      <c r="T17" s="118"/>
      <c r="U17" s="118"/>
      <c r="V17" s="103" t="e">
        <f t="shared" si="9"/>
        <v>#REF!</v>
      </c>
      <c r="W17" s="100" t="e">
        <f>SUM(N$3:N17)</f>
        <v>#REF!</v>
      </c>
      <c r="X17" s="76"/>
      <c r="Y17" s="104" t="e">
        <f>COUNTIFS(#REF!,'Análise AmNet'!mês,tabLocalidades!$F$3:$F$626,"CEU")</f>
        <v>#REF!</v>
      </c>
      <c r="Z17" s="105" t="e">
        <f>COUNTIFS(#REF!,'Análise AmNet'!mês,tabLocalidades!$F$3:$F$626,"CEU")</f>
        <v>#REF!</v>
      </c>
      <c r="AA17" s="76"/>
      <c r="AB17" s="102" t="e">
        <f>COUNTIFS(#REF!,'Análise AmNet'!mês,#REF!,'Análise AmNet'!categoria,tabLocalidades!$P$3:$P$626,"não",tabLocalidades!$F$3:$F$626,"Praça")+COUNTIFS(#REF!,'Análise AmNet'!mês,#REF!,'Análise AmNet'!categoria,tabLocalidades!$P$3:$P$626,"não",tabLocalidades!$F$3:$F$626,"Parque")+COUNTIFS(#REF!,'Análise AmNet'!mês,#REF!,'Análise AmNet'!categoria,tabLocalidades!$P$3:$P$626,"não",tabLocalidades!$F$3:$F$626,"Ponto turístico")+COUNTIFS(#REF!,'Análise AmNet'!mês,#REF!,'Análise AmNet'!categoria,tabLocalidades!$P$3:$P$626,"não",tabLocalidades!$F$3:$F$626,"Corredor")</f>
        <v>#REF!</v>
      </c>
      <c r="AC17" s="100" t="e">
        <f>COUNTIFS(#REF!,'Análise AmNet'!mês,#REF!,'Análise AmNet'!categoria,tabLocalidades!$P$3:$P$626,"não",tabLocalidades!$F$3:$F$626,"Praça")+COUNTIFS(#REF!,'Análise AmNet'!mês,#REF!,'Análise AmNet'!categoria,tabLocalidades!$P$3:$P$626,"não",tabLocalidades!$F$3:$F$626,"Parque")+COUNTIFS(#REF!,'Análise AmNet'!mês,#REF!,'Análise AmNet'!categoria,tabLocalidades!$P$3:$P$626,"não",tabLocalidades!$F$3:$F$626,"Ponto turístico")+COUNTIFS(#REF!,'Análise AmNet'!mês,#REF!,'Análise AmNet'!categoria,tabLocalidades!$P$3:$P$626,"não",tabLocalidades!$F$3:$F$626,"Corredor")</f>
        <v>#REF!</v>
      </c>
      <c r="AD17" s="76"/>
      <c r="AE17" s="99" t="e">
        <f>COUNTIFS(#REF!,'Análise AmNet'!mês,tabLocalidades!$G$3:$G$626,'Análise AmNet'!região)</f>
        <v>#REF!</v>
      </c>
      <c r="AF17" s="102" t="e">
        <f>COUNTIFS(#REF!,'Análise AmNet'!mês,tabLocalidades!$G$3:$G$626,$AE$2)</f>
        <v>#REF!</v>
      </c>
      <c r="AG17" s="106" t="e">
        <f>COUNTIFS(#REF!,'Análise AmNet'!mês,tabLocalidades!$G$3:$G$626,'Análise AmNet'!região)</f>
        <v>#REF!</v>
      </c>
      <c r="AH17" s="102" t="e">
        <f>COUNTIFS(#REF!,'Análise AmNet'!mês,tabLocalidades!$G$3:$G$626,$AG$2)</f>
        <v>#REF!</v>
      </c>
      <c r="AI17" s="106" t="e">
        <f>COUNTIFS(#REF!,'Análise AmNet'!mês,tabLocalidades!$G$3:$G$626,'Análise AmNet'!região)</f>
        <v>#REF!</v>
      </c>
      <c r="AJ17" s="102" t="e">
        <f>COUNTIFS(#REF!,'Análise AmNet'!mês,tabLocalidades!$G$3:$G$626,$AI$2)</f>
        <v>#REF!</v>
      </c>
      <c r="AK17" s="106" t="e">
        <f>COUNTIFS(#REF!,'Análise AmNet'!mês,tabLocalidades!$G$3:$G$626,'Análise AmNet'!região)</f>
        <v>#REF!</v>
      </c>
      <c r="AL17" s="102" t="e">
        <f>COUNTIFS(#REF!,'Análise AmNet'!mês,tabLocalidades!$G$3:$G$626,$AK$2)</f>
        <v>#REF!</v>
      </c>
      <c r="AM17" s="107" t="e">
        <f>COUNTIFS(#REF!,'Análise AmNet'!mês,tabLocalidades!$G$3:$G$626,'Análise AmNet'!região)</f>
        <v>#REF!</v>
      </c>
      <c r="AN17" s="102" t="e">
        <f>COUNTIFS(#REF!,'Análise AmNet'!mês,tabLocalidades!$G$3:$G$626,$AM$2)</f>
        <v>#REF!</v>
      </c>
      <c r="AP17" s="75" t="s">
        <v>3807</v>
      </c>
      <c r="AR17" s="431"/>
      <c r="AS17" s="298">
        <v>14</v>
      </c>
      <c r="AT17" s="299" t="e">
        <f>COUNTIFS(#REF!,'Análise AmNet'!mês,tabLocalidades!$F$3:$F$626,'Análise AmNet'!tipo)</f>
        <v>#REF!</v>
      </c>
      <c r="AU17" s="113" t="e">
        <f>COUNTIFS(#REF!,'Análise AmNet'!mês,tabLocalidades!$F$3:$F$626,'Análise AmNet'!tipo)</f>
        <v>#REF!</v>
      </c>
      <c r="AV17" s="113" t="e">
        <f>COUNTIFS(#REF!,'Análise AmNet'!mês,tabLocalidades!$F$3:$F$626,'Análise AmNet'!tipo)</f>
        <v>#REF!</v>
      </c>
      <c r="AW17" s="113" t="e">
        <f>COUNTIFS(#REF!,'Análise AmNet'!mês,tabLocalidades!$F$3:$F$626,'Análise AmNet'!tipo)</f>
        <v>#REF!</v>
      </c>
      <c r="AX17" s="113" t="e">
        <f>COUNTIFS(#REF!,'Análise AmNet'!mês,tabLocalidades!$F$3:$F$626,'Análise AmNet'!tipo)</f>
        <v>#REF!</v>
      </c>
      <c r="AY17" s="113" t="e">
        <f>COUNTIFS(#REF!,'Análise AmNet'!mês,tabLocalidades!$F$3:$F$626,'Análise AmNet'!tipo)</f>
        <v>#REF!</v>
      </c>
      <c r="AZ17" s="113" t="e">
        <f>COUNTIFS(#REF!,'Análise AmNet'!mês,tabLocalidades!$F$3:$F$626,'Análise AmNet'!tipo)</f>
        <v>#REF!</v>
      </c>
      <c r="BA17" s="113" t="e">
        <f>COUNTIFS(#REF!,'Análise AmNet'!mês,tabLocalidades!$F$3:$F$626,'Análise AmNet'!tipo)</f>
        <v>#REF!</v>
      </c>
      <c r="BB17" s="113" t="e">
        <f>COUNTIFS(#REF!,'Análise AmNet'!mês,tabLocalidades!$F$3:$F$626,'Análise AmNet'!tipo)</f>
        <v>#REF!</v>
      </c>
      <c r="BC17" s="113" t="e">
        <f>COUNTIFS(#REF!,'Análise AmNet'!mês,tabLocalidades!$F$3:$F$626,'Análise AmNet'!tipo)</f>
        <v>#REF!</v>
      </c>
      <c r="BD17" s="113" t="e">
        <f>COUNTIFS(#REF!,'Análise AmNet'!mês,tabLocalidades!$F$3:$F$626,'Análise AmNet'!tipo)</f>
        <v>#REF!</v>
      </c>
      <c r="BE17" s="113" t="e">
        <f>COUNTIFS(#REF!,'Análise AmNet'!mês,tabLocalidades!$F$3:$F$626,'Análise AmNet'!tipo)</f>
        <v>#REF!</v>
      </c>
      <c r="BF17" s="113" t="e">
        <f>COUNTIFS(#REF!,'Análise AmNet'!mês,tabLocalidades!$F$3:$F$626,'Análise AmNet'!tipo)</f>
        <v>#REF!</v>
      </c>
      <c r="BG17" s="300" t="e">
        <f>COUNTIFS(#REF!,'Análise AmNet'!mês,tabLocalidades!$F$3:$F$626,'Análise AmNet'!tipo)</f>
        <v>#REF!</v>
      </c>
      <c r="BH17" s="114" t="e">
        <f t="shared" si="12"/>
        <v>#REF!</v>
      </c>
    </row>
    <row r="18" spans="1:60">
      <c r="A18" s="442"/>
      <c r="B18" s="111">
        <v>43891</v>
      </c>
      <c r="C18" s="102" t="e">
        <f>COUNTIF(#REF!,'Análise AmNet'!mês)</f>
        <v>#REF!</v>
      </c>
      <c r="D18" s="96" t="e">
        <f>COUNTIFS(#REF!,'Análise AmNet'!mês,tabLocalidades!$A$3:$A$626,"Concluída")</f>
        <v>#REF!</v>
      </c>
      <c r="E18" s="112"/>
      <c r="F18" s="103" t="e">
        <f>COUNTIFS(#REF!,'Análise AmNet'!mês,#REF!,'Análise AmNet'!categoria)</f>
        <v>#REF!</v>
      </c>
      <c r="G18" s="100" t="e">
        <f>COUNTIFS(#REF!,'Análise AmNet'!mês,#REF!,'Análise AmNet'!categoria)</f>
        <v>#REF!</v>
      </c>
      <c r="H18" s="76"/>
      <c r="I18" s="99" t="e">
        <f>COUNTIFS(#REF!,'Análise AmNet'!mês,tabLocalidades!$P$3:$P$626,"sim")</f>
        <v>#REF!</v>
      </c>
      <c r="J18" s="100" t="e">
        <f>COUNTIFS(#REF!,'Análise AmNet'!mês,tabLocalidades!$C$3:$C$626,"A",tabLocalidades!$A$3:$A$626,"Concluída")</f>
        <v>#REF!</v>
      </c>
      <c r="K18" s="99" t="e">
        <f t="shared" si="10"/>
        <v>#REF!</v>
      </c>
      <c r="L18" s="100" t="e">
        <f>COUNTIFS(#REF!,'Análise AmNet'!mês,tabLocalidades!$C$3:$C$626,"B",tabLocalidades!$A$3:$A$626,"Concluída")</f>
        <v>#REF!</v>
      </c>
      <c r="M18" s="99" t="e">
        <f t="shared" si="11"/>
        <v>#REF!</v>
      </c>
      <c r="N18" s="100" t="e">
        <f>COUNTIFS(#REF!,'Análise AmNet'!mês,tabLocalidades!$C$3:$C$626,"C",tabLocalidades!$A$3:$A$626,"Concluída")+COUNTIFS(#REF!,'Análise AmNet'!mês,tabLocalidades!$C$3:$C$626,"D",tabLocalidades!$A$3:$A$626,"Concluída")</f>
        <v>#REF!</v>
      </c>
      <c r="O18" s="76"/>
      <c r="P18" s="101">
        <f>'Plano de Metas (NOVAS)'!C23</f>
        <v>0</v>
      </c>
      <c r="Q18" s="76"/>
      <c r="R18" s="117"/>
      <c r="S18" s="118"/>
      <c r="T18" s="118"/>
      <c r="U18" s="118"/>
      <c r="V18" s="103" t="e">
        <f t="shared" si="9"/>
        <v>#REF!</v>
      </c>
      <c r="W18" s="100" t="e">
        <f>SUM(N$3:N18)</f>
        <v>#REF!</v>
      </c>
      <c r="X18" s="76"/>
      <c r="Y18" s="104" t="e">
        <f>COUNTIFS(#REF!,'Análise AmNet'!mês,tabLocalidades!$F$3:$F$626,"CEU")</f>
        <v>#REF!</v>
      </c>
      <c r="Z18" s="105" t="e">
        <f>COUNTIFS(#REF!,'Análise AmNet'!mês,tabLocalidades!$F$3:$F$626,"CEU")</f>
        <v>#REF!</v>
      </c>
      <c r="AA18" s="76"/>
      <c r="AB18" s="102" t="e">
        <f>COUNTIFS(#REF!,'Análise AmNet'!mês,#REF!,'Análise AmNet'!categoria,tabLocalidades!$P$3:$P$626,"não",tabLocalidades!$F$3:$F$626,"Praça")+COUNTIFS(#REF!,'Análise AmNet'!mês,#REF!,'Análise AmNet'!categoria,tabLocalidades!$P$3:$P$626,"não",tabLocalidades!$F$3:$F$626,"Parque")+COUNTIFS(#REF!,'Análise AmNet'!mês,#REF!,'Análise AmNet'!categoria,tabLocalidades!$P$3:$P$626,"não",tabLocalidades!$F$3:$F$626,"Ponto turístico")+COUNTIFS(#REF!,'Análise AmNet'!mês,#REF!,'Análise AmNet'!categoria,tabLocalidades!$P$3:$P$626,"não",tabLocalidades!$F$3:$F$626,"Corredor")</f>
        <v>#REF!</v>
      </c>
      <c r="AC18" s="100" t="e">
        <f>COUNTIFS(#REF!,'Análise AmNet'!mês,#REF!,'Análise AmNet'!categoria,tabLocalidades!$P$3:$P$626,"não",tabLocalidades!$F$3:$F$626,"Praça")+COUNTIFS(#REF!,'Análise AmNet'!mês,#REF!,'Análise AmNet'!categoria,tabLocalidades!$P$3:$P$626,"não",tabLocalidades!$F$3:$F$626,"Parque")+COUNTIFS(#REF!,'Análise AmNet'!mês,#REF!,'Análise AmNet'!categoria,tabLocalidades!$P$3:$P$626,"não",tabLocalidades!$F$3:$F$626,"Ponto turístico")+COUNTIFS(#REF!,'Análise AmNet'!mês,#REF!,'Análise AmNet'!categoria,tabLocalidades!$P$3:$P$626,"não",tabLocalidades!$F$3:$F$626,"Corredor")</f>
        <v>#REF!</v>
      </c>
      <c r="AD18" s="76"/>
      <c r="AE18" s="99" t="e">
        <f>COUNTIFS(#REF!,'Análise AmNet'!mês,tabLocalidades!$G$3:$G$626,'Análise AmNet'!região)</f>
        <v>#REF!</v>
      </c>
      <c r="AF18" s="102" t="e">
        <f>COUNTIFS(#REF!,'Análise AmNet'!mês,tabLocalidades!$G$3:$G$626,$AE$2)</f>
        <v>#REF!</v>
      </c>
      <c r="AG18" s="106" t="e">
        <f>COUNTIFS(#REF!,'Análise AmNet'!mês,tabLocalidades!$G$3:$G$626,'Análise AmNet'!região)</f>
        <v>#REF!</v>
      </c>
      <c r="AH18" s="102" t="e">
        <f>COUNTIFS(#REF!,'Análise AmNet'!mês,tabLocalidades!$G$3:$G$626,$AG$2)</f>
        <v>#REF!</v>
      </c>
      <c r="AI18" s="106" t="e">
        <f>COUNTIFS(#REF!,'Análise AmNet'!mês,tabLocalidades!$G$3:$G$626,'Análise AmNet'!região)</f>
        <v>#REF!</v>
      </c>
      <c r="AJ18" s="102" t="e">
        <f>COUNTIFS(#REF!,'Análise AmNet'!mês,tabLocalidades!$G$3:$G$626,$AI$2)</f>
        <v>#REF!</v>
      </c>
      <c r="AK18" s="106" t="e">
        <f>COUNTIFS(#REF!,'Análise AmNet'!mês,tabLocalidades!$G$3:$G$626,'Análise AmNet'!região)</f>
        <v>#REF!</v>
      </c>
      <c r="AL18" s="102" t="e">
        <f>COUNTIFS(#REF!,'Análise AmNet'!mês,tabLocalidades!$G$3:$G$626,$AK$2)</f>
        <v>#REF!</v>
      </c>
      <c r="AM18" s="107" t="e">
        <f>COUNTIFS(#REF!,'Análise AmNet'!mês,tabLocalidades!$G$3:$G$626,'Análise AmNet'!região)</f>
        <v>#REF!</v>
      </c>
      <c r="AN18" s="102" t="e">
        <f>COUNTIFS(#REF!,'Análise AmNet'!mês,tabLocalidades!$G$3:$G$626,$AM$2)</f>
        <v>#REF!</v>
      </c>
      <c r="AP18" s="75" t="s">
        <v>3807</v>
      </c>
      <c r="AR18" s="431"/>
      <c r="AS18" s="298">
        <v>15</v>
      </c>
      <c r="AT18" s="299" t="e">
        <f>COUNTIFS(#REF!,'Análise AmNet'!mês,tabLocalidades!$F$3:$F$626,'Análise AmNet'!tipo)</f>
        <v>#REF!</v>
      </c>
      <c r="AU18" s="113" t="e">
        <f>COUNTIFS(#REF!,'Análise AmNet'!mês,tabLocalidades!$F$3:$F$626,'Análise AmNet'!tipo)</f>
        <v>#REF!</v>
      </c>
      <c r="AV18" s="113" t="e">
        <f>COUNTIFS(#REF!,'Análise AmNet'!mês,tabLocalidades!$F$3:$F$626,'Análise AmNet'!tipo)</f>
        <v>#REF!</v>
      </c>
      <c r="AW18" s="113" t="e">
        <f>COUNTIFS(#REF!,'Análise AmNet'!mês,tabLocalidades!$F$3:$F$626,'Análise AmNet'!tipo)</f>
        <v>#REF!</v>
      </c>
      <c r="AX18" s="113" t="e">
        <f>COUNTIFS(#REF!,'Análise AmNet'!mês,tabLocalidades!$F$3:$F$626,'Análise AmNet'!tipo)</f>
        <v>#REF!</v>
      </c>
      <c r="AY18" s="113" t="e">
        <f>COUNTIFS(#REF!,'Análise AmNet'!mês,tabLocalidades!$F$3:$F$626,'Análise AmNet'!tipo)</f>
        <v>#REF!</v>
      </c>
      <c r="AZ18" s="113" t="e">
        <f>COUNTIFS(#REF!,'Análise AmNet'!mês,tabLocalidades!$F$3:$F$626,'Análise AmNet'!tipo)</f>
        <v>#REF!</v>
      </c>
      <c r="BA18" s="113" t="e">
        <f>COUNTIFS(#REF!,'Análise AmNet'!mês,tabLocalidades!$F$3:$F$626,'Análise AmNet'!tipo)</f>
        <v>#REF!</v>
      </c>
      <c r="BB18" s="113" t="e">
        <f>COUNTIFS(#REF!,'Análise AmNet'!mês,tabLocalidades!$F$3:$F$626,'Análise AmNet'!tipo)</f>
        <v>#REF!</v>
      </c>
      <c r="BC18" s="113" t="e">
        <f>COUNTIFS(#REF!,'Análise AmNet'!mês,tabLocalidades!$F$3:$F$626,'Análise AmNet'!tipo)</f>
        <v>#REF!</v>
      </c>
      <c r="BD18" s="113" t="e">
        <f>COUNTIFS(#REF!,'Análise AmNet'!mês,tabLocalidades!$F$3:$F$626,'Análise AmNet'!tipo)</f>
        <v>#REF!</v>
      </c>
      <c r="BE18" s="113" t="e">
        <f>COUNTIFS(#REF!,'Análise AmNet'!mês,tabLocalidades!$F$3:$F$626,'Análise AmNet'!tipo)</f>
        <v>#REF!</v>
      </c>
      <c r="BF18" s="113" t="e">
        <f>COUNTIFS(#REF!,'Análise AmNet'!mês,tabLocalidades!$F$3:$F$626,'Análise AmNet'!tipo)</f>
        <v>#REF!</v>
      </c>
      <c r="BG18" s="300" t="e">
        <f>COUNTIFS(#REF!,'Análise AmNet'!mês,tabLocalidades!$F$3:$F$626,'Análise AmNet'!tipo)</f>
        <v>#REF!</v>
      </c>
      <c r="BH18" s="114" t="e">
        <f t="shared" si="12"/>
        <v>#REF!</v>
      </c>
    </row>
    <row r="19" spans="1:60">
      <c r="A19" s="442"/>
      <c r="B19" s="111">
        <v>43922</v>
      </c>
      <c r="C19" s="102" t="e">
        <f>COUNTIF(#REF!,'Análise AmNet'!mês)</f>
        <v>#REF!</v>
      </c>
      <c r="D19" s="96" t="e">
        <f>COUNTIFS(#REF!,'Análise AmNet'!mês,tabLocalidades!$A$3:$A$626,"Concluída")</f>
        <v>#REF!</v>
      </c>
      <c r="E19" s="112"/>
      <c r="F19" s="103" t="e">
        <f>COUNTIFS(#REF!,'Análise AmNet'!mês,#REF!,'Análise AmNet'!categoria)</f>
        <v>#REF!</v>
      </c>
      <c r="G19" s="100" t="e">
        <f>COUNTIFS(#REF!,'Análise AmNet'!mês,#REF!,'Análise AmNet'!categoria)</f>
        <v>#REF!</v>
      </c>
      <c r="H19" s="76"/>
      <c r="I19" s="99" t="e">
        <f>COUNTIFS(#REF!,'Análise AmNet'!mês,tabLocalidades!$P$3:$P$626,"sim")</f>
        <v>#REF!</v>
      </c>
      <c r="J19" s="100" t="e">
        <f>COUNTIFS(#REF!,'Análise AmNet'!mês,tabLocalidades!$C$3:$C$626,"A",tabLocalidades!$A$3:$A$626,"Concluída")</f>
        <v>#REF!</v>
      </c>
      <c r="K19" s="99" t="e">
        <f t="shared" si="10"/>
        <v>#REF!</v>
      </c>
      <c r="L19" s="100" t="e">
        <f>COUNTIFS(#REF!,'Análise AmNet'!mês,tabLocalidades!$C$3:$C$626,"B",tabLocalidades!$A$3:$A$626,"Concluída")</f>
        <v>#REF!</v>
      </c>
      <c r="M19" s="99" t="e">
        <f t="shared" si="11"/>
        <v>#REF!</v>
      </c>
      <c r="N19" s="100" t="e">
        <f>COUNTIFS(#REF!,'Análise AmNet'!mês,tabLocalidades!$C$3:$C$626,"C",tabLocalidades!$A$3:$A$626,"Concluída")+COUNTIFS(#REF!,'Análise AmNet'!mês,tabLocalidades!$C$3:$C$626,"D",tabLocalidades!$A$3:$A$626,"Concluída")</f>
        <v>#REF!</v>
      </c>
      <c r="O19" s="76"/>
      <c r="P19" s="101">
        <f>'Plano de Metas (NOVAS)'!C24</f>
        <v>0</v>
      </c>
      <c r="Q19" s="76"/>
      <c r="R19" s="117"/>
      <c r="S19" s="118"/>
      <c r="T19" s="118"/>
      <c r="U19" s="118"/>
      <c r="V19" s="132" t="e">
        <f t="shared" si="9"/>
        <v>#REF!</v>
      </c>
      <c r="W19" s="100" t="e">
        <f>SUM(N$3:N19)</f>
        <v>#REF!</v>
      </c>
      <c r="X19" s="76"/>
      <c r="Y19" s="104" t="e">
        <f>COUNTIFS(#REF!,'Análise AmNet'!mês,tabLocalidades!$F$3:$F$626,"CEU")</f>
        <v>#REF!</v>
      </c>
      <c r="Z19" s="105" t="e">
        <f>COUNTIFS(#REF!,'Análise AmNet'!mês,tabLocalidades!$F$3:$F$626,"CEU")</f>
        <v>#REF!</v>
      </c>
      <c r="AA19" s="76"/>
      <c r="AB19" s="102" t="e">
        <f>COUNTIFS(#REF!,'Análise AmNet'!mês,#REF!,'Análise AmNet'!categoria,tabLocalidades!$P$3:$P$626,"não",tabLocalidades!$F$3:$F$626,"Praça")+COUNTIFS(#REF!,'Análise AmNet'!mês,#REF!,'Análise AmNet'!categoria,tabLocalidades!$P$3:$P$626,"não",tabLocalidades!$F$3:$F$626,"Parque")+COUNTIFS(#REF!,'Análise AmNet'!mês,#REF!,'Análise AmNet'!categoria,tabLocalidades!$P$3:$P$626,"não",tabLocalidades!$F$3:$F$626,"Ponto turístico")+COUNTIFS(#REF!,'Análise AmNet'!mês,#REF!,'Análise AmNet'!categoria,tabLocalidades!$P$3:$P$626,"não",tabLocalidades!$F$3:$F$626,"Corredor")</f>
        <v>#REF!</v>
      </c>
      <c r="AC19" s="100" t="e">
        <f>COUNTIFS(#REF!,'Análise AmNet'!mês,#REF!,'Análise AmNet'!categoria,tabLocalidades!$P$3:$P$626,"não",tabLocalidades!$F$3:$F$626,"Praça")+COUNTIFS(#REF!,'Análise AmNet'!mês,#REF!,'Análise AmNet'!categoria,tabLocalidades!$P$3:$P$626,"não",tabLocalidades!$F$3:$F$626,"Parque")+COUNTIFS(#REF!,'Análise AmNet'!mês,#REF!,'Análise AmNet'!categoria,tabLocalidades!$P$3:$P$626,"não",tabLocalidades!$F$3:$F$626,"Ponto turístico")+COUNTIFS(#REF!,'Análise AmNet'!mês,#REF!,'Análise AmNet'!categoria,tabLocalidades!$P$3:$P$626,"não",tabLocalidades!$F$3:$F$626,"Corredor")</f>
        <v>#REF!</v>
      </c>
      <c r="AD19" s="76"/>
      <c r="AE19" s="99" t="e">
        <f>COUNTIFS(#REF!,'Análise AmNet'!mês,tabLocalidades!$G$3:$G$626,'Análise AmNet'!região)</f>
        <v>#REF!</v>
      </c>
      <c r="AF19" s="102" t="e">
        <f>COUNTIFS(#REF!,'Análise AmNet'!mês,tabLocalidades!$G$3:$G$626,$AE$2)</f>
        <v>#REF!</v>
      </c>
      <c r="AG19" s="106" t="e">
        <f>COUNTIFS(#REF!,'Análise AmNet'!mês,tabLocalidades!$G$3:$G$626,'Análise AmNet'!região)</f>
        <v>#REF!</v>
      </c>
      <c r="AH19" s="102" t="e">
        <f>COUNTIFS(#REF!,'Análise AmNet'!mês,tabLocalidades!$G$3:$G$626,$AG$2)</f>
        <v>#REF!</v>
      </c>
      <c r="AI19" s="106" t="e">
        <f>COUNTIFS(#REF!,'Análise AmNet'!mês,tabLocalidades!$G$3:$G$626,'Análise AmNet'!região)</f>
        <v>#REF!</v>
      </c>
      <c r="AJ19" s="102" t="e">
        <f>COUNTIFS(#REF!,'Análise AmNet'!mês,tabLocalidades!$G$3:$G$626,$AI$2)</f>
        <v>#REF!</v>
      </c>
      <c r="AK19" s="106" t="e">
        <f>COUNTIFS(#REF!,'Análise AmNet'!mês,tabLocalidades!$G$3:$G$626,'Análise AmNet'!região)</f>
        <v>#REF!</v>
      </c>
      <c r="AL19" s="102" t="e">
        <f>COUNTIFS(#REF!,'Análise AmNet'!mês,tabLocalidades!$G$3:$G$626,$AK$2)</f>
        <v>#REF!</v>
      </c>
      <c r="AM19" s="107" t="e">
        <f>COUNTIFS(#REF!,'Análise AmNet'!mês,tabLocalidades!$G$3:$G$626,'Análise AmNet'!região)</f>
        <v>#REF!</v>
      </c>
      <c r="AN19" s="102" t="e">
        <f>COUNTIFS(#REF!,'Análise AmNet'!mês,tabLocalidades!$G$3:$G$626,$AM$2)</f>
        <v>#REF!</v>
      </c>
      <c r="AP19" s="75" t="s">
        <v>3807</v>
      </c>
      <c r="AR19" s="431"/>
      <c r="AS19" s="298">
        <v>16</v>
      </c>
      <c r="AT19" s="299" t="e">
        <f>COUNTIFS(#REF!,'Análise AmNet'!mês,tabLocalidades!$F$3:$F$626,'Análise AmNet'!tipo)</f>
        <v>#REF!</v>
      </c>
      <c r="AU19" s="113" t="e">
        <f>COUNTIFS(#REF!,'Análise AmNet'!mês,tabLocalidades!$F$3:$F$626,'Análise AmNet'!tipo)</f>
        <v>#REF!</v>
      </c>
      <c r="AV19" s="113" t="e">
        <f>COUNTIFS(#REF!,'Análise AmNet'!mês,tabLocalidades!$F$3:$F$626,'Análise AmNet'!tipo)</f>
        <v>#REF!</v>
      </c>
      <c r="AW19" s="113" t="e">
        <f>COUNTIFS(#REF!,'Análise AmNet'!mês,tabLocalidades!$F$3:$F$626,'Análise AmNet'!tipo)</f>
        <v>#REF!</v>
      </c>
      <c r="AX19" s="113" t="e">
        <f>COUNTIFS(#REF!,'Análise AmNet'!mês,tabLocalidades!$F$3:$F$626,'Análise AmNet'!tipo)</f>
        <v>#REF!</v>
      </c>
      <c r="AY19" s="113" t="e">
        <f>COUNTIFS(#REF!,'Análise AmNet'!mês,tabLocalidades!$F$3:$F$626,'Análise AmNet'!tipo)</f>
        <v>#REF!</v>
      </c>
      <c r="AZ19" s="113" t="e">
        <f>COUNTIFS(#REF!,'Análise AmNet'!mês,tabLocalidades!$F$3:$F$626,'Análise AmNet'!tipo)</f>
        <v>#REF!</v>
      </c>
      <c r="BA19" s="113" t="e">
        <f>COUNTIFS(#REF!,'Análise AmNet'!mês,tabLocalidades!$F$3:$F$626,'Análise AmNet'!tipo)</f>
        <v>#REF!</v>
      </c>
      <c r="BB19" s="113" t="e">
        <f>COUNTIFS(#REF!,'Análise AmNet'!mês,tabLocalidades!$F$3:$F$626,'Análise AmNet'!tipo)</f>
        <v>#REF!</v>
      </c>
      <c r="BC19" s="113" t="e">
        <f>COUNTIFS(#REF!,'Análise AmNet'!mês,tabLocalidades!$F$3:$F$626,'Análise AmNet'!tipo)</f>
        <v>#REF!</v>
      </c>
      <c r="BD19" s="113" t="e">
        <f>COUNTIFS(#REF!,'Análise AmNet'!mês,tabLocalidades!$F$3:$F$626,'Análise AmNet'!tipo)</f>
        <v>#REF!</v>
      </c>
      <c r="BE19" s="113" t="e">
        <f>COUNTIFS(#REF!,'Análise AmNet'!mês,tabLocalidades!$F$3:$F$626,'Análise AmNet'!tipo)</f>
        <v>#REF!</v>
      </c>
      <c r="BF19" s="113" t="e">
        <f>COUNTIFS(#REF!,'Análise AmNet'!mês,tabLocalidades!$F$3:$F$626,'Análise AmNet'!tipo)</f>
        <v>#REF!</v>
      </c>
      <c r="BG19" s="300" t="e">
        <f>COUNTIFS(#REF!,'Análise AmNet'!mês,tabLocalidades!$F$3:$F$626,'Análise AmNet'!tipo)</f>
        <v>#REF!</v>
      </c>
      <c r="BH19" s="114" t="e">
        <f t="shared" si="12"/>
        <v>#REF!</v>
      </c>
    </row>
    <row r="20" spans="1:60">
      <c r="A20" s="442"/>
      <c r="B20" s="111">
        <v>43952</v>
      </c>
      <c r="C20" s="102" t="e">
        <f>COUNTIF(#REF!,'Análise AmNet'!mês)</f>
        <v>#REF!</v>
      </c>
      <c r="D20" s="96" t="e">
        <f>COUNTIFS(#REF!,'Análise AmNet'!mês,tabLocalidades!$A$3:$A$626,"Concluída")</f>
        <v>#REF!</v>
      </c>
      <c r="E20" s="112"/>
      <c r="F20" s="103" t="e">
        <f>COUNTIFS(#REF!,'Análise AmNet'!mês,#REF!,'Análise AmNet'!categoria)</f>
        <v>#REF!</v>
      </c>
      <c r="G20" s="100" t="e">
        <f>COUNTIFS(#REF!,'Análise AmNet'!mês,#REF!,'Análise AmNet'!categoria)</f>
        <v>#REF!</v>
      </c>
      <c r="H20" s="76"/>
      <c r="I20" s="99" t="e">
        <f>COUNTIFS(#REF!,'Análise AmNet'!mês,tabLocalidades!$P$3:$P$626,"sim")</f>
        <v>#REF!</v>
      </c>
      <c r="J20" s="100" t="e">
        <f>COUNTIFS(#REF!,'Análise AmNet'!mês,tabLocalidades!$C$3:$C$626,"A",tabLocalidades!$A$3:$A$626,"Concluída")</f>
        <v>#REF!</v>
      </c>
      <c r="K20" s="99" t="e">
        <f t="shared" si="10"/>
        <v>#REF!</v>
      </c>
      <c r="L20" s="100" t="e">
        <f>COUNTIFS(#REF!,'Análise AmNet'!mês,tabLocalidades!$C$3:$C$626,"B",tabLocalidades!$A$3:$A$626,"Concluída")</f>
        <v>#REF!</v>
      </c>
      <c r="M20" s="99" t="e">
        <f t="shared" si="11"/>
        <v>#REF!</v>
      </c>
      <c r="N20" s="100" t="e">
        <f>COUNTIFS(#REF!,'Análise AmNet'!mês,tabLocalidades!$C$3:$C$626,"C",tabLocalidades!$A$3:$A$626,"Concluída")+COUNTIFS(#REF!,'Análise AmNet'!mês,tabLocalidades!$C$3:$C$626,"D",tabLocalidades!$A$3:$A$626,"Concluída")</f>
        <v>#REF!</v>
      </c>
      <c r="O20" s="76"/>
      <c r="P20" s="101">
        <f>'Plano de Metas (NOVAS)'!C25</f>
        <v>0</v>
      </c>
      <c r="Q20" s="76"/>
      <c r="R20" s="117"/>
      <c r="S20" s="118"/>
      <c r="T20" s="118"/>
      <c r="U20" s="118"/>
      <c r="V20" s="119" t="e">
        <f t="shared" si="9"/>
        <v>#REF!</v>
      </c>
      <c r="W20" s="100" t="e">
        <f>SUM(N$3:N20)</f>
        <v>#REF!</v>
      </c>
      <c r="X20" s="76"/>
      <c r="Y20" s="104" t="e">
        <f>COUNTIFS(#REF!,'Análise AmNet'!mês,tabLocalidades!$F$3:$F$626,"CEU")</f>
        <v>#REF!</v>
      </c>
      <c r="Z20" s="105" t="e">
        <f>COUNTIFS(#REF!,'Análise AmNet'!mês,tabLocalidades!$F$3:$F$626,"CEU")</f>
        <v>#REF!</v>
      </c>
      <c r="AA20" s="76"/>
      <c r="AB20" s="102" t="e">
        <f>COUNTIFS(#REF!,'Análise AmNet'!mês,#REF!,'Análise AmNet'!categoria,tabLocalidades!$P$3:$P$626,"não",tabLocalidades!$F$3:$F$626,"Praça")+COUNTIFS(#REF!,'Análise AmNet'!mês,#REF!,'Análise AmNet'!categoria,tabLocalidades!$P$3:$P$626,"não",tabLocalidades!$F$3:$F$626,"Parque")+COUNTIFS(#REF!,'Análise AmNet'!mês,#REF!,'Análise AmNet'!categoria,tabLocalidades!$P$3:$P$626,"não",tabLocalidades!$F$3:$F$626,"Ponto turístico")+COUNTIFS(#REF!,'Análise AmNet'!mês,#REF!,'Análise AmNet'!categoria,tabLocalidades!$P$3:$P$626,"não",tabLocalidades!$F$3:$F$626,"Corredor")</f>
        <v>#REF!</v>
      </c>
      <c r="AC20" s="100" t="e">
        <f>COUNTIFS(#REF!,'Análise AmNet'!mês,#REF!,'Análise AmNet'!categoria,tabLocalidades!$P$3:$P$626,"não",tabLocalidades!$F$3:$F$626,"Praça")+COUNTIFS(#REF!,'Análise AmNet'!mês,#REF!,'Análise AmNet'!categoria,tabLocalidades!$P$3:$P$626,"não",tabLocalidades!$F$3:$F$626,"Parque")+COUNTIFS(#REF!,'Análise AmNet'!mês,#REF!,'Análise AmNet'!categoria,tabLocalidades!$P$3:$P$626,"não",tabLocalidades!$F$3:$F$626,"Ponto turístico")+COUNTIFS(#REF!,'Análise AmNet'!mês,#REF!,'Análise AmNet'!categoria,tabLocalidades!$P$3:$P$626,"não",tabLocalidades!$F$3:$F$626,"Corredor")</f>
        <v>#REF!</v>
      </c>
      <c r="AD20" s="76"/>
      <c r="AE20" s="99" t="e">
        <f>COUNTIFS(#REF!,'Análise AmNet'!mês,tabLocalidades!$G$3:$G$626,'Análise AmNet'!região)</f>
        <v>#REF!</v>
      </c>
      <c r="AF20" s="102" t="e">
        <f>COUNTIFS(#REF!,'Análise AmNet'!mês,tabLocalidades!$G$3:$G$626,$AE$2)</f>
        <v>#REF!</v>
      </c>
      <c r="AG20" s="106" t="e">
        <f>COUNTIFS(#REF!,'Análise AmNet'!mês,tabLocalidades!$G$3:$G$626,'Análise AmNet'!região)</f>
        <v>#REF!</v>
      </c>
      <c r="AH20" s="102" t="e">
        <f>COUNTIFS(#REF!,'Análise AmNet'!mês,tabLocalidades!$G$3:$G$626,$AG$2)</f>
        <v>#REF!</v>
      </c>
      <c r="AI20" s="106" t="e">
        <f>COUNTIFS(#REF!,'Análise AmNet'!mês,tabLocalidades!$G$3:$G$626,'Análise AmNet'!região)</f>
        <v>#REF!</v>
      </c>
      <c r="AJ20" s="102" t="e">
        <f>COUNTIFS(#REF!,'Análise AmNet'!mês,tabLocalidades!$G$3:$G$626,$AI$2)</f>
        <v>#REF!</v>
      </c>
      <c r="AK20" s="106" t="e">
        <f>COUNTIFS(#REF!,'Análise AmNet'!mês,tabLocalidades!$G$3:$G$626,'Análise AmNet'!região)</f>
        <v>#REF!</v>
      </c>
      <c r="AL20" s="102" t="e">
        <f>COUNTIFS(#REF!,'Análise AmNet'!mês,tabLocalidades!$G$3:$G$626,$AK$2)</f>
        <v>#REF!</v>
      </c>
      <c r="AM20" s="107" t="e">
        <f>COUNTIFS(#REF!,'Análise AmNet'!mês,tabLocalidades!$G$3:$G$626,'Análise AmNet'!região)</f>
        <v>#REF!</v>
      </c>
      <c r="AN20" s="102" t="e">
        <f>COUNTIFS(#REF!,'Análise AmNet'!mês,tabLocalidades!$G$3:$G$626,$AM$2)</f>
        <v>#REF!</v>
      </c>
      <c r="AP20" s="75" t="s">
        <v>3807</v>
      </c>
      <c r="AR20" s="431"/>
      <c r="AS20" s="298">
        <v>17</v>
      </c>
      <c r="AT20" s="299" t="e">
        <f>COUNTIFS(#REF!,'Análise AmNet'!mês,tabLocalidades!$F$3:$F$626,'Análise AmNet'!tipo)</f>
        <v>#REF!</v>
      </c>
      <c r="AU20" s="113" t="e">
        <f>COUNTIFS(#REF!,'Análise AmNet'!mês,tabLocalidades!$F$3:$F$626,'Análise AmNet'!tipo)</f>
        <v>#REF!</v>
      </c>
      <c r="AV20" s="113" t="e">
        <f>COUNTIFS(#REF!,'Análise AmNet'!mês,tabLocalidades!$F$3:$F$626,'Análise AmNet'!tipo)</f>
        <v>#REF!</v>
      </c>
      <c r="AW20" s="113" t="e">
        <f>COUNTIFS(#REF!,'Análise AmNet'!mês,tabLocalidades!$F$3:$F$626,'Análise AmNet'!tipo)</f>
        <v>#REF!</v>
      </c>
      <c r="AX20" s="113" t="e">
        <f>COUNTIFS(#REF!,'Análise AmNet'!mês,tabLocalidades!$F$3:$F$626,'Análise AmNet'!tipo)</f>
        <v>#REF!</v>
      </c>
      <c r="AY20" s="113" t="e">
        <f>COUNTIFS(#REF!,'Análise AmNet'!mês,tabLocalidades!$F$3:$F$626,'Análise AmNet'!tipo)</f>
        <v>#REF!</v>
      </c>
      <c r="AZ20" s="113" t="e">
        <f>COUNTIFS(#REF!,'Análise AmNet'!mês,tabLocalidades!$F$3:$F$626,'Análise AmNet'!tipo)</f>
        <v>#REF!</v>
      </c>
      <c r="BA20" s="113" t="e">
        <f>COUNTIFS(#REF!,'Análise AmNet'!mês,tabLocalidades!$F$3:$F$626,'Análise AmNet'!tipo)</f>
        <v>#REF!</v>
      </c>
      <c r="BB20" s="113" t="e">
        <f>COUNTIFS(#REF!,'Análise AmNet'!mês,tabLocalidades!$F$3:$F$626,'Análise AmNet'!tipo)</f>
        <v>#REF!</v>
      </c>
      <c r="BC20" s="113" t="e">
        <f>COUNTIFS(#REF!,'Análise AmNet'!mês,tabLocalidades!$F$3:$F$626,'Análise AmNet'!tipo)</f>
        <v>#REF!</v>
      </c>
      <c r="BD20" s="113" t="e">
        <f>COUNTIFS(#REF!,'Análise AmNet'!mês,tabLocalidades!$F$3:$F$626,'Análise AmNet'!tipo)</f>
        <v>#REF!</v>
      </c>
      <c r="BE20" s="113" t="e">
        <f>COUNTIFS(#REF!,'Análise AmNet'!mês,tabLocalidades!$F$3:$F$626,'Análise AmNet'!tipo)</f>
        <v>#REF!</v>
      </c>
      <c r="BF20" s="113" t="e">
        <f>COUNTIFS(#REF!,'Análise AmNet'!mês,tabLocalidades!$F$3:$F$626,'Análise AmNet'!tipo)</f>
        <v>#REF!</v>
      </c>
      <c r="BG20" s="300" t="e">
        <f>COUNTIFS(#REF!,'Análise AmNet'!mês,tabLocalidades!$F$3:$F$626,'Análise AmNet'!tipo)</f>
        <v>#REF!</v>
      </c>
      <c r="BH20" s="114" t="e">
        <f t="shared" si="12"/>
        <v>#REF!</v>
      </c>
    </row>
    <row r="21" spans="1:60" ht="15.75" customHeight="1">
      <c r="A21" s="442"/>
      <c r="B21" s="111">
        <v>43983</v>
      </c>
      <c r="C21" s="102" t="e">
        <f>COUNTIF(#REF!,'Análise AmNet'!mês)</f>
        <v>#REF!</v>
      </c>
      <c r="D21" s="96" t="e">
        <f>COUNTIFS(#REF!,'Análise AmNet'!mês,tabLocalidades!$A$3:$A$626,"Concluída")</f>
        <v>#REF!</v>
      </c>
      <c r="E21" s="112"/>
      <c r="F21" s="103" t="e">
        <f>COUNTIFS(#REF!,'Análise AmNet'!mês,#REF!,'Análise AmNet'!categoria)</f>
        <v>#REF!</v>
      </c>
      <c r="G21" s="100" t="e">
        <f>COUNTIFS(#REF!,'Análise AmNet'!mês,#REF!,'Análise AmNet'!categoria)</f>
        <v>#REF!</v>
      </c>
      <c r="H21" s="76"/>
      <c r="I21" s="99" t="e">
        <f>COUNTIFS(#REF!,'Análise AmNet'!mês,tabLocalidades!$P$3:$P$626,"sim")</f>
        <v>#REF!</v>
      </c>
      <c r="J21" s="100" t="e">
        <f>COUNTIFS(#REF!,'Análise AmNet'!mês,tabLocalidades!$C$3:$C$626,"A",tabLocalidades!$A$3:$A$626,"Concluída")</f>
        <v>#REF!</v>
      </c>
      <c r="K21" s="99" t="e">
        <f t="shared" si="10"/>
        <v>#REF!</v>
      </c>
      <c r="L21" s="100" t="e">
        <f>COUNTIFS(#REF!,'Análise AmNet'!mês,tabLocalidades!$C$3:$C$626,"B",tabLocalidades!$A$3:$A$626,"Concluída")</f>
        <v>#REF!</v>
      </c>
      <c r="M21" s="99" t="e">
        <f t="shared" si="11"/>
        <v>#REF!</v>
      </c>
      <c r="N21" s="100" t="e">
        <f>COUNTIFS(#REF!,'Análise AmNet'!mês,tabLocalidades!$C$3:$C$626,"C",tabLocalidades!$A$3:$A$626,"Concluída")+COUNTIFS(#REF!,'Análise AmNet'!mês,tabLocalidades!$C$3:$C$626,"D",tabLocalidades!$A$3:$A$626,"Concluída")</f>
        <v>#REF!</v>
      </c>
      <c r="O21" s="76"/>
      <c r="P21" s="101">
        <f>'Plano de Metas (NOVAS)'!C26</f>
        <v>0</v>
      </c>
      <c r="Q21" s="76"/>
      <c r="R21" s="117"/>
      <c r="S21" s="118"/>
      <c r="T21" s="118"/>
      <c r="U21" s="118"/>
      <c r="V21" s="118"/>
      <c r="W21" s="133"/>
      <c r="X21" s="76"/>
      <c r="Y21" s="104" t="e">
        <f>COUNTIFS(#REF!,'Análise AmNet'!mês,tabLocalidades!$F$3:$F$626,"CEU")</f>
        <v>#REF!</v>
      </c>
      <c r="Z21" s="105" t="e">
        <f>COUNTIFS(#REF!,'Análise AmNet'!mês,tabLocalidades!$F$3:$F$626,"CEU")</f>
        <v>#REF!</v>
      </c>
      <c r="AA21" s="76"/>
      <c r="AB21" s="102" t="e">
        <f>COUNTIFS(#REF!,'Análise AmNet'!mês,#REF!,'Análise AmNet'!categoria,tabLocalidades!$P$3:$P$626,"não",tabLocalidades!$F$3:$F$626,"Praça")+COUNTIFS(#REF!,'Análise AmNet'!mês,#REF!,'Análise AmNet'!categoria,tabLocalidades!$P$3:$P$626,"não",tabLocalidades!$F$3:$F$626,"Parque")+COUNTIFS(#REF!,'Análise AmNet'!mês,#REF!,'Análise AmNet'!categoria,tabLocalidades!$P$3:$P$626,"não",tabLocalidades!$F$3:$F$626,"Ponto turístico")+COUNTIFS(#REF!,'Análise AmNet'!mês,#REF!,'Análise AmNet'!categoria,tabLocalidades!$P$3:$P$626,"não",tabLocalidades!$F$3:$F$626,"Corredor")</f>
        <v>#REF!</v>
      </c>
      <c r="AC21" s="100" t="e">
        <f>COUNTIFS(#REF!,'Análise AmNet'!mês,#REF!,'Análise AmNet'!categoria,tabLocalidades!$P$3:$P$626,"não",tabLocalidades!$F$3:$F$626,"Praça")+COUNTIFS(#REF!,'Análise AmNet'!mês,#REF!,'Análise AmNet'!categoria,tabLocalidades!$P$3:$P$626,"não",tabLocalidades!$F$3:$F$626,"Parque")+COUNTIFS(#REF!,'Análise AmNet'!mês,#REF!,'Análise AmNet'!categoria,tabLocalidades!$P$3:$P$626,"não",tabLocalidades!$F$3:$F$626,"Ponto turístico")+COUNTIFS(#REF!,'Análise AmNet'!mês,#REF!,'Análise AmNet'!categoria,tabLocalidades!$P$3:$P$626,"não",tabLocalidades!$F$3:$F$626,"Corredor")</f>
        <v>#REF!</v>
      </c>
      <c r="AD21" s="76"/>
      <c r="AE21" s="99" t="e">
        <f>COUNTIFS(#REF!,'Análise AmNet'!mês,tabLocalidades!$G$3:$G$626,'Análise AmNet'!região)</f>
        <v>#REF!</v>
      </c>
      <c r="AF21" s="102" t="e">
        <f>COUNTIFS(#REF!,'Análise AmNet'!mês,tabLocalidades!$G$3:$G$626,$AE$2)</f>
        <v>#REF!</v>
      </c>
      <c r="AG21" s="106" t="e">
        <f>COUNTIFS(#REF!,'Análise AmNet'!mês,tabLocalidades!$G$3:$G$626,'Análise AmNet'!região)</f>
        <v>#REF!</v>
      </c>
      <c r="AH21" s="102" t="e">
        <f>COUNTIFS(#REF!,'Análise AmNet'!mês,tabLocalidades!$G$3:$G$626,$AG$2)</f>
        <v>#REF!</v>
      </c>
      <c r="AI21" s="106" t="e">
        <f>COUNTIFS(#REF!,'Análise AmNet'!mês,tabLocalidades!$G$3:$G$626,'Análise AmNet'!região)</f>
        <v>#REF!</v>
      </c>
      <c r="AJ21" s="102" t="e">
        <f>COUNTIFS(#REF!,'Análise AmNet'!mês,tabLocalidades!$G$3:$G$626,$AI$2)</f>
        <v>#REF!</v>
      </c>
      <c r="AK21" s="106" t="e">
        <f>COUNTIFS(#REF!,'Análise AmNet'!mês,tabLocalidades!$G$3:$G$626,'Análise AmNet'!região)</f>
        <v>#REF!</v>
      </c>
      <c r="AL21" s="102" t="e">
        <f>COUNTIFS(#REF!,'Análise AmNet'!mês,tabLocalidades!$G$3:$G$626,$AK$2)</f>
        <v>#REF!</v>
      </c>
      <c r="AM21" s="107" t="e">
        <f>COUNTIFS(#REF!,'Análise AmNet'!mês,tabLocalidades!$G$3:$G$626,'Análise AmNet'!região)</f>
        <v>#REF!</v>
      </c>
      <c r="AN21" s="102" t="e">
        <f>COUNTIFS(#REF!,'Análise AmNet'!mês,tabLocalidades!$G$3:$G$626,$AM$2)</f>
        <v>#REF!</v>
      </c>
      <c r="AP21" s="75" t="s">
        <v>3808</v>
      </c>
      <c r="AR21" s="431"/>
      <c r="AS21" s="298">
        <v>18</v>
      </c>
      <c r="AT21" s="299" t="e">
        <f>COUNTIFS(#REF!,'Análise AmNet'!mês,tabLocalidades!$F$3:$F$626,'Análise AmNet'!tipo)</f>
        <v>#REF!</v>
      </c>
      <c r="AU21" s="113" t="e">
        <f>COUNTIFS(#REF!,'Análise AmNet'!mês,tabLocalidades!$F$3:$F$626,'Análise AmNet'!tipo)</f>
        <v>#REF!</v>
      </c>
      <c r="AV21" s="113" t="e">
        <f>COUNTIFS(#REF!,'Análise AmNet'!mês,tabLocalidades!$F$3:$F$626,'Análise AmNet'!tipo)</f>
        <v>#REF!</v>
      </c>
      <c r="AW21" s="113" t="e">
        <f>COUNTIFS(#REF!,'Análise AmNet'!mês,tabLocalidades!$F$3:$F$626,'Análise AmNet'!tipo)</f>
        <v>#REF!</v>
      </c>
      <c r="AX21" s="113" t="e">
        <f>COUNTIFS(#REF!,'Análise AmNet'!mês,tabLocalidades!$F$3:$F$626,'Análise AmNet'!tipo)</f>
        <v>#REF!</v>
      </c>
      <c r="AY21" s="113" t="e">
        <f>COUNTIFS(#REF!,'Análise AmNet'!mês,tabLocalidades!$F$3:$F$626,'Análise AmNet'!tipo)</f>
        <v>#REF!</v>
      </c>
      <c r="AZ21" s="113" t="e">
        <f>COUNTIFS(#REF!,'Análise AmNet'!mês,tabLocalidades!$F$3:$F$626,'Análise AmNet'!tipo)</f>
        <v>#REF!</v>
      </c>
      <c r="BA21" s="113" t="e">
        <f>COUNTIFS(#REF!,'Análise AmNet'!mês,tabLocalidades!$F$3:$F$626,'Análise AmNet'!tipo)</f>
        <v>#REF!</v>
      </c>
      <c r="BB21" s="113" t="e">
        <f>COUNTIFS(#REF!,'Análise AmNet'!mês,tabLocalidades!$F$3:$F$626,'Análise AmNet'!tipo)</f>
        <v>#REF!</v>
      </c>
      <c r="BC21" s="113" t="e">
        <f>COUNTIFS(#REF!,'Análise AmNet'!mês,tabLocalidades!$F$3:$F$626,'Análise AmNet'!tipo)</f>
        <v>#REF!</v>
      </c>
      <c r="BD21" s="113" t="e">
        <f>COUNTIFS(#REF!,'Análise AmNet'!mês,tabLocalidades!$F$3:$F$626,'Análise AmNet'!tipo)</f>
        <v>#REF!</v>
      </c>
      <c r="BE21" s="113" t="e">
        <f>COUNTIFS(#REF!,'Análise AmNet'!mês,tabLocalidades!$F$3:$F$626,'Análise AmNet'!tipo)</f>
        <v>#REF!</v>
      </c>
      <c r="BF21" s="113" t="e">
        <f>COUNTIFS(#REF!,'Análise AmNet'!mês,tabLocalidades!$F$3:$F$626,'Análise AmNet'!tipo)</f>
        <v>#REF!</v>
      </c>
      <c r="BG21" s="300" t="e">
        <f>COUNTIFS(#REF!,'Análise AmNet'!mês,tabLocalidades!$F$3:$F$626,'Análise AmNet'!tipo)</f>
        <v>#REF!</v>
      </c>
      <c r="BH21" s="114" t="e">
        <f t="shared" si="12"/>
        <v>#REF!</v>
      </c>
    </row>
    <row r="22" spans="1:60" ht="15.75" customHeight="1">
      <c r="A22" s="442"/>
      <c r="B22" s="111">
        <v>44013</v>
      </c>
      <c r="C22" s="102" t="e">
        <f>COUNTIF(#REF!,'Análise AmNet'!mês)</f>
        <v>#REF!</v>
      </c>
      <c r="D22" s="96" t="e">
        <f>COUNTIFS(#REF!,'Análise AmNet'!mês,tabLocalidades!$A$3:$A$626,"Concluída")</f>
        <v>#REF!</v>
      </c>
      <c r="E22" s="112"/>
      <c r="F22" s="103" t="e">
        <f>COUNTIFS(#REF!,'Análise AmNet'!mês,#REF!,'Análise AmNet'!categoria)</f>
        <v>#REF!</v>
      </c>
      <c r="G22" s="100" t="e">
        <f>COUNTIFS(#REF!,'Análise AmNet'!mês,#REF!,'Análise AmNet'!categoria)</f>
        <v>#REF!</v>
      </c>
      <c r="H22" s="76"/>
      <c r="I22" s="99" t="e">
        <f>COUNTIFS(#REF!,'Análise AmNet'!mês,tabLocalidades!$P$3:$P$626,"sim")</f>
        <v>#REF!</v>
      </c>
      <c r="J22" s="100" t="e">
        <f>COUNTIFS(#REF!,'Análise AmNet'!mês,tabLocalidades!$C$3:$C$626,"A",tabLocalidades!$A$3:$A$626,"Concluída")</f>
        <v>#REF!</v>
      </c>
      <c r="K22" s="99" t="e">
        <f t="shared" si="10"/>
        <v>#REF!</v>
      </c>
      <c r="L22" s="100" t="e">
        <f>COUNTIFS(#REF!,'Análise AmNet'!mês,tabLocalidades!$C$3:$C$626,"B",tabLocalidades!$A$3:$A$626,"Concluída")</f>
        <v>#REF!</v>
      </c>
      <c r="M22" s="99" t="e">
        <f t="shared" si="11"/>
        <v>#REF!</v>
      </c>
      <c r="N22" s="100" t="e">
        <f>COUNTIFS(#REF!,'Análise AmNet'!mês,tabLocalidades!$C$3:$C$626,"C",tabLocalidades!$A$3:$A$626,"Concluída")+COUNTIFS(#REF!,'Análise AmNet'!mês,tabLocalidades!$C$3:$C$626,"D",tabLocalidades!$A$3:$A$626,"Concluída")</f>
        <v>#REF!</v>
      </c>
      <c r="O22" s="76"/>
      <c r="P22" s="101">
        <f>'Plano de Metas (NOVAS)'!C27</f>
        <v>0</v>
      </c>
      <c r="Q22" s="76"/>
      <c r="R22" s="117"/>
      <c r="S22" s="118"/>
      <c r="T22" s="118"/>
      <c r="U22" s="118"/>
      <c r="V22" s="118"/>
      <c r="W22" s="133"/>
      <c r="X22" s="76"/>
      <c r="Y22" s="104" t="e">
        <f>COUNTIFS(#REF!,'Análise AmNet'!mês,tabLocalidades!$F$3:$F$626,"CEU")</f>
        <v>#REF!</v>
      </c>
      <c r="Z22" s="105" t="e">
        <f>COUNTIFS(#REF!,'Análise AmNet'!mês,tabLocalidades!$F$3:$F$626,"CEU")</f>
        <v>#REF!</v>
      </c>
      <c r="AA22" s="76"/>
      <c r="AB22" s="102" t="e">
        <f>COUNTIFS(#REF!,'Análise AmNet'!mês,#REF!,'Análise AmNet'!categoria,tabLocalidades!$P$3:$P$626,"não",tabLocalidades!$F$3:$F$626,"Praça")+COUNTIFS(#REF!,'Análise AmNet'!mês,#REF!,'Análise AmNet'!categoria,tabLocalidades!$P$3:$P$626,"não",tabLocalidades!$F$3:$F$626,"Parque")+COUNTIFS(#REF!,'Análise AmNet'!mês,#REF!,'Análise AmNet'!categoria,tabLocalidades!$P$3:$P$626,"não",tabLocalidades!$F$3:$F$626,"Ponto turístico")+COUNTIFS(#REF!,'Análise AmNet'!mês,#REF!,'Análise AmNet'!categoria,tabLocalidades!$P$3:$P$626,"não",tabLocalidades!$F$3:$F$626,"Corredor")</f>
        <v>#REF!</v>
      </c>
      <c r="AC22" s="100" t="e">
        <f>COUNTIFS(#REF!,'Análise AmNet'!mês,#REF!,'Análise AmNet'!categoria,tabLocalidades!$P$3:$P$626,"não",tabLocalidades!$F$3:$F$626,"Praça")+COUNTIFS(#REF!,'Análise AmNet'!mês,#REF!,'Análise AmNet'!categoria,tabLocalidades!$P$3:$P$626,"não",tabLocalidades!$F$3:$F$626,"Parque")+COUNTIFS(#REF!,'Análise AmNet'!mês,#REF!,'Análise AmNet'!categoria,tabLocalidades!$P$3:$P$626,"não",tabLocalidades!$F$3:$F$626,"Ponto turístico")+COUNTIFS(#REF!,'Análise AmNet'!mês,#REF!,'Análise AmNet'!categoria,tabLocalidades!$P$3:$P$626,"não",tabLocalidades!$F$3:$F$626,"Corredor")</f>
        <v>#REF!</v>
      </c>
      <c r="AD22" s="76"/>
      <c r="AE22" s="99" t="e">
        <f>COUNTIFS(#REF!,'Análise AmNet'!mês,tabLocalidades!$G$3:$G$626,'Análise AmNet'!região)</f>
        <v>#REF!</v>
      </c>
      <c r="AF22" s="102" t="e">
        <f>COUNTIFS(#REF!,'Análise AmNet'!mês,tabLocalidades!$G$3:$G$626,$AE$2)</f>
        <v>#REF!</v>
      </c>
      <c r="AG22" s="106" t="e">
        <f>COUNTIFS(#REF!,'Análise AmNet'!mês,tabLocalidades!$G$3:$G$626,'Análise AmNet'!região)</f>
        <v>#REF!</v>
      </c>
      <c r="AH22" s="102" t="e">
        <f>COUNTIFS(#REF!,'Análise AmNet'!mês,tabLocalidades!$G$3:$G$626,$AG$2)</f>
        <v>#REF!</v>
      </c>
      <c r="AI22" s="106" t="e">
        <f>COUNTIFS(#REF!,'Análise AmNet'!mês,tabLocalidades!$G$3:$G$626,'Análise AmNet'!região)</f>
        <v>#REF!</v>
      </c>
      <c r="AJ22" s="102" t="e">
        <f>COUNTIFS(#REF!,'Análise AmNet'!mês,tabLocalidades!$G$3:$G$626,$AI$2)</f>
        <v>#REF!</v>
      </c>
      <c r="AK22" s="106" t="e">
        <f>COUNTIFS(#REF!,'Análise AmNet'!mês,tabLocalidades!$G$3:$G$626,'Análise AmNet'!região)</f>
        <v>#REF!</v>
      </c>
      <c r="AL22" s="102" t="e">
        <f>COUNTIFS(#REF!,'Análise AmNet'!mês,tabLocalidades!$G$3:$G$626,$AK$2)</f>
        <v>#REF!</v>
      </c>
      <c r="AM22" s="107" t="e">
        <f>COUNTIFS(#REF!,'Análise AmNet'!mês,tabLocalidades!$G$3:$G$626,'Análise AmNet'!região)</f>
        <v>#REF!</v>
      </c>
      <c r="AN22" s="102" t="e">
        <f>COUNTIFS(#REF!,'Análise AmNet'!mês,tabLocalidades!$G$3:$G$626,$AM$2)</f>
        <v>#REF!</v>
      </c>
      <c r="AP22" s="75" t="s">
        <v>3807</v>
      </c>
      <c r="AR22" s="431"/>
      <c r="AS22" s="298">
        <v>19</v>
      </c>
      <c r="AT22" s="299" t="e">
        <f>COUNTIFS(#REF!,'Análise AmNet'!mês,tabLocalidades!$F$3:$F$626,'Análise AmNet'!tipo)</f>
        <v>#REF!</v>
      </c>
      <c r="AU22" s="113" t="e">
        <f>COUNTIFS(#REF!,'Análise AmNet'!mês,tabLocalidades!$F$3:$F$626,'Análise AmNet'!tipo)</f>
        <v>#REF!</v>
      </c>
      <c r="AV22" s="113" t="e">
        <f>COUNTIFS(#REF!,'Análise AmNet'!mês,tabLocalidades!$F$3:$F$626,'Análise AmNet'!tipo)</f>
        <v>#REF!</v>
      </c>
      <c r="AW22" s="113" t="e">
        <f>COUNTIFS(#REF!,'Análise AmNet'!mês,tabLocalidades!$F$3:$F$626,'Análise AmNet'!tipo)</f>
        <v>#REF!</v>
      </c>
      <c r="AX22" s="113" t="e">
        <f>COUNTIFS(#REF!,'Análise AmNet'!mês,tabLocalidades!$F$3:$F$626,'Análise AmNet'!tipo)</f>
        <v>#REF!</v>
      </c>
      <c r="AY22" s="113" t="e">
        <f>COUNTIFS(#REF!,'Análise AmNet'!mês,tabLocalidades!$F$3:$F$626,'Análise AmNet'!tipo)</f>
        <v>#REF!</v>
      </c>
      <c r="AZ22" s="113" t="e">
        <f>COUNTIFS(#REF!,'Análise AmNet'!mês,tabLocalidades!$F$3:$F$626,'Análise AmNet'!tipo)</f>
        <v>#REF!</v>
      </c>
      <c r="BA22" s="113" t="e">
        <f>COUNTIFS(#REF!,'Análise AmNet'!mês,tabLocalidades!$F$3:$F$626,'Análise AmNet'!tipo)</f>
        <v>#REF!</v>
      </c>
      <c r="BB22" s="113" t="e">
        <f>COUNTIFS(#REF!,'Análise AmNet'!mês,tabLocalidades!$F$3:$F$626,'Análise AmNet'!tipo)</f>
        <v>#REF!</v>
      </c>
      <c r="BC22" s="113" t="e">
        <f>COUNTIFS(#REF!,'Análise AmNet'!mês,tabLocalidades!$F$3:$F$626,'Análise AmNet'!tipo)</f>
        <v>#REF!</v>
      </c>
      <c r="BD22" s="113" t="e">
        <f>COUNTIFS(#REF!,'Análise AmNet'!mês,tabLocalidades!$F$3:$F$626,'Análise AmNet'!tipo)</f>
        <v>#REF!</v>
      </c>
      <c r="BE22" s="113" t="e">
        <f>COUNTIFS(#REF!,'Análise AmNet'!mês,tabLocalidades!$F$3:$F$626,'Análise AmNet'!tipo)</f>
        <v>#REF!</v>
      </c>
      <c r="BF22" s="113" t="e">
        <f>COUNTIFS(#REF!,'Análise AmNet'!mês,tabLocalidades!$F$3:$F$626,'Análise AmNet'!tipo)</f>
        <v>#REF!</v>
      </c>
      <c r="BG22" s="300" t="e">
        <f>COUNTIFS(#REF!,'Análise AmNet'!mês,tabLocalidades!$F$3:$F$626,'Análise AmNet'!tipo)</f>
        <v>#REF!</v>
      </c>
      <c r="BH22" s="114" t="e">
        <f t="shared" si="12"/>
        <v>#REF!</v>
      </c>
    </row>
    <row r="23" spans="1:60" ht="15.75" customHeight="1">
      <c r="A23" s="442"/>
      <c r="B23" s="111">
        <v>44044</v>
      </c>
      <c r="C23" s="102" t="e">
        <f>COUNTIF(#REF!,'Análise AmNet'!mês)</f>
        <v>#REF!</v>
      </c>
      <c r="D23" s="96" t="e">
        <f>COUNTIFS(#REF!,'Análise AmNet'!mês,tabLocalidades!$A$3:$A$626,"Concluída")</f>
        <v>#REF!</v>
      </c>
      <c r="E23" s="112"/>
      <c r="F23" s="103" t="e">
        <f>COUNTIFS(#REF!,'Análise AmNet'!mês,#REF!,'Análise AmNet'!categoria)</f>
        <v>#REF!</v>
      </c>
      <c r="G23" s="100" t="e">
        <f>COUNTIFS(#REF!,'Análise AmNet'!mês,#REF!,'Análise AmNet'!categoria)</f>
        <v>#REF!</v>
      </c>
      <c r="H23" s="76"/>
      <c r="I23" s="99" t="e">
        <f>COUNTIFS(#REF!,'Análise AmNet'!mês,tabLocalidades!$P$3:$P$626,"sim")</f>
        <v>#REF!</v>
      </c>
      <c r="J23" s="100" t="e">
        <f>COUNTIFS(#REF!,'Análise AmNet'!mês,tabLocalidades!$C$3:$C$626,"A",tabLocalidades!$A$3:$A$626,"Concluída")</f>
        <v>#REF!</v>
      </c>
      <c r="K23" s="99" t="e">
        <f t="shared" si="10"/>
        <v>#REF!</v>
      </c>
      <c r="L23" s="100" t="e">
        <f>COUNTIFS(#REF!,'Análise AmNet'!mês,tabLocalidades!$C$3:$C$626,"B",tabLocalidades!$A$3:$A$626,"Concluída")</f>
        <v>#REF!</v>
      </c>
      <c r="M23" s="99" t="e">
        <f t="shared" si="11"/>
        <v>#REF!</v>
      </c>
      <c r="N23" s="100" t="e">
        <f>COUNTIFS(#REF!,'Análise AmNet'!mês,tabLocalidades!$C$3:$C$626,"C",tabLocalidades!$A$3:$A$626,"Concluída")+COUNTIFS(#REF!,'Análise AmNet'!mês,tabLocalidades!$C$3:$C$626,"D",tabLocalidades!$A$3:$A$626,"Concluída")</f>
        <v>#REF!</v>
      </c>
      <c r="O23" s="76"/>
      <c r="P23" s="101">
        <f>'Plano de Metas (NOVAS)'!C28</f>
        <v>0</v>
      </c>
      <c r="Q23" s="76"/>
      <c r="R23" s="117"/>
      <c r="S23" s="118"/>
      <c r="T23" s="118"/>
      <c r="U23" s="118"/>
      <c r="V23" s="118"/>
      <c r="W23" s="133"/>
      <c r="X23" s="76"/>
      <c r="Y23" s="104" t="e">
        <f>COUNTIFS(#REF!,'Análise AmNet'!mês,tabLocalidades!$F$3:$F$626,"CEU")</f>
        <v>#REF!</v>
      </c>
      <c r="Z23" s="105" t="e">
        <f>COUNTIFS(#REF!,'Análise AmNet'!mês,tabLocalidades!$F$3:$F$626,"CEU")</f>
        <v>#REF!</v>
      </c>
      <c r="AA23" s="76"/>
      <c r="AB23" s="102" t="e">
        <f>COUNTIFS(#REF!,'Análise AmNet'!mês,#REF!,'Análise AmNet'!categoria,tabLocalidades!$P$3:$P$626,"não",tabLocalidades!$F$3:$F$626,"Praça")+COUNTIFS(#REF!,'Análise AmNet'!mês,#REF!,'Análise AmNet'!categoria,tabLocalidades!$P$3:$P$626,"não",tabLocalidades!$F$3:$F$626,"Parque")+COUNTIFS(#REF!,'Análise AmNet'!mês,#REF!,'Análise AmNet'!categoria,tabLocalidades!$P$3:$P$626,"não",tabLocalidades!$F$3:$F$626,"Ponto turístico")+COUNTIFS(#REF!,'Análise AmNet'!mês,#REF!,'Análise AmNet'!categoria,tabLocalidades!$P$3:$P$626,"não",tabLocalidades!$F$3:$F$626,"Corredor")</f>
        <v>#REF!</v>
      </c>
      <c r="AC23" s="100" t="e">
        <f>COUNTIFS(#REF!,'Análise AmNet'!mês,#REF!,'Análise AmNet'!categoria,tabLocalidades!$P$3:$P$626,"não",tabLocalidades!$F$3:$F$626,"Praça")+COUNTIFS(#REF!,'Análise AmNet'!mês,#REF!,'Análise AmNet'!categoria,tabLocalidades!$P$3:$P$626,"não",tabLocalidades!$F$3:$F$626,"Parque")+COUNTIFS(#REF!,'Análise AmNet'!mês,#REF!,'Análise AmNet'!categoria,tabLocalidades!$P$3:$P$626,"não",tabLocalidades!$F$3:$F$626,"Ponto turístico")+COUNTIFS(#REF!,'Análise AmNet'!mês,#REF!,'Análise AmNet'!categoria,tabLocalidades!$P$3:$P$626,"não",tabLocalidades!$F$3:$F$626,"Corredor")</f>
        <v>#REF!</v>
      </c>
      <c r="AD23" s="76"/>
      <c r="AE23" s="99" t="e">
        <f>COUNTIFS(#REF!,'Análise AmNet'!mês,tabLocalidades!$G$3:$G$626,'Análise AmNet'!região)</f>
        <v>#REF!</v>
      </c>
      <c r="AF23" s="102" t="e">
        <f>COUNTIFS(#REF!,'Análise AmNet'!mês,tabLocalidades!$G$3:$G$626,$AE$2)</f>
        <v>#REF!</v>
      </c>
      <c r="AG23" s="106" t="e">
        <f>COUNTIFS(#REF!,'Análise AmNet'!mês,tabLocalidades!$G$3:$G$626,'Análise AmNet'!região)</f>
        <v>#REF!</v>
      </c>
      <c r="AH23" s="102" t="e">
        <f>COUNTIFS(#REF!,'Análise AmNet'!mês,tabLocalidades!$G$3:$G$626,$AG$2)</f>
        <v>#REF!</v>
      </c>
      <c r="AI23" s="106" t="e">
        <f>COUNTIFS(#REF!,'Análise AmNet'!mês,tabLocalidades!$G$3:$G$626,'Análise AmNet'!região)</f>
        <v>#REF!</v>
      </c>
      <c r="AJ23" s="102" t="e">
        <f>COUNTIFS(#REF!,'Análise AmNet'!mês,tabLocalidades!$G$3:$G$626,$AI$2)</f>
        <v>#REF!</v>
      </c>
      <c r="AK23" s="106" t="e">
        <f>COUNTIFS(#REF!,'Análise AmNet'!mês,tabLocalidades!$G$3:$G$626,'Análise AmNet'!região)</f>
        <v>#REF!</v>
      </c>
      <c r="AL23" s="102" t="e">
        <f>COUNTIFS(#REF!,'Análise AmNet'!mês,tabLocalidades!$G$3:$G$626,$AK$2)</f>
        <v>#REF!</v>
      </c>
      <c r="AM23" s="107" t="e">
        <f>COUNTIFS(#REF!,'Análise AmNet'!mês,tabLocalidades!$G$3:$G$626,'Análise AmNet'!região)</f>
        <v>#REF!</v>
      </c>
      <c r="AN23" s="102" t="e">
        <f>COUNTIFS(#REF!,'Análise AmNet'!mês,tabLocalidades!$G$3:$G$626,$AM$2)</f>
        <v>#REF!</v>
      </c>
      <c r="AP23" s="75" t="s">
        <v>3809</v>
      </c>
      <c r="AR23" s="431"/>
      <c r="AS23" s="298">
        <v>20</v>
      </c>
      <c r="AT23" s="299" t="e">
        <f>COUNTIFS(#REF!,'Análise AmNet'!mês,tabLocalidades!$F$3:$F$626,'Análise AmNet'!tipo)</f>
        <v>#REF!</v>
      </c>
      <c r="AU23" s="113" t="e">
        <f>COUNTIFS(#REF!,'Análise AmNet'!mês,tabLocalidades!$F$3:$F$626,'Análise AmNet'!tipo)</f>
        <v>#REF!</v>
      </c>
      <c r="AV23" s="113" t="e">
        <f>COUNTIFS(#REF!,'Análise AmNet'!mês,tabLocalidades!$F$3:$F$626,'Análise AmNet'!tipo)</f>
        <v>#REF!</v>
      </c>
      <c r="AW23" s="113" t="e">
        <f>COUNTIFS(#REF!,'Análise AmNet'!mês,tabLocalidades!$F$3:$F$626,'Análise AmNet'!tipo)</f>
        <v>#REF!</v>
      </c>
      <c r="AX23" s="113" t="e">
        <f>COUNTIFS(#REF!,'Análise AmNet'!mês,tabLocalidades!$F$3:$F$626,'Análise AmNet'!tipo)</f>
        <v>#REF!</v>
      </c>
      <c r="AY23" s="113" t="e">
        <f>COUNTIFS(#REF!,'Análise AmNet'!mês,tabLocalidades!$F$3:$F$626,'Análise AmNet'!tipo)</f>
        <v>#REF!</v>
      </c>
      <c r="AZ23" s="113" t="e">
        <f>COUNTIFS(#REF!,'Análise AmNet'!mês,tabLocalidades!$F$3:$F$626,'Análise AmNet'!tipo)</f>
        <v>#REF!</v>
      </c>
      <c r="BA23" s="113" t="e">
        <f>COUNTIFS(#REF!,'Análise AmNet'!mês,tabLocalidades!$F$3:$F$626,'Análise AmNet'!tipo)</f>
        <v>#REF!</v>
      </c>
      <c r="BB23" s="113" t="e">
        <f>COUNTIFS(#REF!,'Análise AmNet'!mês,tabLocalidades!$F$3:$F$626,'Análise AmNet'!tipo)</f>
        <v>#REF!</v>
      </c>
      <c r="BC23" s="113" t="e">
        <f>COUNTIFS(#REF!,'Análise AmNet'!mês,tabLocalidades!$F$3:$F$626,'Análise AmNet'!tipo)</f>
        <v>#REF!</v>
      </c>
      <c r="BD23" s="113" t="e">
        <f>COUNTIFS(#REF!,'Análise AmNet'!mês,tabLocalidades!$F$3:$F$626,'Análise AmNet'!tipo)</f>
        <v>#REF!</v>
      </c>
      <c r="BE23" s="113" t="e">
        <f>COUNTIFS(#REF!,'Análise AmNet'!mês,tabLocalidades!$F$3:$F$626,'Análise AmNet'!tipo)</f>
        <v>#REF!</v>
      </c>
      <c r="BF23" s="113" t="e">
        <f>COUNTIFS(#REF!,'Análise AmNet'!mês,tabLocalidades!$F$3:$F$626,'Análise AmNet'!tipo)</f>
        <v>#REF!</v>
      </c>
      <c r="BG23" s="300" t="e">
        <f>COUNTIFS(#REF!,'Análise AmNet'!mês,tabLocalidades!$F$3:$F$626,'Análise AmNet'!tipo)</f>
        <v>#REF!</v>
      </c>
      <c r="BH23" s="114" t="e">
        <f t="shared" si="12"/>
        <v>#REF!</v>
      </c>
    </row>
    <row r="24" spans="1:60" ht="15.75" customHeight="1">
      <c r="A24" s="442"/>
      <c r="B24" s="111">
        <v>44075</v>
      </c>
      <c r="C24" s="102" t="e">
        <f>COUNTIF(#REF!,'Análise AmNet'!mês)</f>
        <v>#REF!</v>
      </c>
      <c r="D24" s="96" t="e">
        <f>COUNTIFS(#REF!,'Análise AmNet'!mês,tabLocalidades!$A$3:$A$626,"Concluída")</f>
        <v>#REF!</v>
      </c>
      <c r="E24" s="112"/>
      <c r="F24" s="103" t="e">
        <f>COUNTIFS(#REF!,'Análise AmNet'!mês,#REF!,'Análise AmNet'!categoria)</f>
        <v>#REF!</v>
      </c>
      <c r="G24" s="100" t="e">
        <f>COUNTIFS(#REF!,'Análise AmNet'!mês,#REF!,'Análise AmNet'!categoria)</f>
        <v>#REF!</v>
      </c>
      <c r="H24" s="76"/>
      <c r="I24" s="99" t="e">
        <f>COUNTIFS(#REF!,'Análise AmNet'!mês,tabLocalidades!$P$3:$P$626,"sim")</f>
        <v>#REF!</v>
      </c>
      <c r="J24" s="100" t="e">
        <f>COUNTIFS(#REF!,'Análise AmNet'!mês,tabLocalidades!$C$3:$C$626,"A",tabLocalidades!$A$3:$A$626,"Concluída")</f>
        <v>#REF!</v>
      </c>
      <c r="K24" s="99" t="e">
        <f t="shared" si="10"/>
        <v>#REF!</v>
      </c>
      <c r="L24" s="100" t="e">
        <f>COUNTIFS(#REF!,'Análise AmNet'!mês,tabLocalidades!$C$3:$C$626,"B",tabLocalidades!$A$3:$A$626,"Concluída")</f>
        <v>#REF!</v>
      </c>
      <c r="M24" s="99" t="e">
        <f t="shared" si="11"/>
        <v>#REF!</v>
      </c>
      <c r="N24" s="100" t="e">
        <f>COUNTIFS(#REF!,'Análise AmNet'!mês,tabLocalidades!$C$3:$C$626,"C",tabLocalidades!$A$3:$A$626,"Concluída")+COUNTIFS(#REF!,'Análise AmNet'!mês,tabLocalidades!$C$3:$C$626,"D",tabLocalidades!$A$3:$A$626,"Concluída")</f>
        <v>#REF!</v>
      </c>
      <c r="O24" s="76"/>
      <c r="P24" s="101">
        <f>'Plano de Metas (NOVAS)'!C29</f>
        <v>0</v>
      </c>
      <c r="Q24" s="76"/>
      <c r="R24" s="117"/>
      <c r="S24" s="118"/>
      <c r="T24" s="118"/>
      <c r="U24" s="118"/>
      <c r="V24" s="118"/>
      <c r="W24" s="133"/>
      <c r="X24" s="76"/>
      <c r="Y24" s="104" t="e">
        <f>COUNTIFS(#REF!,'Análise AmNet'!mês,tabLocalidades!$F$3:$F$626,"CEU")</f>
        <v>#REF!</v>
      </c>
      <c r="Z24" s="105" t="e">
        <f>COUNTIFS(#REF!,'Análise AmNet'!mês,tabLocalidades!$F$3:$F$626,"CEU")</f>
        <v>#REF!</v>
      </c>
      <c r="AA24" s="76"/>
      <c r="AB24" s="102" t="e">
        <f>COUNTIFS(#REF!,'Análise AmNet'!mês,#REF!,'Análise AmNet'!categoria,tabLocalidades!$P$3:$P$626,"não",tabLocalidades!$F$3:$F$626,"Praça")+COUNTIFS(#REF!,'Análise AmNet'!mês,#REF!,'Análise AmNet'!categoria,tabLocalidades!$P$3:$P$626,"não",tabLocalidades!$F$3:$F$626,"Parque")+COUNTIFS(#REF!,'Análise AmNet'!mês,#REF!,'Análise AmNet'!categoria,tabLocalidades!$P$3:$P$626,"não",tabLocalidades!$F$3:$F$626,"Ponto turístico")+COUNTIFS(#REF!,'Análise AmNet'!mês,#REF!,'Análise AmNet'!categoria,tabLocalidades!$P$3:$P$626,"não",tabLocalidades!$F$3:$F$626,"Corredor")</f>
        <v>#REF!</v>
      </c>
      <c r="AC24" s="100" t="e">
        <f>COUNTIFS(#REF!,'Análise AmNet'!mês,#REF!,'Análise AmNet'!categoria,tabLocalidades!$P$3:$P$626,"não",tabLocalidades!$F$3:$F$626,"Praça")+COUNTIFS(#REF!,'Análise AmNet'!mês,#REF!,'Análise AmNet'!categoria,tabLocalidades!$P$3:$P$626,"não",tabLocalidades!$F$3:$F$626,"Parque")+COUNTIFS(#REF!,'Análise AmNet'!mês,#REF!,'Análise AmNet'!categoria,tabLocalidades!$P$3:$P$626,"não",tabLocalidades!$F$3:$F$626,"Ponto turístico")+COUNTIFS(#REF!,'Análise AmNet'!mês,#REF!,'Análise AmNet'!categoria,tabLocalidades!$P$3:$P$626,"não",tabLocalidades!$F$3:$F$626,"Corredor")</f>
        <v>#REF!</v>
      </c>
      <c r="AD24" s="76"/>
      <c r="AE24" s="99" t="e">
        <f>COUNTIFS(#REF!,'Análise AmNet'!mês,tabLocalidades!$G$3:$G$626,'Análise AmNet'!região)</f>
        <v>#REF!</v>
      </c>
      <c r="AF24" s="102" t="e">
        <f>COUNTIFS(#REF!,'Análise AmNet'!mês,tabLocalidades!$G$3:$G$626,$AE$2)</f>
        <v>#REF!</v>
      </c>
      <c r="AG24" s="106" t="e">
        <f>COUNTIFS(#REF!,'Análise AmNet'!mês,tabLocalidades!$G$3:$G$626,'Análise AmNet'!região)</f>
        <v>#REF!</v>
      </c>
      <c r="AH24" s="102" t="e">
        <f>COUNTIFS(#REF!,'Análise AmNet'!mês,tabLocalidades!$G$3:$G$626,$AG$2)</f>
        <v>#REF!</v>
      </c>
      <c r="AI24" s="106" t="e">
        <f>COUNTIFS(#REF!,'Análise AmNet'!mês,tabLocalidades!$G$3:$G$626,'Análise AmNet'!região)</f>
        <v>#REF!</v>
      </c>
      <c r="AJ24" s="102" t="e">
        <f>COUNTIFS(#REF!,'Análise AmNet'!mês,tabLocalidades!$G$3:$G$626,$AI$2)</f>
        <v>#REF!</v>
      </c>
      <c r="AK24" s="106" t="e">
        <f>COUNTIFS(#REF!,'Análise AmNet'!mês,tabLocalidades!$G$3:$G$626,'Análise AmNet'!região)</f>
        <v>#REF!</v>
      </c>
      <c r="AL24" s="102" t="e">
        <f>COUNTIFS(#REF!,'Análise AmNet'!mês,tabLocalidades!$G$3:$G$626,$AK$2)</f>
        <v>#REF!</v>
      </c>
      <c r="AM24" s="107" t="e">
        <f>COUNTIFS(#REF!,'Análise AmNet'!mês,tabLocalidades!$G$3:$G$626,'Análise AmNet'!região)</f>
        <v>#REF!</v>
      </c>
      <c r="AN24" s="102" t="e">
        <f>COUNTIFS(#REF!,'Análise AmNet'!mês,tabLocalidades!$G$3:$G$626,$AM$2)</f>
        <v>#REF!</v>
      </c>
      <c r="AP24" s="75" t="s">
        <v>3809</v>
      </c>
      <c r="AR24" s="431"/>
      <c r="AS24" s="298">
        <v>21</v>
      </c>
      <c r="AT24" s="299" t="e">
        <f>COUNTIFS(#REF!,'Análise AmNet'!mês,tabLocalidades!$F$3:$F$626,'Análise AmNet'!tipo)</f>
        <v>#REF!</v>
      </c>
      <c r="AU24" s="113" t="e">
        <f>COUNTIFS(#REF!,'Análise AmNet'!mês,tabLocalidades!$F$3:$F$626,'Análise AmNet'!tipo)</f>
        <v>#REF!</v>
      </c>
      <c r="AV24" s="113" t="e">
        <f>COUNTIFS(#REF!,'Análise AmNet'!mês,tabLocalidades!$F$3:$F$626,'Análise AmNet'!tipo)</f>
        <v>#REF!</v>
      </c>
      <c r="AW24" s="113" t="e">
        <f>COUNTIFS(#REF!,'Análise AmNet'!mês,tabLocalidades!$F$3:$F$626,'Análise AmNet'!tipo)</f>
        <v>#REF!</v>
      </c>
      <c r="AX24" s="113" t="e">
        <f>COUNTIFS(#REF!,'Análise AmNet'!mês,tabLocalidades!$F$3:$F$626,'Análise AmNet'!tipo)</f>
        <v>#REF!</v>
      </c>
      <c r="AY24" s="113" t="e">
        <f>COUNTIFS(#REF!,'Análise AmNet'!mês,tabLocalidades!$F$3:$F$626,'Análise AmNet'!tipo)</f>
        <v>#REF!</v>
      </c>
      <c r="AZ24" s="113" t="e">
        <f>COUNTIFS(#REF!,'Análise AmNet'!mês,tabLocalidades!$F$3:$F$626,'Análise AmNet'!tipo)</f>
        <v>#REF!</v>
      </c>
      <c r="BA24" s="113" t="e">
        <f>COUNTIFS(#REF!,'Análise AmNet'!mês,tabLocalidades!$F$3:$F$626,'Análise AmNet'!tipo)</f>
        <v>#REF!</v>
      </c>
      <c r="BB24" s="113" t="e">
        <f>COUNTIFS(#REF!,'Análise AmNet'!mês,tabLocalidades!$F$3:$F$626,'Análise AmNet'!tipo)</f>
        <v>#REF!</v>
      </c>
      <c r="BC24" s="113" t="e">
        <f>COUNTIFS(#REF!,'Análise AmNet'!mês,tabLocalidades!$F$3:$F$626,'Análise AmNet'!tipo)</f>
        <v>#REF!</v>
      </c>
      <c r="BD24" s="113" t="e">
        <f>COUNTIFS(#REF!,'Análise AmNet'!mês,tabLocalidades!$F$3:$F$626,'Análise AmNet'!tipo)</f>
        <v>#REF!</v>
      </c>
      <c r="BE24" s="113" t="e">
        <f>COUNTIFS(#REF!,'Análise AmNet'!mês,tabLocalidades!$F$3:$F$626,'Análise AmNet'!tipo)</f>
        <v>#REF!</v>
      </c>
      <c r="BF24" s="113" t="e">
        <f>COUNTIFS(#REF!,'Análise AmNet'!mês,tabLocalidades!$F$3:$F$626,'Análise AmNet'!tipo)</f>
        <v>#REF!</v>
      </c>
      <c r="BG24" s="300" t="e">
        <f>COUNTIFS(#REF!,'Análise AmNet'!mês,tabLocalidades!$F$3:$F$626,'Análise AmNet'!tipo)</f>
        <v>#REF!</v>
      </c>
      <c r="BH24" s="114" t="e">
        <f t="shared" si="12"/>
        <v>#REF!</v>
      </c>
    </row>
    <row r="25" spans="1:60" ht="15.75" customHeight="1">
      <c r="A25" s="442"/>
      <c r="B25" s="111">
        <v>44105</v>
      </c>
      <c r="C25" s="102" t="e">
        <f>COUNTIF(#REF!,'Análise AmNet'!mês)</f>
        <v>#REF!</v>
      </c>
      <c r="D25" s="96" t="e">
        <f>COUNTIFS(#REF!,'Análise AmNet'!mês,tabLocalidades!$A$3:$A$626,"Concluída")</f>
        <v>#REF!</v>
      </c>
      <c r="E25" s="112"/>
      <c r="F25" s="103" t="e">
        <f>COUNTIFS(#REF!,'Análise AmNet'!mês,#REF!,'Análise AmNet'!categoria)</f>
        <v>#REF!</v>
      </c>
      <c r="G25" s="100" t="e">
        <f>COUNTIFS(#REF!,'Análise AmNet'!mês,#REF!,'Análise AmNet'!categoria)</f>
        <v>#REF!</v>
      </c>
      <c r="H25" s="76"/>
      <c r="I25" s="99" t="e">
        <f>COUNTIFS(#REF!,'Análise AmNet'!mês,tabLocalidades!$P$3:$P$626,"sim")</f>
        <v>#REF!</v>
      </c>
      <c r="J25" s="100" t="e">
        <f>COUNTIFS(#REF!,'Análise AmNet'!mês,tabLocalidades!$C$3:$C$626,"A",tabLocalidades!$A$3:$A$626,"Concluída")</f>
        <v>#REF!</v>
      </c>
      <c r="K25" s="99" t="e">
        <f t="shared" si="10"/>
        <v>#REF!</v>
      </c>
      <c r="L25" s="100" t="e">
        <f>COUNTIFS(#REF!,'Análise AmNet'!mês,tabLocalidades!$C$3:$C$626,"B",tabLocalidades!$A$3:$A$626,"Concluída")</f>
        <v>#REF!</v>
      </c>
      <c r="M25" s="99" t="e">
        <f t="shared" si="11"/>
        <v>#REF!</v>
      </c>
      <c r="N25" s="100" t="e">
        <f>COUNTIFS(#REF!,'Análise AmNet'!mês,tabLocalidades!$C$3:$C$626,"C",tabLocalidades!$A$3:$A$626,"Concluída")+COUNTIFS(#REF!,'Análise AmNet'!mês,tabLocalidades!$C$3:$C$626,"D",tabLocalidades!$A$3:$A$626,"Concluída")</f>
        <v>#REF!</v>
      </c>
      <c r="O25" s="76"/>
      <c r="P25" s="101">
        <f>'Plano de Metas (NOVAS)'!C30</f>
        <v>0</v>
      </c>
      <c r="Q25" s="76"/>
      <c r="R25" s="117"/>
      <c r="S25" s="118"/>
      <c r="T25" s="118"/>
      <c r="U25" s="118"/>
      <c r="V25" s="118"/>
      <c r="W25" s="133"/>
      <c r="X25" s="76"/>
      <c r="Y25" s="104" t="e">
        <f>COUNTIFS(#REF!,'Análise AmNet'!mês,tabLocalidades!$F$3:$F$626,"CEU")</f>
        <v>#REF!</v>
      </c>
      <c r="Z25" s="105" t="e">
        <f>COUNTIFS(#REF!,'Análise AmNet'!mês,tabLocalidades!$F$3:$F$626,"CEU")</f>
        <v>#REF!</v>
      </c>
      <c r="AA25" s="76"/>
      <c r="AB25" s="102" t="e">
        <f>COUNTIFS(#REF!,'Análise AmNet'!mês,#REF!,'Análise AmNet'!categoria,tabLocalidades!$P$3:$P$626,"não",tabLocalidades!$F$3:$F$626,"Praça")+COUNTIFS(#REF!,'Análise AmNet'!mês,#REF!,'Análise AmNet'!categoria,tabLocalidades!$P$3:$P$626,"não",tabLocalidades!$F$3:$F$626,"Parque")+COUNTIFS(#REF!,'Análise AmNet'!mês,#REF!,'Análise AmNet'!categoria,tabLocalidades!$P$3:$P$626,"não",tabLocalidades!$F$3:$F$626,"Ponto turístico")+COUNTIFS(#REF!,'Análise AmNet'!mês,#REF!,'Análise AmNet'!categoria,tabLocalidades!$P$3:$P$626,"não",tabLocalidades!$F$3:$F$626,"Corredor")</f>
        <v>#REF!</v>
      </c>
      <c r="AC25" s="100" t="e">
        <f>COUNTIFS(#REF!,'Análise AmNet'!mês,#REF!,'Análise AmNet'!categoria,tabLocalidades!$P$3:$P$626,"não",tabLocalidades!$F$3:$F$626,"Praça")+COUNTIFS(#REF!,'Análise AmNet'!mês,#REF!,'Análise AmNet'!categoria,tabLocalidades!$P$3:$P$626,"não",tabLocalidades!$F$3:$F$626,"Parque")+COUNTIFS(#REF!,'Análise AmNet'!mês,#REF!,'Análise AmNet'!categoria,tabLocalidades!$P$3:$P$626,"não",tabLocalidades!$F$3:$F$626,"Ponto turístico")+COUNTIFS(#REF!,'Análise AmNet'!mês,#REF!,'Análise AmNet'!categoria,tabLocalidades!$P$3:$P$626,"não",tabLocalidades!$F$3:$F$626,"Corredor")</f>
        <v>#REF!</v>
      </c>
      <c r="AD25" s="76"/>
      <c r="AE25" s="99" t="e">
        <f>COUNTIFS(#REF!,'Análise AmNet'!mês,tabLocalidades!$G$3:$G$626,'Análise AmNet'!região)</f>
        <v>#REF!</v>
      </c>
      <c r="AF25" s="102" t="e">
        <f>COUNTIFS(#REF!,'Análise AmNet'!mês,tabLocalidades!$G$3:$G$626,$AE$2)</f>
        <v>#REF!</v>
      </c>
      <c r="AG25" s="106" t="e">
        <f>COUNTIFS(#REF!,'Análise AmNet'!mês,tabLocalidades!$G$3:$G$626,'Análise AmNet'!região)</f>
        <v>#REF!</v>
      </c>
      <c r="AH25" s="102" t="e">
        <f>COUNTIFS(#REF!,'Análise AmNet'!mês,tabLocalidades!$G$3:$G$626,$AG$2)</f>
        <v>#REF!</v>
      </c>
      <c r="AI25" s="106" t="e">
        <f>COUNTIFS(#REF!,'Análise AmNet'!mês,tabLocalidades!$G$3:$G$626,'Análise AmNet'!região)</f>
        <v>#REF!</v>
      </c>
      <c r="AJ25" s="102" t="e">
        <f>COUNTIFS(#REF!,'Análise AmNet'!mês,tabLocalidades!$G$3:$G$626,$AI$2)</f>
        <v>#REF!</v>
      </c>
      <c r="AK25" s="106" t="e">
        <f>COUNTIFS(#REF!,'Análise AmNet'!mês,tabLocalidades!$G$3:$G$626,'Análise AmNet'!região)</f>
        <v>#REF!</v>
      </c>
      <c r="AL25" s="102" t="e">
        <f>COUNTIFS(#REF!,'Análise AmNet'!mês,tabLocalidades!$G$3:$G$626,$AK$2)</f>
        <v>#REF!</v>
      </c>
      <c r="AM25" s="107" t="e">
        <f>COUNTIFS(#REF!,'Análise AmNet'!mês,tabLocalidades!$G$3:$G$626,'Análise AmNet'!região)</f>
        <v>#REF!</v>
      </c>
      <c r="AN25" s="102" t="e">
        <f>COUNTIFS(#REF!,'Análise AmNet'!mês,tabLocalidades!$G$3:$G$626,$AM$2)</f>
        <v>#REF!</v>
      </c>
      <c r="AP25" s="75" t="s">
        <v>3809</v>
      </c>
      <c r="AR25" s="431"/>
      <c r="AS25" s="298">
        <v>22</v>
      </c>
      <c r="AT25" s="299" t="e">
        <f>COUNTIFS(#REF!,'Análise AmNet'!mês,tabLocalidades!$F$3:$F$626,'Análise AmNet'!tipo)</f>
        <v>#REF!</v>
      </c>
      <c r="AU25" s="113" t="e">
        <f>COUNTIFS(#REF!,'Análise AmNet'!mês,tabLocalidades!$F$3:$F$626,'Análise AmNet'!tipo)</f>
        <v>#REF!</v>
      </c>
      <c r="AV25" s="113" t="e">
        <f>COUNTIFS(#REF!,'Análise AmNet'!mês,tabLocalidades!$F$3:$F$626,'Análise AmNet'!tipo)</f>
        <v>#REF!</v>
      </c>
      <c r="AW25" s="113" t="e">
        <f>COUNTIFS(#REF!,'Análise AmNet'!mês,tabLocalidades!$F$3:$F$626,'Análise AmNet'!tipo)</f>
        <v>#REF!</v>
      </c>
      <c r="AX25" s="113" t="e">
        <f>COUNTIFS(#REF!,'Análise AmNet'!mês,tabLocalidades!$F$3:$F$626,'Análise AmNet'!tipo)</f>
        <v>#REF!</v>
      </c>
      <c r="AY25" s="113" t="e">
        <f>COUNTIFS(#REF!,'Análise AmNet'!mês,tabLocalidades!$F$3:$F$626,'Análise AmNet'!tipo)</f>
        <v>#REF!</v>
      </c>
      <c r="AZ25" s="113" t="e">
        <f>COUNTIFS(#REF!,'Análise AmNet'!mês,tabLocalidades!$F$3:$F$626,'Análise AmNet'!tipo)</f>
        <v>#REF!</v>
      </c>
      <c r="BA25" s="113" t="e">
        <f>COUNTIFS(#REF!,'Análise AmNet'!mês,tabLocalidades!$F$3:$F$626,'Análise AmNet'!tipo)</f>
        <v>#REF!</v>
      </c>
      <c r="BB25" s="113" t="e">
        <f>COUNTIFS(#REF!,'Análise AmNet'!mês,tabLocalidades!$F$3:$F$626,'Análise AmNet'!tipo)</f>
        <v>#REF!</v>
      </c>
      <c r="BC25" s="113" t="e">
        <f>COUNTIFS(#REF!,'Análise AmNet'!mês,tabLocalidades!$F$3:$F$626,'Análise AmNet'!tipo)</f>
        <v>#REF!</v>
      </c>
      <c r="BD25" s="113" t="e">
        <f>COUNTIFS(#REF!,'Análise AmNet'!mês,tabLocalidades!$F$3:$F$626,'Análise AmNet'!tipo)</f>
        <v>#REF!</v>
      </c>
      <c r="BE25" s="113" t="e">
        <f>COUNTIFS(#REF!,'Análise AmNet'!mês,tabLocalidades!$F$3:$F$626,'Análise AmNet'!tipo)</f>
        <v>#REF!</v>
      </c>
      <c r="BF25" s="113" t="e">
        <f>COUNTIFS(#REF!,'Análise AmNet'!mês,tabLocalidades!$F$3:$F$626,'Análise AmNet'!tipo)</f>
        <v>#REF!</v>
      </c>
      <c r="BG25" s="300" t="e">
        <f>COUNTIFS(#REF!,'Análise AmNet'!mês,tabLocalidades!$F$3:$F$626,'Análise AmNet'!tipo)</f>
        <v>#REF!</v>
      </c>
      <c r="BH25" s="114" t="e">
        <f t="shared" si="12"/>
        <v>#REF!</v>
      </c>
    </row>
    <row r="26" spans="1:60" ht="15.75" customHeight="1">
      <c r="A26" s="442"/>
      <c r="B26" s="111">
        <v>44136</v>
      </c>
      <c r="C26" s="102" t="e">
        <f>COUNTIF(#REF!,'Análise AmNet'!mês)</f>
        <v>#REF!</v>
      </c>
      <c r="D26" s="96" t="e">
        <f>COUNTIFS(#REF!,'Análise AmNet'!mês,tabLocalidades!$A$3:$A$626,"Concluída")</f>
        <v>#REF!</v>
      </c>
      <c r="E26" s="112"/>
      <c r="F26" s="103" t="e">
        <f>COUNTIFS(#REF!,'Análise AmNet'!mês,#REF!,'Análise AmNet'!categoria)</f>
        <v>#REF!</v>
      </c>
      <c r="G26" s="100" t="e">
        <f>COUNTIFS(#REF!,'Análise AmNet'!mês,#REF!,'Análise AmNet'!categoria)</f>
        <v>#REF!</v>
      </c>
      <c r="H26" s="76"/>
      <c r="I26" s="99" t="e">
        <f>COUNTIFS(#REF!,'Análise AmNet'!mês,tabLocalidades!$P$3:$P$626,"sim")</f>
        <v>#REF!</v>
      </c>
      <c r="J26" s="100" t="e">
        <f>COUNTIFS(#REF!,'Análise AmNet'!mês,tabLocalidades!$C$3:$C$626,"A",tabLocalidades!$A$3:$A$626,"Concluída")</f>
        <v>#REF!</v>
      </c>
      <c r="K26" s="99" t="e">
        <f t="shared" si="10"/>
        <v>#REF!</v>
      </c>
      <c r="L26" s="100" t="e">
        <f>COUNTIFS(#REF!,'Análise AmNet'!mês,tabLocalidades!$C$3:$C$626,"B",tabLocalidades!$A$3:$A$626,"Concluída")</f>
        <v>#REF!</v>
      </c>
      <c r="M26" s="99" t="e">
        <f t="shared" si="11"/>
        <v>#REF!</v>
      </c>
      <c r="N26" s="100" t="e">
        <f>COUNTIFS(#REF!,'Análise AmNet'!mês,tabLocalidades!$C$3:$C$626,"C",tabLocalidades!$A$3:$A$626,"Concluída")+COUNTIFS(#REF!,'Análise AmNet'!mês,tabLocalidades!$C$3:$C$626,"D",tabLocalidades!$A$3:$A$626,"Concluída")</f>
        <v>#REF!</v>
      </c>
      <c r="O26" s="76"/>
      <c r="P26" s="101">
        <f>'Plano de Metas (NOVAS)'!C31</f>
        <v>0</v>
      </c>
      <c r="Q26" s="76"/>
      <c r="R26" s="117"/>
      <c r="S26" s="118"/>
      <c r="T26" s="118"/>
      <c r="U26" s="118"/>
      <c r="V26" s="118"/>
      <c r="W26" s="133"/>
      <c r="X26" s="76"/>
      <c r="Y26" s="104" t="e">
        <f>COUNTIFS(#REF!,'Análise AmNet'!mês,tabLocalidades!$F$3:$F$626,"CEU")</f>
        <v>#REF!</v>
      </c>
      <c r="Z26" s="105" t="e">
        <f>COUNTIFS(#REF!,'Análise AmNet'!mês,tabLocalidades!$F$3:$F$626,"CEU")</f>
        <v>#REF!</v>
      </c>
      <c r="AA26" s="76"/>
      <c r="AB26" s="102" t="e">
        <f>COUNTIFS(#REF!,'Análise AmNet'!mês,#REF!,'Análise AmNet'!categoria,tabLocalidades!$P$3:$P$626,"não",tabLocalidades!$F$3:$F$626,"Praça")+COUNTIFS(#REF!,'Análise AmNet'!mês,#REF!,'Análise AmNet'!categoria,tabLocalidades!$P$3:$P$626,"não",tabLocalidades!$F$3:$F$626,"Parque")+COUNTIFS(#REF!,'Análise AmNet'!mês,#REF!,'Análise AmNet'!categoria,tabLocalidades!$P$3:$P$626,"não",tabLocalidades!$F$3:$F$626,"Ponto turístico")+COUNTIFS(#REF!,'Análise AmNet'!mês,#REF!,'Análise AmNet'!categoria,tabLocalidades!$P$3:$P$626,"não",tabLocalidades!$F$3:$F$626,"Corredor")</f>
        <v>#REF!</v>
      </c>
      <c r="AC26" s="100" t="e">
        <f>COUNTIFS(#REF!,'Análise AmNet'!mês,#REF!,'Análise AmNet'!categoria,tabLocalidades!$P$3:$P$626,"não",tabLocalidades!$F$3:$F$626,"Praça")+COUNTIFS(#REF!,'Análise AmNet'!mês,#REF!,'Análise AmNet'!categoria,tabLocalidades!$P$3:$P$626,"não",tabLocalidades!$F$3:$F$626,"Parque")+COUNTIFS(#REF!,'Análise AmNet'!mês,#REF!,'Análise AmNet'!categoria,tabLocalidades!$P$3:$P$626,"não",tabLocalidades!$F$3:$F$626,"Ponto turístico")+COUNTIFS(#REF!,'Análise AmNet'!mês,#REF!,'Análise AmNet'!categoria,tabLocalidades!$P$3:$P$626,"não",tabLocalidades!$F$3:$F$626,"Corredor")</f>
        <v>#REF!</v>
      </c>
      <c r="AD26" s="76"/>
      <c r="AE26" s="99" t="e">
        <f>COUNTIFS(#REF!,'Análise AmNet'!mês,tabLocalidades!$G$3:$G$626,'Análise AmNet'!região)</f>
        <v>#REF!</v>
      </c>
      <c r="AF26" s="102" t="e">
        <f>COUNTIFS(#REF!,'Análise AmNet'!mês,tabLocalidades!$G$3:$G$626,$AE$2)</f>
        <v>#REF!</v>
      </c>
      <c r="AG26" s="106" t="e">
        <f>COUNTIFS(#REF!,'Análise AmNet'!mês,tabLocalidades!$G$3:$G$626,'Análise AmNet'!região)</f>
        <v>#REF!</v>
      </c>
      <c r="AH26" s="102" t="e">
        <f>COUNTIFS(#REF!,'Análise AmNet'!mês,tabLocalidades!$G$3:$G$626,$AG$2)</f>
        <v>#REF!</v>
      </c>
      <c r="AI26" s="106" t="e">
        <f>COUNTIFS(#REF!,'Análise AmNet'!mês,tabLocalidades!$G$3:$G$626,'Análise AmNet'!região)</f>
        <v>#REF!</v>
      </c>
      <c r="AJ26" s="102" t="e">
        <f>COUNTIFS(#REF!,'Análise AmNet'!mês,tabLocalidades!$G$3:$G$626,$AI$2)</f>
        <v>#REF!</v>
      </c>
      <c r="AK26" s="106" t="e">
        <f>COUNTIFS(#REF!,'Análise AmNet'!mês,tabLocalidades!$G$3:$G$626,'Análise AmNet'!região)</f>
        <v>#REF!</v>
      </c>
      <c r="AL26" s="102" t="e">
        <f>COUNTIFS(#REF!,'Análise AmNet'!mês,tabLocalidades!$G$3:$G$626,$AK$2)</f>
        <v>#REF!</v>
      </c>
      <c r="AM26" s="107" t="e">
        <f>COUNTIFS(#REF!,'Análise AmNet'!mês,tabLocalidades!$G$3:$G$626,'Análise AmNet'!região)</f>
        <v>#REF!</v>
      </c>
      <c r="AN26" s="102" t="e">
        <f>COUNTIFS(#REF!,'Análise AmNet'!mês,tabLocalidades!$G$3:$G$626,$AM$2)</f>
        <v>#REF!</v>
      </c>
      <c r="AR26" s="431"/>
      <c r="AS26" s="298">
        <v>23</v>
      </c>
      <c r="AT26" s="299" t="e">
        <f>COUNTIFS(#REF!,'Análise AmNet'!mês,tabLocalidades!$F$3:$F$626,'Análise AmNet'!tipo)</f>
        <v>#REF!</v>
      </c>
      <c r="AU26" s="113" t="e">
        <f>COUNTIFS(#REF!,'Análise AmNet'!mês,tabLocalidades!$F$3:$F$626,'Análise AmNet'!tipo)</f>
        <v>#REF!</v>
      </c>
      <c r="AV26" s="113" t="e">
        <f>COUNTIFS(#REF!,'Análise AmNet'!mês,tabLocalidades!$F$3:$F$626,'Análise AmNet'!tipo)</f>
        <v>#REF!</v>
      </c>
      <c r="AW26" s="113" t="e">
        <f>COUNTIFS(#REF!,'Análise AmNet'!mês,tabLocalidades!$F$3:$F$626,'Análise AmNet'!tipo)</f>
        <v>#REF!</v>
      </c>
      <c r="AX26" s="113" t="e">
        <f>COUNTIFS(#REF!,'Análise AmNet'!mês,tabLocalidades!$F$3:$F$626,'Análise AmNet'!tipo)</f>
        <v>#REF!</v>
      </c>
      <c r="AY26" s="113" t="e">
        <f>COUNTIFS(#REF!,'Análise AmNet'!mês,tabLocalidades!$F$3:$F$626,'Análise AmNet'!tipo)</f>
        <v>#REF!</v>
      </c>
      <c r="AZ26" s="113" t="e">
        <f>COUNTIFS(#REF!,'Análise AmNet'!mês,tabLocalidades!$F$3:$F$626,'Análise AmNet'!tipo)</f>
        <v>#REF!</v>
      </c>
      <c r="BA26" s="113" t="e">
        <f>COUNTIFS(#REF!,'Análise AmNet'!mês,tabLocalidades!$F$3:$F$626,'Análise AmNet'!tipo)</f>
        <v>#REF!</v>
      </c>
      <c r="BB26" s="113" t="e">
        <f>COUNTIFS(#REF!,'Análise AmNet'!mês,tabLocalidades!$F$3:$F$626,'Análise AmNet'!tipo)</f>
        <v>#REF!</v>
      </c>
      <c r="BC26" s="113" t="e">
        <f>COUNTIFS(#REF!,'Análise AmNet'!mês,tabLocalidades!$F$3:$F$626,'Análise AmNet'!tipo)</f>
        <v>#REF!</v>
      </c>
      <c r="BD26" s="113" t="e">
        <f>COUNTIFS(#REF!,'Análise AmNet'!mês,tabLocalidades!$F$3:$F$626,'Análise AmNet'!tipo)</f>
        <v>#REF!</v>
      </c>
      <c r="BE26" s="113" t="e">
        <f>COUNTIFS(#REF!,'Análise AmNet'!mês,tabLocalidades!$F$3:$F$626,'Análise AmNet'!tipo)</f>
        <v>#REF!</v>
      </c>
      <c r="BF26" s="113" t="e">
        <f>COUNTIFS(#REF!,'Análise AmNet'!mês,tabLocalidades!$F$3:$F$626,'Análise AmNet'!tipo)</f>
        <v>#REF!</v>
      </c>
      <c r="BG26" s="300" t="e">
        <f>COUNTIFS(#REF!,'Análise AmNet'!mês,tabLocalidades!$F$3:$F$626,'Análise AmNet'!tipo)</f>
        <v>#REF!</v>
      </c>
      <c r="BH26" s="114" t="e">
        <f t="shared" si="12"/>
        <v>#REF!</v>
      </c>
    </row>
    <row r="27" spans="1:60" ht="15.75" customHeight="1">
      <c r="A27" s="444"/>
      <c r="B27" s="134">
        <v>44166</v>
      </c>
      <c r="C27" s="135" t="e">
        <f>COUNTIF(#REF!,'Análise AmNet'!mês)</f>
        <v>#REF!</v>
      </c>
      <c r="D27" s="96" t="e">
        <f>COUNTIFS(#REF!,'Análise AmNet'!mês,tabLocalidades!$A$3:$A$626,"Concluída")</f>
        <v>#REF!</v>
      </c>
      <c r="E27" s="136"/>
      <c r="F27" s="137" t="e">
        <f>COUNTIFS(#REF!,'Análise AmNet'!mês,#REF!,'Análise AmNet'!categoria)</f>
        <v>#REF!</v>
      </c>
      <c r="G27" s="138" t="e">
        <f>COUNTIFS(#REF!,'Análise AmNet'!mês,#REF!,'Análise AmNet'!categoria)</f>
        <v>#REF!</v>
      </c>
      <c r="H27" s="76"/>
      <c r="I27" s="139" t="e">
        <f>COUNTIFS(#REF!,'Análise AmNet'!mês,tabLocalidades!$P$3:$P$626,"sim")</f>
        <v>#REF!</v>
      </c>
      <c r="J27" s="100" t="e">
        <f>COUNTIFS(#REF!,'Análise AmNet'!mês,tabLocalidades!$C$3:$C$626,"A",tabLocalidades!$A$3:$A$626,"Concluída")</f>
        <v>#REF!</v>
      </c>
      <c r="K27" s="139" t="e">
        <f t="shared" si="10"/>
        <v>#REF!</v>
      </c>
      <c r="L27" s="100" t="e">
        <f>COUNTIFS(#REF!,'Análise AmNet'!mês,tabLocalidades!$C$3:$C$626,"B",tabLocalidades!$A$3:$A$626,"Concluída")</f>
        <v>#REF!</v>
      </c>
      <c r="M27" s="139" t="e">
        <f t="shared" si="11"/>
        <v>#REF!</v>
      </c>
      <c r="N27" s="100" t="e">
        <f>COUNTIFS(#REF!,'Análise AmNet'!mês,tabLocalidades!$C$3:$C$626,"C",tabLocalidades!$A$3:$A$626,"Concluída")+COUNTIFS(#REF!,'Análise AmNet'!mês,tabLocalidades!$C$3:$C$626,"D",tabLocalidades!$A$3:$A$626,"Concluída")</f>
        <v>#REF!</v>
      </c>
      <c r="O27" s="76"/>
      <c r="P27" s="101">
        <f>'Plano de Metas (NOVAS)'!C32</f>
        <v>0</v>
      </c>
      <c r="Q27" s="76"/>
      <c r="R27" s="117"/>
      <c r="S27" s="118"/>
      <c r="T27" s="118"/>
      <c r="U27" s="118"/>
      <c r="V27" s="118"/>
      <c r="W27" s="133"/>
      <c r="X27" s="76"/>
      <c r="Y27" s="104" t="e">
        <f>COUNTIFS(#REF!,'Análise AmNet'!mês,tabLocalidades!$F$3:$F$626,"CEU")</f>
        <v>#REF!</v>
      </c>
      <c r="Z27" s="105" t="e">
        <f>COUNTIFS(#REF!,'Análise AmNet'!mês,tabLocalidades!$F$3:$F$626,"CEU")</f>
        <v>#REF!</v>
      </c>
      <c r="AA27" s="76"/>
      <c r="AB27" s="102" t="e">
        <f>COUNTIFS(#REF!,'Análise AmNet'!mês,#REF!,'Análise AmNet'!categoria,tabLocalidades!$P$3:$P$626,"não",tabLocalidades!$F$3:$F$626,"Praça")+COUNTIFS(#REF!,'Análise AmNet'!mês,#REF!,'Análise AmNet'!categoria,tabLocalidades!$P$3:$P$626,"não",tabLocalidades!$F$3:$F$626,"Parque")+COUNTIFS(#REF!,'Análise AmNet'!mês,#REF!,'Análise AmNet'!categoria,tabLocalidades!$P$3:$P$626,"não",tabLocalidades!$F$3:$F$626,"Ponto turístico")+COUNTIFS(#REF!,'Análise AmNet'!mês,#REF!,'Análise AmNet'!categoria,tabLocalidades!$P$3:$P$626,"não",tabLocalidades!$F$3:$F$626,"Corredor")</f>
        <v>#REF!</v>
      </c>
      <c r="AC27" s="100" t="e">
        <f>COUNTIFS(#REF!,'Análise AmNet'!mês,#REF!,'Análise AmNet'!categoria,tabLocalidades!$P$3:$P$626,"não",tabLocalidades!$F$3:$F$626,"Praça")+COUNTIFS(#REF!,'Análise AmNet'!mês,#REF!,'Análise AmNet'!categoria,tabLocalidades!$P$3:$P$626,"não",tabLocalidades!$F$3:$F$626,"Parque")+COUNTIFS(#REF!,'Análise AmNet'!mês,#REF!,'Análise AmNet'!categoria,tabLocalidades!$P$3:$P$626,"não",tabLocalidades!$F$3:$F$626,"Ponto turístico")+COUNTIFS(#REF!,'Análise AmNet'!mês,#REF!,'Análise AmNet'!categoria,tabLocalidades!$P$3:$P$626,"não",tabLocalidades!$F$3:$F$626,"Corredor")</f>
        <v>#REF!</v>
      </c>
      <c r="AD27" s="76"/>
      <c r="AE27" s="139" t="e">
        <f>COUNTIFS(#REF!,'Análise AmNet'!mês,tabLocalidades!$G$3:$G$626,'Análise AmNet'!região)</f>
        <v>#REF!</v>
      </c>
      <c r="AF27" s="102" t="e">
        <f>COUNTIFS(#REF!,'Análise AmNet'!mês,tabLocalidades!$G$3:$G$626,$AE$2)</f>
        <v>#REF!</v>
      </c>
      <c r="AG27" s="140" t="e">
        <f>COUNTIFS(#REF!,'Análise AmNet'!mês,tabLocalidades!$G$3:$G$626,'Análise AmNet'!região)</f>
        <v>#REF!</v>
      </c>
      <c r="AH27" s="102" t="e">
        <f>COUNTIFS(#REF!,'Análise AmNet'!mês,tabLocalidades!$G$3:$G$626,$AG$2)</f>
        <v>#REF!</v>
      </c>
      <c r="AI27" s="140" t="e">
        <f>COUNTIFS(#REF!,'Análise AmNet'!mês,tabLocalidades!$G$3:$G$626,'Análise AmNet'!região)</f>
        <v>#REF!</v>
      </c>
      <c r="AJ27" s="102" t="e">
        <f>COUNTIFS(#REF!,'Análise AmNet'!mês,tabLocalidades!$G$3:$G$626,$AI$2)</f>
        <v>#REF!</v>
      </c>
      <c r="AK27" s="140" t="e">
        <f>COUNTIFS(#REF!,'Análise AmNet'!mês,tabLocalidades!$G$3:$G$626,'Análise AmNet'!região)</f>
        <v>#REF!</v>
      </c>
      <c r="AL27" s="102" t="e">
        <f>COUNTIFS(#REF!,'Análise AmNet'!mês,tabLocalidades!$G$3:$G$626,$AK$2)</f>
        <v>#REF!</v>
      </c>
      <c r="AM27" s="141" t="e">
        <f>COUNTIFS(#REF!,'Análise AmNet'!mês,tabLocalidades!$G$3:$G$626,'Análise AmNet'!região)</f>
        <v>#REF!</v>
      </c>
      <c r="AN27" s="102" t="e">
        <f>COUNTIFS(#REF!,'Análise AmNet'!mês,tabLocalidades!$G$3:$G$626,$AM$2)</f>
        <v>#REF!</v>
      </c>
      <c r="AR27" s="431"/>
      <c r="AS27" s="142">
        <v>24</v>
      </c>
      <c r="AT27" s="143" t="e">
        <f>COUNTIFS(#REF!,'Análise AmNet'!mês,tabLocalidades!$F$3:$F$626,'Análise AmNet'!tipo)</f>
        <v>#REF!</v>
      </c>
      <c r="AU27" s="144" t="e">
        <f>COUNTIFS(#REF!,'Análise AmNet'!mês,tabLocalidades!$F$3:$F$626,'Análise AmNet'!tipo)</f>
        <v>#REF!</v>
      </c>
      <c r="AV27" s="144" t="e">
        <f>COUNTIFS(#REF!,'Análise AmNet'!mês,tabLocalidades!$F$3:$F$626,'Análise AmNet'!tipo)</f>
        <v>#REF!</v>
      </c>
      <c r="AW27" s="144" t="e">
        <f>COUNTIFS(#REF!,'Análise AmNet'!mês,tabLocalidades!$F$3:$F$626,'Análise AmNet'!tipo)</f>
        <v>#REF!</v>
      </c>
      <c r="AX27" s="144" t="e">
        <f>COUNTIFS(#REF!,'Análise AmNet'!mês,tabLocalidades!$F$3:$F$626,'Análise AmNet'!tipo)</f>
        <v>#REF!</v>
      </c>
      <c r="AY27" s="144" t="e">
        <f>COUNTIFS(#REF!,'Análise AmNet'!mês,tabLocalidades!$F$3:$F$626,'Análise AmNet'!tipo)</f>
        <v>#REF!</v>
      </c>
      <c r="AZ27" s="144" t="e">
        <f>COUNTIFS(#REF!,'Análise AmNet'!mês,tabLocalidades!$F$3:$F$626,'Análise AmNet'!tipo)</f>
        <v>#REF!</v>
      </c>
      <c r="BA27" s="144" t="e">
        <f>COUNTIFS(#REF!,'Análise AmNet'!mês,tabLocalidades!$F$3:$F$626,'Análise AmNet'!tipo)</f>
        <v>#REF!</v>
      </c>
      <c r="BB27" s="144" t="e">
        <f>COUNTIFS(#REF!,'Análise AmNet'!mês,tabLocalidades!$F$3:$F$626,'Análise AmNet'!tipo)</f>
        <v>#REF!</v>
      </c>
      <c r="BC27" s="144" t="e">
        <f>COUNTIFS(#REF!,'Análise AmNet'!mês,tabLocalidades!$F$3:$F$626,'Análise AmNet'!tipo)</f>
        <v>#REF!</v>
      </c>
      <c r="BD27" s="144" t="e">
        <f>COUNTIFS(#REF!,'Análise AmNet'!mês,tabLocalidades!$F$3:$F$626,'Análise AmNet'!tipo)</f>
        <v>#REF!</v>
      </c>
      <c r="BE27" s="144" t="e">
        <f>COUNTIFS(#REF!,'Análise AmNet'!mês,tabLocalidades!$F$3:$F$626,'Análise AmNet'!tipo)</f>
        <v>#REF!</v>
      </c>
      <c r="BF27" s="144" t="e">
        <f>COUNTIFS(#REF!,'Análise AmNet'!mês,tabLocalidades!$F$3:$F$626,'Análise AmNet'!tipo)</f>
        <v>#REF!</v>
      </c>
      <c r="BG27" s="145" t="e">
        <f>COUNTIFS(#REF!,'Análise AmNet'!mês,tabLocalidades!$F$3:$F$626,'Análise AmNet'!tipo)</f>
        <v>#REF!</v>
      </c>
      <c r="BH27" s="303" t="e">
        <f t="shared" si="12"/>
        <v>#REF!</v>
      </c>
    </row>
    <row r="28" spans="1:60" ht="15.75" customHeight="1">
      <c r="I28" s="437" t="s">
        <v>3783</v>
      </c>
      <c r="J28" s="445"/>
      <c r="K28" s="445"/>
      <c r="L28" s="446"/>
      <c r="M28" s="447" t="s">
        <v>3784</v>
      </c>
      <c r="N28" s="438"/>
      <c r="P28" s="146">
        <f>SUM(P3:P27)</f>
        <v>0</v>
      </c>
      <c r="R28" s="448" t="s">
        <v>3783</v>
      </c>
      <c r="S28" s="440"/>
      <c r="T28" s="440"/>
      <c r="U28" s="449"/>
      <c r="V28" s="450" t="s">
        <v>3784</v>
      </c>
      <c r="W28" s="451"/>
      <c r="AD28" s="147"/>
      <c r="AR28" s="437" t="s">
        <v>3810</v>
      </c>
      <c r="AS28" s="438"/>
      <c r="AT28" s="304" t="e">
        <f t="shared" ref="AT28:BH28" si="13">SUM(AT$3:AT$27)</f>
        <v>#REF!</v>
      </c>
      <c r="AU28" s="148" t="e">
        <f t="shared" si="13"/>
        <v>#REF!</v>
      </c>
      <c r="AV28" s="148" t="e">
        <f t="shared" si="13"/>
        <v>#REF!</v>
      </c>
      <c r="AW28" s="148" t="e">
        <f t="shared" si="13"/>
        <v>#REF!</v>
      </c>
      <c r="AX28" s="148" t="e">
        <f t="shared" si="13"/>
        <v>#REF!</v>
      </c>
      <c r="AY28" s="148" t="e">
        <f t="shared" si="13"/>
        <v>#REF!</v>
      </c>
      <c r="AZ28" s="148" t="e">
        <f t="shared" si="13"/>
        <v>#REF!</v>
      </c>
      <c r="BA28" s="148" t="e">
        <f t="shared" si="13"/>
        <v>#REF!</v>
      </c>
      <c r="BB28" s="148" t="e">
        <f t="shared" si="13"/>
        <v>#REF!</v>
      </c>
      <c r="BC28" s="148" t="e">
        <f t="shared" si="13"/>
        <v>#REF!</v>
      </c>
      <c r="BD28" s="148" t="e">
        <f t="shared" si="13"/>
        <v>#REF!</v>
      </c>
      <c r="BE28" s="148" t="e">
        <f t="shared" si="13"/>
        <v>#REF!</v>
      </c>
      <c r="BF28" s="148" t="e">
        <f t="shared" si="13"/>
        <v>#REF!</v>
      </c>
      <c r="BG28" s="148" t="e">
        <f t="shared" si="13"/>
        <v>#REF!</v>
      </c>
      <c r="BH28" s="149" t="e">
        <f t="shared" si="13"/>
        <v>#REF!</v>
      </c>
    </row>
    <row r="29" spans="1:60" ht="15.75" customHeight="1">
      <c r="AD29" s="147"/>
      <c r="AR29" s="76"/>
      <c r="AS29" s="76"/>
    </row>
    <row r="30" spans="1:60" ht="15.75" customHeight="1">
      <c r="AD30" s="147"/>
      <c r="AR30" s="76"/>
      <c r="AS30" s="76"/>
    </row>
    <row r="31" spans="1:60" ht="15.75" customHeight="1">
      <c r="AD31" s="147"/>
      <c r="AR31" s="76"/>
      <c r="AS31" s="76"/>
    </row>
    <row r="32" spans="1:60" ht="15.75" customHeight="1">
      <c r="AD32" s="147"/>
      <c r="AR32" s="76"/>
      <c r="AS32" s="76"/>
    </row>
    <row r="33" spans="30:45" ht="15.75" customHeight="1">
      <c r="AD33" s="147"/>
      <c r="AR33" s="76"/>
      <c r="AS33" s="76"/>
    </row>
    <row r="34" spans="30:45" ht="15.75" customHeight="1">
      <c r="AD34" s="147"/>
      <c r="AR34" s="76"/>
      <c r="AS34" s="76"/>
    </row>
    <row r="35" spans="30:45" ht="15.75" customHeight="1">
      <c r="AD35" s="147"/>
      <c r="AR35" s="76"/>
      <c r="AS35" s="76"/>
    </row>
    <row r="36" spans="30:45" ht="15.75" customHeight="1">
      <c r="AD36" s="147"/>
      <c r="AR36" s="76"/>
      <c r="AS36" s="76"/>
    </row>
    <row r="37" spans="30:45" ht="15.75" customHeight="1">
      <c r="AD37" s="147"/>
      <c r="AR37" s="76"/>
      <c r="AS37" s="76"/>
    </row>
    <row r="38" spans="30:45" ht="15.75" customHeight="1">
      <c r="AD38" s="147"/>
      <c r="AR38" s="76"/>
      <c r="AS38" s="76"/>
    </row>
    <row r="39" spans="30:45" ht="15.75" customHeight="1">
      <c r="AD39" s="147"/>
      <c r="AR39" s="76"/>
      <c r="AS39" s="76"/>
    </row>
    <row r="40" spans="30:45" ht="15.75" customHeight="1">
      <c r="AD40" s="147"/>
      <c r="AR40" s="76"/>
      <c r="AS40" s="76"/>
    </row>
    <row r="41" spans="30:45" ht="15.75" customHeight="1">
      <c r="AD41" s="147"/>
      <c r="AR41" s="76"/>
      <c r="AS41" s="76"/>
    </row>
    <row r="42" spans="30:45" ht="15.75" customHeight="1">
      <c r="AD42" s="147"/>
      <c r="AR42" s="76"/>
      <c r="AS42" s="76"/>
    </row>
    <row r="43" spans="30:45" ht="15.75" customHeight="1">
      <c r="AD43" s="147"/>
      <c r="AR43" s="76"/>
      <c r="AS43" s="76"/>
    </row>
    <row r="44" spans="30:45" ht="15.75" customHeight="1">
      <c r="AD44" s="147"/>
      <c r="AR44" s="76"/>
      <c r="AS44" s="76"/>
    </row>
    <row r="45" spans="30:45" ht="15.75" customHeight="1">
      <c r="AD45" s="147"/>
      <c r="AR45" s="76"/>
      <c r="AS45" s="76"/>
    </row>
    <row r="46" spans="30:45" ht="15.75" customHeight="1">
      <c r="AD46" s="147"/>
      <c r="AR46" s="76"/>
      <c r="AS46" s="76"/>
    </row>
    <row r="47" spans="30:45" ht="15.75" customHeight="1">
      <c r="AD47" s="147"/>
      <c r="AR47" s="76"/>
      <c r="AS47" s="76"/>
    </row>
    <row r="48" spans="30:45" ht="15.75" customHeight="1">
      <c r="AD48" s="147"/>
      <c r="AR48" s="76"/>
      <c r="AS48" s="76"/>
    </row>
    <row r="49" spans="30:45" ht="15.75" customHeight="1">
      <c r="AD49" s="147"/>
      <c r="AR49" s="76"/>
      <c r="AS49" s="76"/>
    </row>
    <row r="50" spans="30:45" ht="15.75" customHeight="1">
      <c r="AD50" s="147"/>
      <c r="AR50" s="76"/>
      <c r="AS50" s="76"/>
    </row>
    <row r="51" spans="30:45" ht="15.75" customHeight="1">
      <c r="AD51" s="147"/>
      <c r="AR51" s="76"/>
      <c r="AS51" s="76"/>
    </row>
    <row r="52" spans="30:45" ht="15.75" customHeight="1">
      <c r="AD52" s="147"/>
      <c r="AR52" s="76"/>
      <c r="AS52" s="76"/>
    </row>
    <row r="53" spans="30:45" ht="15.75" customHeight="1">
      <c r="AD53" s="147"/>
      <c r="AR53" s="76"/>
      <c r="AS53" s="76"/>
    </row>
    <row r="54" spans="30:45" ht="15.75" customHeight="1">
      <c r="AD54" s="147"/>
      <c r="AR54" s="76"/>
      <c r="AS54" s="76"/>
    </row>
    <row r="55" spans="30:45" ht="15.75" customHeight="1">
      <c r="AD55" s="147"/>
      <c r="AR55" s="76"/>
      <c r="AS55" s="76"/>
    </row>
    <row r="56" spans="30:45" ht="15.75" customHeight="1">
      <c r="AD56" s="147"/>
      <c r="AR56" s="76"/>
      <c r="AS56" s="76"/>
    </row>
    <row r="57" spans="30:45" ht="15.75" customHeight="1">
      <c r="AD57" s="147"/>
      <c r="AR57" s="76"/>
      <c r="AS57" s="76"/>
    </row>
    <row r="58" spans="30:45" ht="15.75" customHeight="1">
      <c r="AD58" s="147"/>
      <c r="AR58" s="76"/>
      <c r="AS58" s="76"/>
    </row>
    <row r="59" spans="30:45" ht="15.75" customHeight="1">
      <c r="AD59" s="147"/>
      <c r="AR59" s="76"/>
      <c r="AS59" s="76"/>
    </row>
    <row r="60" spans="30:45" ht="15.75" customHeight="1">
      <c r="AD60" s="147"/>
      <c r="AR60" s="76"/>
      <c r="AS60" s="76"/>
    </row>
    <row r="61" spans="30:45" ht="15.75" customHeight="1">
      <c r="AD61" s="147"/>
      <c r="AR61" s="76"/>
      <c r="AS61" s="76"/>
    </row>
    <row r="62" spans="30:45" ht="15.75" customHeight="1">
      <c r="AD62" s="147"/>
      <c r="AR62" s="76"/>
      <c r="AS62" s="76"/>
    </row>
    <row r="63" spans="30:45" ht="15.75" customHeight="1">
      <c r="AD63" s="147"/>
      <c r="AR63" s="76"/>
      <c r="AS63" s="76"/>
    </row>
    <row r="64" spans="30:45" ht="15.75" customHeight="1">
      <c r="AD64" s="147"/>
      <c r="AR64" s="76"/>
      <c r="AS64" s="76"/>
    </row>
    <row r="65" spans="30:45" ht="15.75" customHeight="1">
      <c r="AD65" s="147"/>
      <c r="AR65" s="76"/>
      <c r="AS65" s="76"/>
    </row>
    <row r="66" spans="30:45" ht="15.75" customHeight="1">
      <c r="AD66" s="147"/>
      <c r="AR66" s="76"/>
      <c r="AS66" s="76"/>
    </row>
    <row r="67" spans="30:45" ht="15.75" customHeight="1">
      <c r="AD67" s="147"/>
      <c r="AR67" s="76"/>
      <c r="AS67" s="76"/>
    </row>
    <row r="68" spans="30:45" ht="15.75" customHeight="1">
      <c r="AD68" s="147"/>
      <c r="AR68" s="76"/>
      <c r="AS68" s="76"/>
    </row>
    <row r="69" spans="30:45" ht="15.75" customHeight="1">
      <c r="AD69" s="147"/>
      <c r="AR69" s="76"/>
      <c r="AS69" s="76"/>
    </row>
    <row r="70" spans="30:45" ht="15.75" customHeight="1">
      <c r="AD70" s="147"/>
      <c r="AR70" s="76"/>
      <c r="AS70" s="76"/>
    </row>
    <row r="71" spans="30:45" ht="15.75" customHeight="1">
      <c r="AD71" s="147"/>
      <c r="AR71" s="76"/>
      <c r="AS71" s="76"/>
    </row>
    <row r="72" spans="30:45" ht="15.75" customHeight="1">
      <c r="AD72" s="147"/>
      <c r="AR72" s="76"/>
      <c r="AS72" s="76"/>
    </row>
    <row r="73" spans="30:45" ht="15.75" customHeight="1">
      <c r="AD73" s="147"/>
      <c r="AR73" s="76"/>
      <c r="AS73" s="76"/>
    </row>
    <row r="74" spans="30:45" ht="15.75" customHeight="1">
      <c r="AD74" s="147"/>
      <c r="AR74" s="76"/>
      <c r="AS74" s="76"/>
    </row>
    <row r="75" spans="30:45" ht="15.75" customHeight="1">
      <c r="AD75" s="147"/>
      <c r="AR75" s="76"/>
      <c r="AS75" s="76"/>
    </row>
    <row r="76" spans="30:45" ht="15.75" customHeight="1">
      <c r="AD76" s="147"/>
      <c r="AR76" s="76"/>
      <c r="AS76" s="76"/>
    </row>
    <row r="77" spans="30:45" ht="15.75" customHeight="1">
      <c r="AD77" s="147"/>
      <c r="AR77" s="76"/>
      <c r="AS77" s="76"/>
    </row>
    <row r="78" spans="30:45" ht="15.75" customHeight="1">
      <c r="AD78" s="147"/>
      <c r="AR78" s="76"/>
      <c r="AS78" s="76"/>
    </row>
    <row r="79" spans="30:45" ht="15.75" customHeight="1">
      <c r="AD79" s="147"/>
      <c r="AR79" s="76"/>
      <c r="AS79" s="76"/>
    </row>
    <row r="80" spans="30:45" ht="15.75" customHeight="1">
      <c r="AD80" s="147"/>
      <c r="AR80" s="76"/>
      <c r="AS80" s="76"/>
    </row>
    <row r="81" spans="30:45" ht="15.75" customHeight="1">
      <c r="AD81" s="147"/>
      <c r="AR81" s="76"/>
      <c r="AS81" s="76"/>
    </row>
    <row r="82" spans="30:45" ht="15.75" customHeight="1">
      <c r="AD82" s="147"/>
      <c r="AR82" s="76"/>
      <c r="AS82" s="76"/>
    </row>
    <row r="83" spans="30:45" ht="15.75" customHeight="1">
      <c r="AD83" s="147"/>
      <c r="AR83" s="76"/>
      <c r="AS83" s="76"/>
    </row>
    <row r="84" spans="30:45" ht="15.75" customHeight="1">
      <c r="AD84" s="147"/>
      <c r="AR84" s="76"/>
      <c r="AS84" s="76"/>
    </row>
    <row r="85" spans="30:45" ht="15.75" customHeight="1">
      <c r="AD85" s="147"/>
      <c r="AR85" s="76"/>
      <c r="AS85" s="76"/>
    </row>
    <row r="86" spans="30:45" ht="15.75" customHeight="1">
      <c r="AD86" s="147"/>
      <c r="AR86" s="76"/>
      <c r="AS86" s="76"/>
    </row>
    <row r="87" spans="30:45" ht="15.75" customHeight="1">
      <c r="AD87" s="147"/>
      <c r="AR87" s="76"/>
      <c r="AS87" s="76"/>
    </row>
    <row r="88" spans="30:45" ht="15.75" customHeight="1">
      <c r="AD88" s="147"/>
      <c r="AR88" s="76"/>
      <c r="AS88" s="76"/>
    </row>
    <row r="89" spans="30:45" ht="15.75" customHeight="1">
      <c r="AD89" s="147"/>
      <c r="AR89" s="76"/>
      <c r="AS89" s="76"/>
    </row>
    <row r="90" spans="30:45" ht="15.75" customHeight="1">
      <c r="AD90" s="147"/>
      <c r="AR90" s="76"/>
      <c r="AS90" s="76"/>
    </row>
    <row r="91" spans="30:45" ht="15.75" customHeight="1">
      <c r="AD91" s="147"/>
      <c r="AR91" s="76"/>
      <c r="AS91" s="76"/>
    </row>
    <row r="92" spans="30:45" ht="15.75" customHeight="1">
      <c r="AD92" s="147"/>
      <c r="AR92" s="76"/>
      <c r="AS92" s="76"/>
    </row>
    <row r="93" spans="30:45" ht="15.75" customHeight="1">
      <c r="AD93" s="147"/>
      <c r="AR93" s="76"/>
      <c r="AS93" s="76"/>
    </row>
    <row r="94" spans="30:45" ht="15.75" customHeight="1">
      <c r="AD94" s="147"/>
      <c r="AR94" s="76"/>
      <c r="AS94" s="76"/>
    </row>
    <row r="95" spans="30:45" ht="15.75" customHeight="1">
      <c r="AD95" s="147"/>
      <c r="AR95" s="76"/>
      <c r="AS95" s="76"/>
    </row>
    <row r="96" spans="30:45" ht="15.75" customHeight="1">
      <c r="AD96" s="147"/>
      <c r="AR96" s="76"/>
      <c r="AS96" s="76"/>
    </row>
    <row r="97" spans="30:45" ht="15.75" customHeight="1">
      <c r="AD97" s="147"/>
      <c r="AR97" s="76"/>
      <c r="AS97" s="76"/>
    </row>
    <row r="98" spans="30:45" ht="15.75" customHeight="1">
      <c r="AD98" s="147"/>
      <c r="AR98" s="76"/>
      <c r="AS98" s="76"/>
    </row>
    <row r="99" spans="30:45" ht="15.75" customHeight="1">
      <c r="AD99" s="147"/>
      <c r="AR99" s="76"/>
      <c r="AS99" s="76"/>
    </row>
    <row r="100" spans="30:45" ht="15.75" customHeight="1">
      <c r="AD100" s="147"/>
      <c r="AR100" s="76"/>
      <c r="AS100" s="76"/>
    </row>
    <row r="101" spans="30:45" ht="15.75" customHeight="1">
      <c r="AD101" s="147"/>
      <c r="AR101" s="76"/>
      <c r="AS101" s="76"/>
    </row>
    <row r="102" spans="30:45" ht="15.75" customHeight="1">
      <c r="AD102" s="147"/>
      <c r="AR102" s="76"/>
      <c r="AS102" s="76"/>
    </row>
    <row r="103" spans="30:45" ht="15.75" customHeight="1">
      <c r="AD103" s="147"/>
      <c r="AR103" s="76"/>
      <c r="AS103" s="76"/>
    </row>
    <row r="104" spans="30:45" ht="15.75" customHeight="1">
      <c r="AD104" s="147"/>
      <c r="AR104" s="76"/>
      <c r="AS104" s="76"/>
    </row>
    <row r="105" spans="30:45" ht="15.75" customHeight="1">
      <c r="AD105" s="147"/>
      <c r="AR105" s="76"/>
      <c r="AS105" s="76"/>
    </row>
    <row r="106" spans="30:45" ht="15.75" customHeight="1">
      <c r="AD106" s="147"/>
      <c r="AR106" s="76"/>
      <c r="AS106" s="76"/>
    </row>
    <row r="107" spans="30:45" ht="15.75" customHeight="1">
      <c r="AD107" s="147"/>
      <c r="AR107" s="76"/>
      <c r="AS107" s="76"/>
    </row>
    <row r="108" spans="30:45" ht="15.75" customHeight="1">
      <c r="AD108" s="147"/>
      <c r="AR108" s="76"/>
      <c r="AS108" s="76"/>
    </row>
    <row r="109" spans="30:45" ht="15.75" customHeight="1">
      <c r="AD109" s="147"/>
      <c r="AR109" s="76"/>
      <c r="AS109" s="76"/>
    </row>
    <row r="110" spans="30:45" ht="15.75" customHeight="1">
      <c r="AD110" s="147"/>
      <c r="AR110" s="76"/>
      <c r="AS110" s="76"/>
    </row>
    <row r="111" spans="30:45" ht="15.75" customHeight="1">
      <c r="AD111" s="147"/>
      <c r="AR111" s="76"/>
      <c r="AS111" s="76"/>
    </row>
    <row r="112" spans="30:45" ht="15.75" customHeight="1">
      <c r="AD112" s="147"/>
      <c r="AR112" s="76"/>
      <c r="AS112" s="76"/>
    </row>
    <row r="113" spans="30:45" ht="15.75" customHeight="1">
      <c r="AD113" s="147"/>
      <c r="AR113" s="76"/>
      <c r="AS113" s="76"/>
    </row>
    <row r="114" spans="30:45" ht="15.75" customHeight="1">
      <c r="AD114" s="147"/>
      <c r="AR114" s="76"/>
      <c r="AS114" s="76"/>
    </row>
    <row r="115" spans="30:45" ht="15.75" customHeight="1">
      <c r="AD115" s="147"/>
      <c r="AR115" s="76"/>
      <c r="AS115" s="76"/>
    </row>
    <row r="116" spans="30:45" ht="15.75" customHeight="1">
      <c r="AD116" s="147"/>
      <c r="AR116" s="76"/>
      <c r="AS116" s="76"/>
    </row>
    <row r="117" spans="30:45" ht="15.75" customHeight="1">
      <c r="AD117" s="147"/>
      <c r="AR117" s="76"/>
      <c r="AS117" s="76"/>
    </row>
    <row r="118" spans="30:45" ht="15.75" customHeight="1">
      <c r="AD118" s="147"/>
      <c r="AR118" s="76"/>
      <c r="AS118" s="76"/>
    </row>
    <row r="119" spans="30:45" ht="15.75" customHeight="1">
      <c r="AD119" s="147"/>
      <c r="AR119" s="76"/>
      <c r="AS119" s="76"/>
    </row>
    <row r="120" spans="30:45" ht="15.75" customHeight="1">
      <c r="AD120" s="147"/>
      <c r="AR120" s="76"/>
      <c r="AS120" s="76"/>
    </row>
    <row r="121" spans="30:45" ht="15.75" customHeight="1">
      <c r="AD121" s="147"/>
      <c r="AR121" s="76"/>
      <c r="AS121" s="76"/>
    </row>
    <row r="122" spans="30:45" ht="15.75" customHeight="1">
      <c r="AD122" s="147"/>
      <c r="AR122" s="76"/>
      <c r="AS122" s="76"/>
    </row>
    <row r="123" spans="30:45" ht="15.75" customHeight="1">
      <c r="AD123" s="147"/>
      <c r="AR123" s="76"/>
      <c r="AS123" s="76"/>
    </row>
    <row r="124" spans="30:45" ht="15.75" customHeight="1">
      <c r="AD124" s="147"/>
      <c r="AR124" s="76"/>
      <c r="AS124" s="76"/>
    </row>
    <row r="125" spans="30:45" ht="15.75" customHeight="1">
      <c r="AD125" s="147"/>
      <c r="AR125" s="76"/>
      <c r="AS125" s="76"/>
    </row>
    <row r="126" spans="30:45" ht="15.75" customHeight="1">
      <c r="AD126" s="147"/>
      <c r="AR126" s="76"/>
      <c r="AS126" s="76"/>
    </row>
    <row r="127" spans="30:45" ht="15.75" customHeight="1">
      <c r="AD127" s="147"/>
      <c r="AR127" s="76"/>
      <c r="AS127" s="76"/>
    </row>
    <row r="128" spans="30:45" ht="15.75" customHeight="1">
      <c r="AD128" s="147"/>
      <c r="AR128" s="76"/>
      <c r="AS128" s="76"/>
    </row>
    <row r="129" spans="30:45" ht="15.75" customHeight="1">
      <c r="AD129" s="147"/>
      <c r="AR129" s="76"/>
      <c r="AS129" s="76"/>
    </row>
    <row r="130" spans="30:45" ht="15.75" customHeight="1">
      <c r="AD130" s="147"/>
      <c r="AR130" s="76"/>
      <c r="AS130" s="76"/>
    </row>
    <row r="131" spans="30:45" ht="15.75" customHeight="1">
      <c r="AD131" s="147"/>
      <c r="AR131" s="76"/>
      <c r="AS131" s="76"/>
    </row>
    <row r="132" spans="30:45" ht="15.75" customHeight="1">
      <c r="AD132" s="147"/>
      <c r="AR132" s="76"/>
      <c r="AS132" s="76"/>
    </row>
    <row r="133" spans="30:45" ht="15.75" customHeight="1">
      <c r="AD133" s="147"/>
      <c r="AR133" s="76"/>
      <c r="AS133" s="76"/>
    </row>
    <row r="134" spans="30:45" ht="15.75" customHeight="1">
      <c r="AD134" s="147"/>
      <c r="AR134" s="76"/>
      <c r="AS134" s="76"/>
    </row>
    <row r="135" spans="30:45" ht="15.75" customHeight="1">
      <c r="AD135" s="147"/>
      <c r="AR135" s="76"/>
      <c r="AS135" s="76"/>
    </row>
    <row r="136" spans="30:45" ht="15.75" customHeight="1">
      <c r="AD136" s="147"/>
      <c r="AR136" s="76"/>
      <c r="AS136" s="76"/>
    </row>
    <row r="137" spans="30:45" ht="15.75" customHeight="1">
      <c r="AD137" s="147"/>
      <c r="AR137" s="76"/>
      <c r="AS137" s="76"/>
    </row>
    <row r="138" spans="30:45" ht="15.75" customHeight="1">
      <c r="AD138" s="147"/>
      <c r="AR138" s="76"/>
      <c r="AS138" s="76"/>
    </row>
    <row r="139" spans="30:45" ht="15.75" customHeight="1">
      <c r="AD139" s="147"/>
      <c r="AR139" s="76"/>
      <c r="AS139" s="76"/>
    </row>
    <row r="140" spans="30:45" ht="15.75" customHeight="1">
      <c r="AD140" s="147"/>
      <c r="AR140" s="76"/>
      <c r="AS140" s="76"/>
    </row>
    <row r="141" spans="30:45" ht="15.75" customHeight="1">
      <c r="AD141" s="147"/>
      <c r="AR141" s="76"/>
      <c r="AS141" s="76"/>
    </row>
    <row r="142" spans="30:45" ht="15.75" customHeight="1">
      <c r="AD142" s="147"/>
      <c r="AR142" s="76"/>
      <c r="AS142" s="76"/>
    </row>
    <row r="143" spans="30:45" ht="15.75" customHeight="1">
      <c r="AD143" s="147"/>
      <c r="AR143" s="76"/>
      <c r="AS143" s="76"/>
    </row>
    <row r="144" spans="30:45" ht="15.75" customHeight="1">
      <c r="AD144" s="147"/>
      <c r="AR144" s="76"/>
      <c r="AS144" s="76"/>
    </row>
    <row r="145" spans="30:45" ht="15.75" customHeight="1">
      <c r="AD145" s="147"/>
      <c r="AR145" s="76"/>
      <c r="AS145" s="76"/>
    </row>
    <row r="146" spans="30:45" ht="15.75" customHeight="1">
      <c r="AD146" s="147"/>
      <c r="AR146" s="76"/>
      <c r="AS146" s="76"/>
    </row>
    <row r="147" spans="30:45" ht="15.75" customHeight="1">
      <c r="AD147" s="147"/>
      <c r="AR147" s="76"/>
      <c r="AS147" s="76"/>
    </row>
    <row r="148" spans="30:45" ht="15.75" customHeight="1">
      <c r="AD148" s="147"/>
      <c r="AR148" s="76"/>
      <c r="AS148" s="76"/>
    </row>
    <row r="149" spans="30:45" ht="15.75" customHeight="1">
      <c r="AD149" s="147"/>
      <c r="AR149" s="76"/>
      <c r="AS149" s="76"/>
    </row>
    <row r="150" spans="30:45" ht="15.75" customHeight="1">
      <c r="AD150" s="147"/>
      <c r="AR150" s="76"/>
      <c r="AS150" s="76"/>
    </row>
    <row r="151" spans="30:45" ht="15.75" customHeight="1">
      <c r="AD151" s="147"/>
      <c r="AR151" s="76"/>
      <c r="AS151" s="76"/>
    </row>
    <row r="152" spans="30:45" ht="15.75" customHeight="1">
      <c r="AD152" s="147"/>
      <c r="AR152" s="76"/>
      <c r="AS152" s="76"/>
    </row>
    <row r="153" spans="30:45" ht="15.75" customHeight="1">
      <c r="AD153" s="147"/>
      <c r="AR153" s="76"/>
      <c r="AS153" s="76"/>
    </row>
    <row r="154" spans="30:45" ht="15.75" customHeight="1">
      <c r="AD154" s="147"/>
      <c r="AR154" s="76"/>
      <c r="AS154" s="76"/>
    </row>
    <row r="155" spans="30:45" ht="15.75" customHeight="1">
      <c r="AD155" s="147"/>
      <c r="AR155" s="76"/>
      <c r="AS155" s="76"/>
    </row>
    <row r="156" spans="30:45" ht="15.75" customHeight="1">
      <c r="AD156" s="147"/>
      <c r="AR156" s="76"/>
      <c r="AS156" s="76"/>
    </row>
    <row r="157" spans="30:45" ht="15.75" customHeight="1">
      <c r="AD157" s="147"/>
      <c r="AR157" s="76"/>
      <c r="AS157" s="76"/>
    </row>
    <row r="158" spans="30:45" ht="15.75" customHeight="1">
      <c r="AD158" s="147"/>
      <c r="AR158" s="76"/>
      <c r="AS158" s="76"/>
    </row>
    <row r="159" spans="30:45" ht="15.75" customHeight="1">
      <c r="AD159" s="147"/>
      <c r="AR159" s="76"/>
      <c r="AS159" s="76"/>
    </row>
    <row r="160" spans="30:45" ht="15.75" customHeight="1">
      <c r="AD160" s="147"/>
      <c r="AR160" s="76"/>
      <c r="AS160" s="76"/>
    </row>
    <row r="161" spans="30:45" ht="15.75" customHeight="1">
      <c r="AD161" s="147"/>
      <c r="AR161" s="76"/>
      <c r="AS161" s="76"/>
    </row>
    <row r="162" spans="30:45" ht="15.75" customHeight="1">
      <c r="AD162" s="147"/>
      <c r="AR162" s="76"/>
      <c r="AS162" s="76"/>
    </row>
    <row r="163" spans="30:45" ht="15.75" customHeight="1">
      <c r="AD163" s="147"/>
      <c r="AR163" s="76"/>
      <c r="AS163" s="76"/>
    </row>
    <row r="164" spans="30:45" ht="15.75" customHeight="1">
      <c r="AD164" s="147"/>
      <c r="AR164" s="76"/>
      <c r="AS164" s="76"/>
    </row>
    <row r="165" spans="30:45" ht="15.75" customHeight="1">
      <c r="AD165" s="147"/>
      <c r="AR165" s="76"/>
      <c r="AS165" s="76"/>
    </row>
    <row r="166" spans="30:45" ht="15.75" customHeight="1">
      <c r="AD166" s="147"/>
      <c r="AR166" s="76"/>
      <c r="AS166" s="76"/>
    </row>
    <row r="167" spans="30:45" ht="15.75" customHeight="1">
      <c r="AD167" s="147"/>
      <c r="AR167" s="76"/>
      <c r="AS167" s="76"/>
    </row>
    <row r="168" spans="30:45" ht="15.75" customHeight="1">
      <c r="AD168" s="147"/>
      <c r="AR168" s="76"/>
      <c r="AS168" s="76"/>
    </row>
    <row r="169" spans="30:45" ht="15.75" customHeight="1">
      <c r="AD169" s="147"/>
      <c r="AR169" s="76"/>
      <c r="AS169" s="76"/>
    </row>
    <row r="170" spans="30:45" ht="15.75" customHeight="1">
      <c r="AD170" s="147"/>
      <c r="AR170" s="76"/>
      <c r="AS170" s="76"/>
    </row>
    <row r="171" spans="30:45" ht="15.75" customHeight="1">
      <c r="AD171" s="147"/>
      <c r="AR171" s="76"/>
      <c r="AS171" s="76"/>
    </row>
    <row r="172" spans="30:45" ht="15.75" customHeight="1">
      <c r="AD172" s="147"/>
      <c r="AR172" s="76"/>
      <c r="AS172" s="76"/>
    </row>
    <row r="173" spans="30:45" ht="15.75" customHeight="1">
      <c r="AD173" s="147"/>
      <c r="AR173" s="76"/>
      <c r="AS173" s="76"/>
    </row>
    <row r="174" spans="30:45" ht="15.75" customHeight="1">
      <c r="AD174" s="147"/>
      <c r="AR174" s="76"/>
      <c r="AS174" s="76"/>
    </row>
    <row r="175" spans="30:45" ht="15.75" customHeight="1">
      <c r="AD175" s="147"/>
      <c r="AR175" s="76"/>
      <c r="AS175" s="76"/>
    </row>
    <row r="176" spans="30:45" ht="15.75" customHeight="1">
      <c r="AD176" s="147"/>
      <c r="AR176" s="76"/>
      <c r="AS176" s="76"/>
    </row>
    <row r="177" spans="30:45" ht="15.75" customHeight="1">
      <c r="AD177" s="147"/>
      <c r="AR177" s="76"/>
      <c r="AS177" s="76"/>
    </row>
    <row r="178" spans="30:45" ht="15.75" customHeight="1">
      <c r="AD178" s="147"/>
      <c r="AR178" s="76"/>
      <c r="AS178" s="76"/>
    </row>
    <row r="179" spans="30:45" ht="15.75" customHeight="1">
      <c r="AD179" s="147"/>
      <c r="AR179" s="76"/>
      <c r="AS179" s="76"/>
    </row>
    <row r="180" spans="30:45" ht="15.75" customHeight="1">
      <c r="AD180" s="147"/>
      <c r="AR180" s="76"/>
      <c r="AS180" s="76"/>
    </row>
    <row r="181" spans="30:45" ht="15.75" customHeight="1">
      <c r="AD181" s="147"/>
      <c r="AR181" s="76"/>
      <c r="AS181" s="76"/>
    </row>
    <row r="182" spans="30:45" ht="15.75" customHeight="1">
      <c r="AD182" s="147"/>
      <c r="AR182" s="76"/>
      <c r="AS182" s="76"/>
    </row>
    <row r="183" spans="30:45" ht="15.75" customHeight="1">
      <c r="AD183" s="147"/>
      <c r="AR183" s="76"/>
      <c r="AS183" s="76"/>
    </row>
    <row r="184" spans="30:45" ht="15.75" customHeight="1">
      <c r="AD184" s="147"/>
      <c r="AR184" s="76"/>
      <c r="AS184" s="76"/>
    </row>
    <row r="185" spans="30:45" ht="15.75" customHeight="1">
      <c r="AD185" s="147"/>
      <c r="AR185" s="76"/>
      <c r="AS185" s="76"/>
    </row>
    <row r="186" spans="30:45" ht="15.75" customHeight="1">
      <c r="AD186" s="147"/>
      <c r="AR186" s="76"/>
      <c r="AS186" s="76"/>
    </row>
    <row r="187" spans="30:45" ht="15.75" customHeight="1">
      <c r="AD187" s="147"/>
      <c r="AR187" s="76"/>
      <c r="AS187" s="76"/>
    </row>
    <row r="188" spans="30:45" ht="15.75" customHeight="1">
      <c r="AD188" s="147"/>
      <c r="AR188" s="76"/>
      <c r="AS188" s="76"/>
    </row>
    <row r="189" spans="30:45" ht="15.75" customHeight="1">
      <c r="AD189" s="147"/>
      <c r="AR189" s="76"/>
      <c r="AS189" s="76"/>
    </row>
    <row r="190" spans="30:45" ht="15.75" customHeight="1">
      <c r="AD190" s="147"/>
      <c r="AR190" s="76"/>
      <c r="AS190" s="76"/>
    </row>
    <row r="191" spans="30:45" ht="15.75" customHeight="1">
      <c r="AD191" s="147"/>
      <c r="AR191" s="76"/>
      <c r="AS191" s="76"/>
    </row>
    <row r="192" spans="30:45" ht="15.75" customHeight="1">
      <c r="AD192" s="147"/>
      <c r="AR192" s="76"/>
      <c r="AS192" s="76"/>
    </row>
    <row r="193" spans="30:45" ht="15.75" customHeight="1">
      <c r="AD193" s="147"/>
      <c r="AR193" s="76"/>
      <c r="AS193" s="76"/>
    </row>
    <row r="194" spans="30:45" ht="15.75" customHeight="1">
      <c r="AD194" s="147"/>
      <c r="AR194" s="76"/>
      <c r="AS194" s="76"/>
    </row>
    <row r="195" spans="30:45" ht="15.75" customHeight="1">
      <c r="AD195" s="147"/>
      <c r="AR195" s="76"/>
      <c r="AS195" s="76"/>
    </row>
    <row r="196" spans="30:45" ht="15.75" customHeight="1">
      <c r="AD196" s="147"/>
      <c r="AR196" s="76"/>
      <c r="AS196" s="76"/>
    </row>
    <row r="197" spans="30:45" ht="15.75" customHeight="1">
      <c r="AD197" s="147"/>
      <c r="AR197" s="76"/>
      <c r="AS197" s="76"/>
    </row>
    <row r="198" spans="30:45" ht="15.75" customHeight="1">
      <c r="AD198" s="147"/>
      <c r="AR198" s="76"/>
      <c r="AS198" s="76"/>
    </row>
    <row r="199" spans="30:45" ht="15.75" customHeight="1">
      <c r="AD199" s="147"/>
      <c r="AR199" s="76"/>
      <c r="AS199" s="76"/>
    </row>
    <row r="200" spans="30:45" ht="15.75" customHeight="1">
      <c r="AD200" s="147"/>
      <c r="AR200" s="76"/>
      <c r="AS200" s="76"/>
    </row>
    <row r="201" spans="30:45" ht="15.75" customHeight="1">
      <c r="AD201" s="147"/>
      <c r="AR201" s="76"/>
      <c r="AS201" s="76"/>
    </row>
    <row r="202" spans="30:45" ht="15.75" customHeight="1">
      <c r="AD202" s="147"/>
      <c r="AR202" s="76"/>
      <c r="AS202" s="76"/>
    </row>
    <row r="203" spans="30:45" ht="15.75" customHeight="1">
      <c r="AD203" s="147"/>
      <c r="AR203" s="76"/>
      <c r="AS203" s="76"/>
    </row>
    <row r="204" spans="30:45" ht="15.75" customHeight="1">
      <c r="AD204" s="147"/>
      <c r="AR204" s="76"/>
      <c r="AS204" s="76"/>
    </row>
    <row r="205" spans="30:45" ht="15.75" customHeight="1">
      <c r="AD205" s="147"/>
      <c r="AR205" s="76"/>
      <c r="AS205" s="76"/>
    </row>
    <row r="206" spans="30:45" ht="15.75" customHeight="1">
      <c r="AD206" s="147"/>
      <c r="AR206" s="76"/>
      <c r="AS206" s="76"/>
    </row>
    <row r="207" spans="30:45" ht="15.75" customHeight="1">
      <c r="AD207" s="147"/>
      <c r="AR207" s="76"/>
      <c r="AS207" s="76"/>
    </row>
    <row r="208" spans="30:45" ht="15.75" customHeight="1">
      <c r="AD208" s="147"/>
      <c r="AR208" s="76"/>
      <c r="AS208" s="76"/>
    </row>
    <row r="209" spans="30:45" ht="15.75" customHeight="1">
      <c r="AD209" s="147"/>
      <c r="AR209" s="76"/>
      <c r="AS209" s="76"/>
    </row>
    <row r="210" spans="30:45" ht="15.75" customHeight="1">
      <c r="AD210" s="147"/>
      <c r="AR210" s="76"/>
      <c r="AS210" s="76"/>
    </row>
    <row r="211" spans="30:45" ht="15.75" customHeight="1">
      <c r="AD211" s="147"/>
      <c r="AR211" s="76"/>
      <c r="AS211" s="76"/>
    </row>
    <row r="212" spans="30:45" ht="15.75" customHeight="1">
      <c r="AD212" s="147"/>
      <c r="AR212" s="76"/>
      <c r="AS212" s="76"/>
    </row>
    <row r="213" spans="30:45" ht="15.75" customHeight="1">
      <c r="AD213" s="147"/>
      <c r="AR213" s="76"/>
      <c r="AS213" s="76"/>
    </row>
    <row r="214" spans="30:45" ht="15.75" customHeight="1">
      <c r="AD214" s="147"/>
      <c r="AR214" s="76"/>
      <c r="AS214" s="76"/>
    </row>
    <row r="215" spans="30:45" ht="15.75" customHeight="1">
      <c r="AD215" s="147"/>
      <c r="AR215" s="76"/>
      <c r="AS215" s="76"/>
    </row>
    <row r="216" spans="30:45" ht="15.75" customHeight="1">
      <c r="AD216" s="147"/>
      <c r="AR216" s="76"/>
      <c r="AS216" s="76"/>
    </row>
    <row r="217" spans="30:45" ht="15.75" customHeight="1">
      <c r="AD217" s="147"/>
      <c r="AR217" s="76"/>
      <c r="AS217" s="76"/>
    </row>
    <row r="218" spans="30:45" ht="15.75" customHeight="1">
      <c r="AD218" s="147"/>
      <c r="AR218" s="76"/>
      <c r="AS218" s="76"/>
    </row>
    <row r="219" spans="30:45" ht="15.75" customHeight="1">
      <c r="AD219" s="147"/>
      <c r="AR219" s="76"/>
      <c r="AS219" s="76"/>
    </row>
    <row r="220" spans="30:45" ht="15.75" customHeight="1">
      <c r="AD220" s="147"/>
      <c r="AR220" s="76"/>
      <c r="AS220" s="76"/>
    </row>
    <row r="221" spans="30:45" ht="15.75" customHeight="1">
      <c r="AD221" s="147"/>
      <c r="AR221" s="76"/>
      <c r="AS221" s="76"/>
    </row>
    <row r="222" spans="30:45" ht="15.75" customHeight="1">
      <c r="AD222" s="147"/>
      <c r="AR222" s="76"/>
      <c r="AS222" s="76"/>
    </row>
    <row r="223" spans="30:45" ht="15.75" customHeight="1">
      <c r="AD223" s="147"/>
      <c r="AR223" s="76"/>
      <c r="AS223" s="76"/>
    </row>
    <row r="224" spans="30:45" ht="15.75" customHeight="1">
      <c r="AD224" s="147"/>
      <c r="AR224" s="76"/>
      <c r="AS224" s="76"/>
    </row>
    <row r="225" spans="30:45" ht="15.75" customHeight="1">
      <c r="AD225" s="147"/>
      <c r="AR225" s="76"/>
      <c r="AS225" s="76"/>
    </row>
    <row r="226" spans="30:45" ht="15.75" customHeight="1">
      <c r="AD226" s="147"/>
      <c r="AR226" s="76"/>
      <c r="AS226" s="76"/>
    </row>
    <row r="227" spans="30:45" ht="15.75" customHeight="1">
      <c r="AD227" s="147"/>
      <c r="AR227" s="76"/>
      <c r="AS227" s="76"/>
    </row>
    <row r="228" spans="30:45" ht="15.75" customHeight="1">
      <c r="AD228" s="147"/>
      <c r="AR228" s="76"/>
      <c r="AS228" s="76"/>
    </row>
    <row r="229" spans="30:45" ht="15.75" customHeight="1"/>
    <row r="230" spans="30:45" ht="15.75" customHeight="1"/>
    <row r="231" spans="30:45" ht="15.75" customHeight="1"/>
    <row r="232" spans="30:45" ht="15.75" customHeight="1"/>
    <row r="233" spans="30:45" ht="15.75" customHeight="1"/>
    <row r="234" spans="30:45" ht="15.75" customHeight="1"/>
    <row r="235" spans="30:45" ht="15.75" customHeight="1"/>
    <row r="236" spans="30:45" ht="15.75" customHeight="1"/>
    <row r="237" spans="30:45" ht="15.75" customHeight="1"/>
    <row r="238" spans="30:45" ht="15.75" customHeight="1"/>
    <row r="239" spans="30:45" ht="15.75" customHeight="1"/>
    <row r="240" spans="30:45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Y1:Z1"/>
    <mergeCell ref="AB1:AC1"/>
    <mergeCell ref="A3:A14"/>
    <mergeCell ref="A16:A27"/>
    <mergeCell ref="I28:L28"/>
    <mergeCell ref="M28:N28"/>
    <mergeCell ref="R28:U28"/>
    <mergeCell ref="V28:W28"/>
    <mergeCell ref="C1:G1"/>
    <mergeCell ref="I1:N1"/>
    <mergeCell ref="R1:W1"/>
    <mergeCell ref="AE1:AM1"/>
    <mergeCell ref="AR3:AR14"/>
    <mergeCell ref="AT1:BH1"/>
    <mergeCell ref="AR16:AR27"/>
    <mergeCell ref="AR28:AS28"/>
  </mergeCells>
  <conditionalFormatting sqref="AT28:BD28">
    <cfRule type="colorScale" priority="1">
      <colorScale>
        <cfvo type="min"/>
        <cfvo type="max"/>
        <color rgb="FFFCFCFF"/>
        <color rgb="FF63BE7B"/>
      </colorScale>
    </cfRule>
  </conditionalFormatting>
  <conditionalFormatting sqref="BE28">
    <cfRule type="colorScale" priority="2">
      <colorScale>
        <cfvo type="min"/>
        <cfvo type="max"/>
        <color rgb="FFFCFCFF"/>
        <color rgb="FF63BE7B"/>
      </colorScale>
    </cfRule>
  </conditionalFormatting>
  <conditionalFormatting sqref="BF28">
    <cfRule type="colorScale" priority="3">
      <colorScale>
        <cfvo type="min"/>
        <cfvo type="max"/>
        <color rgb="FFFCFCFF"/>
        <color rgb="FF63BE7B"/>
      </colorScale>
    </cfRule>
  </conditionalFormatting>
  <conditionalFormatting sqref="AI30:AJ1000">
    <cfRule type="colorScale" priority="4">
      <colorScale>
        <cfvo type="min"/>
        <cfvo type="max"/>
        <color rgb="FFE2F0D9"/>
        <color rgb="FF548235"/>
      </colorScale>
    </cfRule>
  </conditionalFormatting>
  <conditionalFormatting sqref="AT3:AT27">
    <cfRule type="colorScale" priority="5">
      <colorScale>
        <cfvo type="min"/>
        <cfvo type="max"/>
        <color rgb="FFFCFCFF"/>
        <color rgb="FF63BE7B"/>
      </colorScale>
    </cfRule>
  </conditionalFormatting>
  <conditionalFormatting sqref="AU3:AU27">
    <cfRule type="colorScale" priority="6">
      <colorScale>
        <cfvo type="min"/>
        <cfvo type="max"/>
        <color rgb="FFFCFCFF"/>
        <color rgb="FF63BE7B"/>
      </colorScale>
    </cfRule>
  </conditionalFormatting>
  <conditionalFormatting sqref="AV3:AV27">
    <cfRule type="colorScale" priority="7">
      <colorScale>
        <cfvo type="min"/>
        <cfvo type="max"/>
        <color rgb="FFFCFCFF"/>
        <color rgb="FF63BE7B"/>
      </colorScale>
    </cfRule>
  </conditionalFormatting>
  <conditionalFormatting sqref="AW3:AW27">
    <cfRule type="colorScale" priority="8">
      <colorScale>
        <cfvo type="min"/>
        <cfvo type="max"/>
        <color rgb="FFFCFCFF"/>
        <color rgb="FF63BE7B"/>
      </colorScale>
    </cfRule>
  </conditionalFormatting>
  <conditionalFormatting sqref="AX3:AX27">
    <cfRule type="colorScale" priority="9">
      <colorScale>
        <cfvo type="min"/>
        <cfvo type="max"/>
        <color rgb="FFFCFCFF"/>
        <color rgb="FF63BE7B"/>
      </colorScale>
    </cfRule>
  </conditionalFormatting>
  <conditionalFormatting sqref="AY3:AY27">
    <cfRule type="colorScale" priority="10">
      <colorScale>
        <cfvo type="min"/>
        <cfvo type="max"/>
        <color rgb="FFFCFCFF"/>
        <color rgb="FF63BE7B"/>
      </colorScale>
    </cfRule>
  </conditionalFormatting>
  <conditionalFormatting sqref="AZ3:AZ27">
    <cfRule type="colorScale" priority="11">
      <colorScale>
        <cfvo type="min"/>
        <cfvo type="max"/>
        <color rgb="FFFCFCFF"/>
        <color rgb="FF63BE7B"/>
      </colorScale>
    </cfRule>
  </conditionalFormatting>
  <conditionalFormatting sqref="BA3:BA27">
    <cfRule type="colorScale" priority="12">
      <colorScale>
        <cfvo type="min"/>
        <cfvo type="max"/>
        <color rgb="FFFCFCFF"/>
        <color rgb="FF63BE7B"/>
      </colorScale>
    </cfRule>
  </conditionalFormatting>
  <conditionalFormatting sqref="BB3:BB27">
    <cfRule type="colorScale" priority="13">
      <colorScale>
        <cfvo type="min"/>
        <cfvo type="max"/>
        <color rgb="FFFCFCFF"/>
        <color rgb="FF63BE7B"/>
      </colorScale>
    </cfRule>
  </conditionalFormatting>
  <conditionalFormatting sqref="BC3:BC27">
    <cfRule type="colorScale" priority="14">
      <colorScale>
        <cfvo type="min"/>
        <cfvo type="max"/>
        <color rgb="FFFCFCFF"/>
        <color rgb="FF63BE7B"/>
      </colorScale>
    </cfRule>
  </conditionalFormatting>
  <conditionalFormatting sqref="BD3:BD27">
    <cfRule type="colorScale" priority="15">
      <colorScale>
        <cfvo type="min"/>
        <cfvo type="max"/>
        <color rgb="FFFCFCFF"/>
        <color rgb="FF63BE7B"/>
      </colorScale>
    </cfRule>
  </conditionalFormatting>
  <conditionalFormatting sqref="BE3:BE27">
    <cfRule type="colorScale" priority="16">
      <colorScale>
        <cfvo type="min"/>
        <cfvo type="max"/>
        <color rgb="FFFCFCFF"/>
        <color rgb="FF63BE7B"/>
      </colorScale>
    </cfRule>
  </conditionalFormatting>
  <conditionalFormatting sqref="BF3:BF27">
    <cfRule type="colorScale" priority="17">
      <colorScale>
        <cfvo type="min"/>
        <cfvo type="max"/>
        <color rgb="FFFCFCFF"/>
        <color rgb="FF63BE7B"/>
      </colorScale>
    </cfRule>
  </conditionalFormatting>
  <conditionalFormatting sqref="BG3:BG28">
    <cfRule type="colorScale" priority="18">
      <colorScale>
        <cfvo type="min"/>
        <cfvo type="max"/>
        <color rgb="FFFCFCFF"/>
        <color rgb="FF63BE7B"/>
      </colorScale>
    </cfRule>
  </conditionalFormatting>
  <conditionalFormatting sqref="C3:D27">
    <cfRule type="colorScale" priority="19">
      <colorScale>
        <cfvo type="min"/>
        <cfvo type="max"/>
        <color rgb="FFFCFCFF"/>
        <color rgb="FF63BE7B"/>
      </colorScale>
    </cfRule>
  </conditionalFormatting>
  <conditionalFormatting sqref="AB3:AC27">
    <cfRule type="colorScale" priority="20">
      <colorScale>
        <cfvo type="min"/>
        <cfvo type="max"/>
        <color rgb="FFFCFCFF"/>
        <color rgb="FF63BE7B"/>
      </colorScale>
    </cfRule>
  </conditionalFormatting>
  <pageMargins left="0.25" right="0.25" top="0.75" bottom="0.75" header="0" footer="0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tabColor rgb="FFC00000"/>
    <pageSetUpPr fitToPage="1"/>
  </sheetPr>
  <dimension ref="A1:BF1000"/>
  <sheetViews>
    <sheetView showGridLines="0" workbookViewId="0"/>
  </sheetViews>
  <sheetFormatPr defaultColWidth="14.42578125" defaultRowHeight="15" customHeight="1"/>
  <cols>
    <col min="1" max="1" width="4.5703125" customWidth="1"/>
    <col min="2" max="2" width="9.140625" customWidth="1"/>
    <col min="3" max="4" width="8.42578125" customWidth="1"/>
    <col min="5" max="5" width="1.140625" customWidth="1"/>
    <col min="6" max="6" width="12.140625" hidden="1" customWidth="1"/>
    <col min="7" max="7" width="12" hidden="1" customWidth="1"/>
    <col min="8" max="8" width="4.7109375" customWidth="1"/>
    <col min="9" max="14" width="9" customWidth="1"/>
    <col min="15" max="15" width="4.7109375" customWidth="1"/>
    <col min="16" max="17" width="9" customWidth="1"/>
    <col min="18" max="21" width="12" customWidth="1"/>
    <col min="22" max="22" width="4.7109375" customWidth="1"/>
    <col min="23" max="24" width="9" customWidth="1"/>
    <col min="25" max="25" width="4.7109375" customWidth="1"/>
    <col min="26" max="26" width="19" customWidth="1"/>
    <col min="27" max="27" width="19.42578125" customWidth="1"/>
    <col min="28" max="28" width="4.7109375" customWidth="1"/>
    <col min="29" max="38" width="9.140625" customWidth="1"/>
    <col min="39" max="39" width="4.7109375" customWidth="1"/>
    <col min="40" max="40" width="18.5703125" customWidth="1"/>
    <col min="41" max="41" width="4.7109375" customWidth="1"/>
    <col min="42" max="42" width="5" customWidth="1"/>
    <col min="43" max="43" width="8.42578125" customWidth="1"/>
    <col min="44" max="44" width="10" customWidth="1"/>
    <col min="45" max="54" width="8.7109375" customWidth="1"/>
    <col min="55" max="55" width="10.7109375" customWidth="1"/>
    <col min="56" max="56" width="8.7109375" customWidth="1"/>
    <col min="57" max="57" width="10.28515625" customWidth="1"/>
    <col min="58" max="58" width="8.7109375" customWidth="1"/>
  </cols>
  <sheetData>
    <row r="1" spans="1:58">
      <c r="A1" s="71"/>
      <c r="B1" s="71"/>
      <c r="C1" s="452" t="s">
        <v>3771</v>
      </c>
      <c r="D1" s="428"/>
      <c r="E1" s="428"/>
      <c r="F1" s="428"/>
      <c r="G1" s="429"/>
      <c r="H1" s="72"/>
      <c r="I1" s="437" t="s">
        <v>3772</v>
      </c>
      <c r="J1" s="445"/>
      <c r="K1" s="445"/>
      <c r="L1" s="445"/>
      <c r="M1" s="445"/>
      <c r="N1" s="438"/>
      <c r="O1" s="71"/>
      <c r="P1" s="433" t="s">
        <v>3774</v>
      </c>
      <c r="Q1" s="434"/>
      <c r="R1" s="434"/>
      <c r="S1" s="434"/>
      <c r="T1" s="434"/>
      <c r="U1" s="435"/>
      <c r="V1" s="72"/>
      <c r="W1" s="439" t="s">
        <v>3775</v>
      </c>
      <c r="X1" s="440"/>
      <c r="Y1" s="71"/>
      <c r="Z1" s="437" t="s">
        <v>3776</v>
      </c>
      <c r="AA1" s="438"/>
      <c r="AB1" s="71"/>
      <c r="AC1" s="453" t="s">
        <v>3777</v>
      </c>
      <c r="AD1" s="434"/>
      <c r="AE1" s="434"/>
      <c r="AF1" s="434"/>
      <c r="AG1" s="434"/>
      <c r="AH1" s="434"/>
      <c r="AI1" s="434"/>
      <c r="AJ1" s="434"/>
      <c r="AK1" s="434"/>
      <c r="AL1" s="435"/>
      <c r="AN1" s="75" t="s">
        <v>3778</v>
      </c>
      <c r="AP1" s="76"/>
      <c r="AQ1" s="76"/>
      <c r="AR1" s="433" t="s">
        <v>3779</v>
      </c>
      <c r="AS1" s="434"/>
      <c r="AT1" s="434"/>
      <c r="AU1" s="434"/>
      <c r="AV1" s="434"/>
      <c r="AW1" s="434"/>
      <c r="AX1" s="434"/>
      <c r="AY1" s="434"/>
      <c r="AZ1" s="434"/>
      <c r="BA1" s="434"/>
      <c r="BB1" s="434"/>
      <c r="BC1" s="434"/>
      <c r="BD1" s="434"/>
      <c r="BE1" s="434"/>
      <c r="BF1" s="435"/>
    </row>
    <row r="2" spans="1:58" ht="30.75" customHeight="1">
      <c r="A2" s="71"/>
      <c r="B2" s="73" t="s">
        <v>3780</v>
      </c>
      <c r="C2" s="77" t="s">
        <v>3781</v>
      </c>
      <c r="D2" s="78" t="s">
        <v>3782</v>
      </c>
      <c r="E2" s="79"/>
      <c r="F2" s="80" t="s">
        <v>3783</v>
      </c>
      <c r="G2" s="81" t="s">
        <v>3784</v>
      </c>
      <c r="H2" s="72"/>
      <c r="I2" s="82" t="s">
        <v>3785</v>
      </c>
      <c r="J2" s="82" t="s">
        <v>3786</v>
      </c>
      <c r="K2" s="82" t="s">
        <v>3787</v>
      </c>
      <c r="L2" s="82" t="s">
        <v>3788</v>
      </c>
      <c r="M2" s="82" t="s">
        <v>3811</v>
      </c>
      <c r="N2" s="83" t="s">
        <v>3812</v>
      </c>
      <c r="O2" s="84"/>
      <c r="P2" s="82" t="s">
        <v>3785</v>
      </c>
      <c r="Q2" s="86" t="s">
        <v>3786</v>
      </c>
      <c r="R2" s="86" t="s">
        <v>3787</v>
      </c>
      <c r="S2" s="86" t="s">
        <v>3788</v>
      </c>
      <c r="T2" s="82" t="s">
        <v>3811</v>
      </c>
      <c r="U2" s="83" t="s">
        <v>3812</v>
      </c>
      <c r="V2" s="72"/>
      <c r="W2" s="88" t="s">
        <v>3792</v>
      </c>
      <c r="X2" s="88" t="s">
        <v>3793</v>
      </c>
      <c r="Y2" s="71"/>
      <c r="Z2" s="290" t="s">
        <v>3783</v>
      </c>
      <c r="AA2" s="291" t="s">
        <v>3784</v>
      </c>
      <c r="AB2" s="71"/>
      <c r="AC2" s="150" t="s">
        <v>3794</v>
      </c>
      <c r="AD2" s="305" t="s">
        <v>3795</v>
      </c>
      <c r="AE2" s="92" t="s">
        <v>3796</v>
      </c>
      <c r="AF2" s="305" t="s">
        <v>3797</v>
      </c>
      <c r="AG2" s="92" t="s">
        <v>3798</v>
      </c>
      <c r="AH2" s="305" t="s">
        <v>3799</v>
      </c>
      <c r="AI2" s="92" t="s">
        <v>3800</v>
      </c>
      <c r="AJ2" s="305" t="s">
        <v>3801</v>
      </c>
      <c r="AK2" s="92" t="s">
        <v>49</v>
      </c>
      <c r="AL2" s="151" t="s">
        <v>3802</v>
      </c>
      <c r="AP2" s="71"/>
      <c r="AQ2" s="73" t="s">
        <v>3780</v>
      </c>
      <c r="AR2" s="293" t="s">
        <v>796</v>
      </c>
      <c r="AS2" s="93" t="s">
        <v>990</v>
      </c>
      <c r="AT2" s="93" t="s">
        <v>165</v>
      </c>
      <c r="AU2" s="93" t="s">
        <v>196</v>
      </c>
      <c r="AV2" s="93" t="s">
        <v>1876</v>
      </c>
      <c r="AW2" s="93" t="s">
        <v>1851</v>
      </c>
      <c r="AX2" s="93" t="s">
        <v>1859</v>
      </c>
      <c r="AY2" s="93" t="s">
        <v>48</v>
      </c>
      <c r="AZ2" s="93" t="s">
        <v>778</v>
      </c>
      <c r="BA2" s="93" t="s">
        <v>29</v>
      </c>
      <c r="BB2" s="93" t="s">
        <v>651</v>
      </c>
      <c r="BC2" s="93" t="s">
        <v>958</v>
      </c>
      <c r="BD2" s="93" t="s">
        <v>2611</v>
      </c>
      <c r="BE2" s="94" t="s">
        <v>2903</v>
      </c>
      <c r="BF2" s="294" t="s">
        <v>3803</v>
      </c>
    </row>
    <row r="3" spans="1:58" ht="15" customHeight="1">
      <c r="A3" s="441">
        <v>2019</v>
      </c>
      <c r="B3" s="95">
        <v>43466</v>
      </c>
      <c r="C3" s="306"/>
      <c r="D3" s="306"/>
      <c r="E3" s="295"/>
      <c r="F3" s="97"/>
      <c r="G3" s="98"/>
      <c r="H3" s="76"/>
      <c r="I3" s="152"/>
      <c r="J3" s="153"/>
      <c r="K3" s="152"/>
      <c r="L3" s="153"/>
      <c r="M3" s="152"/>
      <c r="N3" s="153"/>
      <c r="O3" s="76"/>
      <c r="P3" s="154"/>
      <c r="Q3" s="155"/>
      <c r="R3" s="155"/>
      <c r="S3" s="155"/>
      <c r="T3" s="155"/>
      <c r="U3" s="156"/>
      <c r="V3" s="76"/>
      <c r="W3" s="157"/>
      <c r="X3" s="157"/>
      <c r="Y3" s="76"/>
      <c r="Z3" s="152"/>
      <c r="AA3" s="157"/>
      <c r="AB3" s="76"/>
      <c r="AC3" s="307"/>
      <c r="AD3" s="308"/>
      <c r="AE3" s="307"/>
      <c r="AF3" s="308"/>
      <c r="AG3" s="307"/>
      <c r="AH3" s="308"/>
      <c r="AI3" s="307"/>
      <c r="AJ3" s="308"/>
      <c r="AK3" s="307"/>
      <c r="AL3" s="309"/>
      <c r="AP3" s="441">
        <v>2019</v>
      </c>
      <c r="AQ3" s="95">
        <v>43466</v>
      </c>
      <c r="AR3" s="158"/>
      <c r="AS3" s="159"/>
      <c r="AT3" s="159"/>
      <c r="AU3" s="159"/>
      <c r="AV3" s="159"/>
      <c r="AW3" s="159"/>
      <c r="AX3" s="159"/>
      <c r="AY3" s="159"/>
      <c r="AZ3" s="159"/>
      <c r="BA3" s="159"/>
      <c r="BB3" s="159"/>
      <c r="BC3" s="159"/>
      <c r="BD3" s="159"/>
      <c r="BE3" s="160"/>
      <c r="BF3" s="161"/>
    </row>
    <row r="4" spans="1:58">
      <c r="A4" s="442"/>
      <c r="B4" s="111">
        <v>43497</v>
      </c>
      <c r="C4" s="306"/>
      <c r="D4" s="306"/>
      <c r="E4" s="112"/>
      <c r="F4" s="103"/>
      <c r="G4" s="100"/>
      <c r="H4" s="76"/>
      <c r="I4" s="152"/>
      <c r="J4" s="153"/>
      <c r="K4" s="152"/>
      <c r="L4" s="153"/>
      <c r="M4" s="152"/>
      <c r="N4" s="153"/>
      <c r="O4" s="76"/>
      <c r="P4" s="154"/>
      <c r="Q4" s="155"/>
      <c r="R4" s="155"/>
      <c r="S4" s="155"/>
      <c r="T4" s="155"/>
      <c r="U4" s="156"/>
      <c r="V4" s="76"/>
      <c r="W4" s="157"/>
      <c r="X4" s="157"/>
      <c r="Y4" s="76"/>
      <c r="Z4" s="152"/>
      <c r="AA4" s="157"/>
      <c r="AB4" s="76"/>
      <c r="AC4" s="307"/>
      <c r="AD4" s="308"/>
      <c r="AE4" s="307"/>
      <c r="AF4" s="308"/>
      <c r="AG4" s="307"/>
      <c r="AH4" s="308"/>
      <c r="AI4" s="307"/>
      <c r="AJ4" s="308"/>
      <c r="AK4" s="307"/>
      <c r="AL4" s="309"/>
      <c r="AP4" s="442"/>
      <c r="AQ4" s="111">
        <v>43497</v>
      </c>
      <c r="AR4" s="310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308"/>
      <c r="BF4" s="163"/>
    </row>
    <row r="5" spans="1:58">
      <c r="A5" s="442"/>
      <c r="B5" s="111">
        <v>43525</v>
      </c>
      <c r="C5" s="306"/>
      <c r="D5" s="306"/>
      <c r="E5" s="112"/>
      <c r="F5" s="103"/>
      <c r="G5" s="100"/>
      <c r="H5" s="76"/>
      <c r="I5" s="152"/>
      <c r="J5" s="153"/>
      <c r="K5" s="152"/>
      <c r="L5" s="153"/>
      <c r="M5" s="152"/>
      <c r="N5" s="153"/>
      <c r="O5" s="76"/>
      <c r="P5" s="154"/>
      <c r="Q5" s="155"/>
      <c r="R5" s="155"/>
      <c r="S5" s="155"/>
      <c r="T5" s="155"/>
      <c r="U5" s="156"/>
      <c r="V5" s="76"/>
      <c r="W5" s="157"/>
      <c r="X5" s="157"/>
      <c r="Y5" s="76"/>
      <c r="Z5" s="152"/>
      <c r="AA5" s="157"/>
      <c r="AB5" s="76"/>
      <c r="AC5" s="307"/>
      <c r="AD5" s="308"/>
      <c r="AE5" s="307"/>
      <c r="AF5" s="308"/>
      <c r="AG5" s="307"/>
      <c r="AH5" s="308"/>
      <c r="AI5" s="307"/>
      <c r="AJ5" s="308"/>
      <c r="AK5" s="307"/>
      <c r="AL5" s="309"/>
      <c r="AP5" s="442"/>
      <c r="AQ5" s="111">
        <v>43525</v>
      </c>
      <c r="AR5" s="310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308"/>
      <c r="BF5" s="163"/>
    </row>
    <row r="6" spans="1:58">
      <c r="A6" s="442"/>
      <c r="B6" s="111">
        <v>43556</v>
      </c>
      <c r="C6" s="306"/>
      <c r="D6" s="306"/>
      <c r="E6" s="112"/>
      <c r="F6" s="103"/>
      <c r="G6" s="100"/>
      <c r="H6" s="76"/>
      <c r="I6" s="152"/>
      <c r="J6" s="153"/>
      <c r="K6" s="152"/>
      <c r="L6" s="153"/>
      <c r="M6" s="152"/>
      <c r="N6" s="153"/>
      <c r="O6" s="76"/>
      <c r="P6" s="154"/>
      <c r="Q6" s="155"/>
      <c r="R6" s="155"/>
      <c r="S6" s="155"/>
      <c r="T6" s="155"/>
      <c r="U6" s="156"/>
      <c r="V6" s="76"/>
      <c r="W6" s="157"/>
      <c r="X6" s="157"/>
      <c r="Y6" s="76"/>
      <c r="Z6" s="152"/>
      <c r="AA6" s="157"/>
      <c r="AB6" s="76"/>
      <c r="AC6" s="307"/>
      <c r="AD6" s="308"/>
      <c r="AE6" s="307"/>
      <c r="AF6" s="308"/>
      <c r="AG6" s="307"/>
      <c r="AH6" s="308"/>
      <c r="AI6" s="307"/>
      <c r="AJ6" s="308"/>
      <c r="AK6" s="307"/>
      <c r="AL6" s="309"/>
      <c r="AP6" s="442"/>
      <c r="AQ6" s="111">
        <v>43556</v>
      </c>
      <c r="AR6" s="310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308"/>
      <c r="BF6" s="163"/>
    </row>
    <row r="7" spans="1:58">
      <c r="A7" s="442"/>
      <c r="B7" s="164">
        <v>43586</v>
      </c>
      <c r="C7" s="311"/>
      <c r="D7" s="311"/>
      <c r="E7" s="165"/>
      <c r="F7" s="166"/>
      <c r="G7" s="167"/>
      <c r="H7" s="312"/>
      <c r="I7" s="168"/>
      <c r="J7" s="169"/>
      <c r="K7" s="168"/>
      <c r="L7" s="169"/>
      <c r="M7" s="168"/>
      <c r="N7" s="169"/>
      <c r="O7" s="312"/>
      <c r="P7" s="170"/>
      <c r="Q7" s="171"/>
      <c r="R7" s="171"/>
      <c r="S7" s="171"/>
      <c r="T7" s="171"/>
      <c r="U7" s="172"/>
      <c r="V7" s="312"/>
      <c r="W7" s="173"/>
      <c r="X7" s="173"/>
      <c r="Y7" s="312"/>
      <c r="Z7" s="168"/>
      <c r="AA7" s="173"/>
      <c r="AB7" s="312"/>
      <c r="AC7" s="313"/>
      <c r="AD7" s="174"/>
      <c r="AE7" s="313"/>
      <c r="AF7" s="174"/>
      <c r="AG7" s="313"/>
      <c r="AH7" s="174"/>
      <c r="AI7" s="313"/>
      <c r="AJ7" s="174"/>
      <c r="AK7" s="313"/>
      <c r="AL7" s="175"/>
      <c r="AM7" s="314"/>
      <c r="AN7" s="314"/>
      <c r="AO7" s="314"/>
      <c r="AP7" s="442"/>
      <c r="AQ7" s="164">
        <v>43586</v>
      </c>
      <c r="AR7" s="315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4"/>
      <c r="BF7" s="177"/>
    </row>
    <row r="8" spans="1:58">
      <c r="A8" s="442"/>
      <c r="B8" s="316">
        <v>43617</v>
      </c>
      <c r="C8" s="96" t="e">
        <f>COUNTIF(#REF!,'Análise WCS'!mês)</f>
        <v>#REF!</v>
      </c>
      <c r="D8" s="96"/>
      <c r="E8" s="295"/>
      <c r="F8" s="97" t="e">
        <f>COUNTIFS(#REF!,'Análise WCS'!mês,#REF!,'Análise WCS'!categoria)</f>
        <v>#REF!</v>
      </c>
      <c r="G8" s="98" t="e">
        <f>COUNTIFS(#REF!,'Análise WCS'!mês,#REF!,'Análise WCS'!categoria)</f>
        <v>#REF!</v>
      </c>
      <c r="H8" s="76"/>
      <c r="I8" s="317" t="e">
        <f>COUNTIFS(#REF!,'Análise WCS'!mês,#REF!,"A")</f>
        <v>#REF!</v>
      </c>
      <c r="J8" s="98"/>
      <c r="K8" s="317" t="e">
        <f>COUNTIFS(#REF!,'Análise WCS'!mês,#REF!,"B")</f>
        <v>#REF!</v>
      </c>
      <c r="L8" s="98"/>
      <c r="M8" s="317" t="e">
        <f>COUNTIFS(#REF!,'Análise WCS'!mês,#REF!,"C")+COUNTIFS(#REF!,'Análise WCS'!mês,#REF!,"D")</f>
        <v>#REF!</v>
      </c>
      <c r="N8" s="98"/>
      <c r="O8" s="76"/>
      <c r="P8" s="318" t="e">
        <f t="shared" ref="P8:P14" si="0">SUM(I$3:I8)</f>
        <v>#REF!</v>
      </c>
      <c r="Q8" s="178"/>
      <c r="R8" s="319" t="e">
        <f t="shared" ref="R8:R14" si="1">SUM(K$3:K8)</f>
        <v>#REF!</v>
      </c>
      <c r="S8" s="178"/>
      <c r="T8" s="319" t="e">
        <f t="shared" ref="T8:T14" si="2">SUM(M$3:M8)</f>
        <v>#REF!</v>
      </c>
      <c r="U8" s="179"/>
      <c r="V8" s="76"/>
      <c r="W8" s="320" t="e">
        <f>COUNTIFS(#REF!,'Análise WCS'!mês,#REF!,"CEU")</f>
        <v>#REF!</v>
      </c>
      <c r="X8" s="180"/>
      <c r="Y8" s="76"/>
      <c r="Z8" s="96" t="e">
        <f>COUNTIFS(#REF!,'Análise WCS'!mês,#REF!,"B",#REF!,"Praça")+COUNTIFS(#REF!,'Análise WCS'!mês,#REF!,"B",#REF!,"Parque")+COUNTIFS(#REF!,'Análise WCS'!mês,#REF!,"B",#REF!,"Ponto turístico")</f>
        <v>#REF!</v>
      </c>
      <c r="AA8" s="180" t="e">
        <f>COUNTIFS(#REF!,'Análise WCS'!mês,#REF!,"C",#REF!,"Praça")+COUNTIFS(#REF!,'Análise WCS'!mês,#REF!,"C",#REF!,"Parque")+COUNTIFS(#REF!,'Análise WCS'!mês,#REF!,"C",#REF!,"Ponto turístico")+COUNTIFS(#REF!,'Análise WCS'!mês,#REF!,"D",#REF!,"Praça")+COUNTIFS(#REF!,'Análise WCS'!mês,#REF!,"D",#REF!,"Parque")+COUNTIFS(#REF!,'Análise WCS'!mês,#REF!,"D",#REF!,"Ponto turístico")</f>
        <v>#REF!</v>
      </c>
      <c r="AB8" s="76"/>
      <c r="AC8" s="320" t="e">
        <f>COUNTIFS(#REF!,'Análise WCS'!mês,#REF!,'Análise WCS'!região)</f>
        <v>#REF!</v>
      </c>
      <c r="AD8" s="181"/>
      <c r="AE8" s="320" t="e">
        <f>COUNTIFS(#REF!,'Análise WCS'!mês,#REF!,'Análise WCS'!região)</f>
        <v>#REF!</v>
      </c>
      <c r="AF8" s="181"/>
      <c r="AG8" s="320" t="e">
        <f>COUNTIFS(#REF!,'Análise WCS'!mês,#REF!,'Análise WCS'!região)</f>
        <v>#REF!</v>
      </c>
      <c r="AH8" s="181"/>
      <c r="AI8" s="320" t="e">
        <f>COUNTIFS(#REF!,'Análise WCS'!mês,#REF!,'Análise WCS'!região)</f>
        <v>#REF!</v>
      </c>
      <c r="AJ8" s="181"/>
      <c r="AK8" s="320" t="e">
        <f>COUNTIFS(#REF!,'Análise WCS'!mês,#REF!,'Análise WCS'!região)</f>
        <v>#REF!</v>
      </c>
      <c r="AL8" s="182"/>
      <c r="AP8" s="442"/>
      <c r="AQ8" s="316">
        <v>43617</v>
      </c>
      <c r="AR8" s="321" t="e">
        <f>COUNTIFS(#REF!,'Análise WCS'!mês,#REF!,'Análise WCS'!tipo)</f>
        <v>#REF!</v>
      </c>
      <c r="AS8" s="108" t="e">
        <f>COUNTIFS(#REF!,'Análise WCS'!mês,#REF!,'Análise WCS'!tipo)</f>
        <v>#REF!</v>
      </c>
      <c r="AT8" s="108" t="e">
        <f>COUNTIFS(#REF!,'Análise WCS'!mês,#REF!,'Análise WCS'!tipo)</f>
        <v>#REF!</v>
      </c>
      <c r="AU8" s="108" t="e">
        <f>COUNTIFS(#REF!,'Análise WCS'!mês,#REF!,'Análise WCS'!tipo)</f>
        <v>#REF!</v>
      </c>
      <c r="AV8" s="108" t="e">
        <f>COUNTIFS(#REF!,'Análise WCS'!mês,#REF!,'Análise WCS'!tipo)</f>
        <v>#REF!</v>
      </c>
      <c r="AW8" s="108" t="e">
        <f>COUNTIFS(#REF!,'Análise WCS'!mês,#REF!,'Análise WCS'!tipo)</f>
        <v>#REF!</v>
      </c>
      <c r="AX8" s="108" t="e">
        <f>COUNTIFS(#REF!,'Análise WCS'!mês,#REF!,'Análise WCS'!tipo)</f>
        <v>#REF!</v>
      </c>
      <c r="AY8" s="108" t="e">
        <f>COUNTIFS(#REF!,'Análise WCS'!mês,#REF!,'Análise WCS'!tipo)</f>
        <v>#REF!</v>
      </c>
      <c r="AZ8" s="108" t="e">
        <f>COUNTIFS(#REF!,'Análise WCS'!mês,#REF!,'Análise WCS'!tipo)</f>
        <v>#REF!</v>
      </c>
      <c r="BA8" s="108" t="e">
        <f>COUNTIFS(#REF!,'Análise WCS'!mês,#REF!,'Análise WCS'!tipo)</f>
        <v>#REF!</v>
      </c>
      <c r="BB8" s="108" t="e">
        <f>COUNTIFS(#REF!,'Análise WCS'!mês,#REF!,'Análise WCS'!tipo)</f>
        <v>#REF!</v>
      </c>
      <c r="BC8" s="108" t="e">
        <f>COUNTIFS(#REF!,'Análise WCS'!mês,#REF!,'Análise WCS'!tipo)</f>
        <v>#REF!</v>
      </c>
      <c r="BD8" s="108" t="e">
        <f>COUNTIFS(#REF!,'Análise WCS'!mês,#REF!,'Análise WCS'!tipo)</f>
        <v>#REF!</v>
      </c>
      <c r="BE8" s="108" t="e">
        <f>COUNTIFS(#REF!,'Análise WCS'!mês,#REF!,'Análise WCS'!tipo)</f>
        <v>#REF!</v>
      </c>
      <c r="BF8" s="183" t="e">
        <f t="shared" ref="BF8:BF14" si="3">SUM(AR8:BE8)</f>
        <v>#REF!</v>
      </c>
    </row>
    <row r="9" spans="1:58">
      <c r="A9" s="442"/>
      <c r="B9" s="111">
        <v>43647</v>
      </c>
      <c r="C9" s="96" t="e">
        <f>COUNTIF(#REF!,'Análise WCS'!mês)</f>
        <v>#REF!</v>
      </c>
      <c r="D9" s="96"/>
      <c r="E9" s="112"/>
      <c r="F9" s="103" t="e">
        <f>COUNTIFS(#REF!,'Análise WCS'!mês,#REF!,'Análise WCS'!categoria)</f>
        <v>#REF!</v>
      </c>
      <c r="G9" s="100" t="e">
        <f>COUNTIFS(#REF!,'Análise WCS'!mês,#REF!,'Análise WCS'!categoria)</f>
        <v>#REF!</v>
      </c>
      <c r="H9" s="76"/>
      <c r="I9" s="317" t="e">
        <f>COUNTIFS(#REF!,'Análise WCS'!mês,#REF!,"A")</f>
        <v>#REF!</v>
      </c>
      <c r="J9" s="100"/>
      <c r="K9" s="317" t="e">
        <f>COUNTIFS(#REF!,'Análise WCS'!mês,#REF!,"B")</f>
        <v>#REF!</v>
      </c>
      <c r="L9" s="100"/>
      <c r="M9" s="317" t="e">
        <f>COUNTIFS(#REF!,'Análise WCS'!mês,#REF!,"C")+COUNTIFS(#REF!,'Análise WCS'!mês,#REF!,"D")</f>
        <v>#REF!</v>
      </c>
      <c r="N9" s="100"/>
      <c r="O9" s="76"/>
      <c r="P9" s="318" t="e">
        <f t="shared" si="0"/>
        <v>#REF!</v>
      </c>
      <c r="Q9" s="132"/>
      <c r="R9" s="319" t="e">
        <f t="shared" si="1"/>
        <v>#REF!</v>
      </c>
      <c r="S9" s="132"/>
      <c r="T9" s="155" t="e">
        <f t="shared" si="2"/>
        <v>#REF!</v>
      </c>
      <c r="U9" s="184"/>
      <c r="V9" s="76"/>
      <c r="W9" s="320" t="e">
        <f>COUNTIFS(#REF!,'Análise WCS'!mês,#REF!,"CEU")</f>
        <v>#REF!</v>
      </c>
      <c r="X9" s="105"/>
      <c r="Y9" s="76"/>
      <c r="Z9" s="96" t="e">
        <f>COUNTIFS(#REF!,'Análise WCS'!mês,#REF!,"B",#REF!,"Praça")+COUNTIFS(#REF!,'Análise WCS'!mês,#REF!,"B",#REF!,"Parque")+COUNTIFS(#REF!,'Análise WCS'!mês,#REF!,"B",#REF!,"Ponto turístico")</f>
        <v>#REF!</v>
      </c>
      <c r="AA9" s="180" t="e">
        <f>COUNTIFS(#REF!,'Análise WCS'!mês,#REF!,"C",#REF!,"Praça")+COUNTIFS(#REF!,'Análise WCS'!mês,#REF!,"C",#REF!,"Parque")+COUNTIFS(#REF!,'Análise WCS'!mês,#REF!,"C",#REF!,"Ponto turístico")+COUNTIFS(#REF!,'Análise WCS'!mês,#REF!,"D",#REF!,"Praça")+COUNTIFS(#REF!,'Análise WCS'!mês,#REF!,"D",#REF!,"Parque")+COUNTIFS(#REF!,'Análise WCS'!mês,#REF!,"D",#REF!,"Ponto turístico")</f>
        <v>#REF!</v>
      </c>
      <c r="AB9" s="76"/>
      <c r="AC9" s="320" t="e">
        <f>COUNTIFS(#REF!,'Análise WCS'!mês,#REF!,'Análise WCS'!região)</f>
        <v>#REF!</v>
      </c>
      <c r="AD9" s="322"/>
      <c r="AE9" s="320" t="e">
        <f>COUNTIFS(#REF!,'Análise WCS'!mês,#REF!,'Análise WCS'!região)</f>
        <v>#REF!</v>
      </c>
      <c r="AF9" s="322"/>
      <c r="AG9" s="320" t="e">
        <f>COUNTIFS(#REF!,'Análise WCS'!mês,#REF!,'Análise WCS'!região)</f>
        <v>#REF!</v>
      </c>
      <c r="AH9" s="322"/>
      <c r="AI9" s="320" t="e">
        <f>COUNTIFS(#REF!,'Análise WCS'!mês,#REF!,'Análise WCS'!região)</f>
        <v>#REF!</v>
      </c>
      <c r="AJ9" s="322"/>
      <c r="AK9" s="320" t="e">
        <f>COUNTIFS(#REF!,'Análise WCS'!mês,#REF!,'Análise WCS'!região)</f>
        <v>#REF!</v>
      </c>
      <c r="AL9" s="185"/>
      <c r="AP9" s="442"/>
      <c r="AQ9" s="111">
        <v>43647</v>
      </c>
      <c r="AR9" s="321" t="e">
        <f>COUNTIFS(#REF!,'Análise WCS'!mês,#REF!,'Análise WCS'!tipo)</f>
        <v>#REF!</v>
      </c>
      <c r="AS9" s="108" t="e">
        <f>COUNTIFS(#REF!,'Análise WCS'!mês,#REF!,'Análise WCS'!tipo)</f>
        <v>#REF!</v>
      </c>
      <c r="AT9" s="108" t="e">
        <f>COUNTIFS(#REF!,'Análise WCS'!mês,#REF!,'Análise WCS'!tipo)</f>
        <v>#REF!</v>
      </c>
      <c r="AU9" s="108" t="e">
        <f>COUNTIFS(#REF!,'Análise WCS'!mês,#REF!,'Análise WCS'!tipo)</f>
        <v>#REF!</v>
      </c>
      <c r="AV9" s="108" t="e">
        <f>COUNTIFS(#REF!,'Análise WCS'!mês,#REF!,'Análise WCS'!tipo)</f>
        <v>#REF!</v>
      </c>
      <c r="AW9" s="108" t="e">
        <f>COUNTIFS(#REF!,'Análise WCS'!mês,#REF!,'Análise WCS'!tipo)</f>
        <v>#REF!</v>
      </c>
      <c r="AX9" s="108" t="e">
        <f>COUNTIFS(#REF!,'Análise WCS'!mês,#REF!,'Análise WCS'!tipo)</f>
        <v>#REF!</v>
      </c>
      <c r="AY9" s="108" t="e">
        <f>COUNTIFS(#REF!,'Análise WCS'!mês,#REF!,'Análise WCS'!tipo)</f>
        <v>#REF!</v>
      </c>
      <c r="AZ9" s="108" t="e">
        <f>COUNTIFS(#REF!,'Análise WCS'!mês,#REF!,'Análise WCS'!tipo)</f>
        <v>#REF!</v>
      </c>
      <c r="BA9" s="108" t="e">
        <f>COUNTIFS(#REF!,'Análise WCS'!mês,#REF!,'Análise WCS'!tipo)</f>
        <v>#REF!</v>
      </c>
      <c r="BB9" s="108" t="e">
        <f>COUNTIFS(#REF!,'Análise WCS'!mês,#REF!,'Análise WCS'!tipo)</f>
        <v>#REF!</v>
      </c>
      <c r="BC9" s="108" t="e">
        <f>COUNTIFS(#REF!,'Análise WCS'!mês,#REF!,'Análise WCS'!tipo)</f>
        <v>#REF!</v>
      </c>
      <c r="BD9" s="108" t="e">
        <f>COUNTIFS(#REF!,'Análise WCS'!mês,#REF!,'Análise WCS'!tipo)</f>
        <v>#REF!</v>
      </c>
      <c r="BE9" s="108" t="e">
        <f>COUNTIFS(#REF!,'Análise WCS'!mês,#REF!,'Análise WCS'!tipo)</f>
        <v>#REF!</v>
      </c>
      <c r="BF9" s="114" t="e">
        <f t="shared" si="3"/>
        <v>#REF!</v>
      </c>
    </row>
    <row r="10" spans="1:58">
      <c r="A10" s="442"/>
      <c r="B10" s="111">
        <v>43678</v>
      </c>
      <c r="C10" s="96" t="e">
        <f>COUNTIF(#REF!,'Análise WCS'!mês)</f>
        <v>#REF!</v>
      </c>
      <c r="D10" s="96"/>
      <c r="E10" s="112"/>
      <c r="F10" s="103" t="e">
        <f>COUNTIFS(#REF!,'Análise WCS'!mês,#REF!,'Análise WCS'!categoria)</f>
        <v>#REF!</v>
      </c>
      <c r="G10" s="100" t="e">
        <f>COUNTIFS(#REF!,'Análise WCS'!mês,#REF!,'Análise WCS'!categoria)</f>
        <v>#REF!</v>
      </c>
      <c r="H10" s="76"/>
      <c r="I10" s="317" t="e">
        <f>COUNTIFS(#REF!,'Análise WCS'!mês,#REF!,"A")</f>
        <v>#REF!</v>
      </c>
      <c r="J10" s="100"/>
      <c r="K10" s="317" t="e">
        <f>COUNTIFS(#REF!,'Análise WCS'!mês,#REF!,"B")</f>
        <v>#REF!</v>
      </c>
      <c r="L10" s="100"/>
      <c r="M10" s="317" t="e">
        <f>COUNTIFS(#REF!,'Análise WCS'!mês,#REF!,"C")+COUNTIFS(#REF!,'Análise WCS'!mês,#REF!,"D")</f>
        <v>#REF!</v>
      </c>
      <c r="N10" s="100"/>
      <c r="O10" s="76"/>
      <c r="P10" s="318" t="e">
        <f t="shared" si="0"/>
        <v>#REF!</v>
      </c>
      <c r="Q10" s="132"/>
      <c r="R10" s="319" t="e">
        <f t="shared" si="1"/>
        <v>#REF!</v>
      </c>
      <c r="S10" s="132"/>
      <c r="T10" s="155" t="e">
        <f t="shared" si="2"/>
        <v>#REF!</v>
      </c>
      <c r="U10" s="184"/>
      <c r="V10" s="76"/>
      <c r="W10" s="320" t="e">
        <f>COUNTIFS(#REF!,'Análise WCS'!mês,#REF!,"CEU")</f>
        <v>#REF!</v>
      </c>
      <c r="X10" s="105"/>
      <c r="Y10" s="76"/>
      <c r="Z10" s="96" t="e">
        <f>COUNTIFS(#REF!,'Análise WCS'!mês,#REF!,"B",#REF!,"Praça")+COUNTIFS(#REF!,'Análise WCS'!mês,#REF!,"B",#REF!,"Parque")+COUNTIFS(#REF!,'Análise WCS'!mês,#REF!,"B",#REF!,"Ponto turístico")</f>
        <v>#REF!</v>
      </c>
      <c r="AA10" s="180" t="e">
        <f>COUNTIFS(#REF!,'Análise WCS'!mês,#REF!,"C",#REF!,"Praça")+COUNTIFS(#REF!,'Análise WCS'!mês,#REF!,"C",#REF!,"Parque")+COUNTIFS(#REF!,'Análise WCS'!mês,#REF!,"C",#REF!,"Ponto turístico")+COUNTIFS(#REF!,'Análise WCS'!mês,#REF!,"D",#REF!,"Praça")+COUNTIFS(#REF!,'Análise WCS'!mês,#REF!,"D",#REF!,"Parque")+COUNTIFS(#REF!,'Análise WCS'!mês,#REF!,"D",#REF!,"Ponto turístico")</f>
        <v>#REF!</v>
      </c>
      <c r="AB10" s="76"/>
      <c r="AC10" s="320" t="e">
        <f>COUNTIFS(#REF!,'Análise WCS'!mês,#REF!,'Análise WCS'!região)</f>
        <v>#REF!</v>
      </c>
      <c r="AD10" s="322"/>
      <c r="AE10" s="320" t="e">
        <f>COUNTIFS(#REF!,'Análise WCS'!mês,#REF!,'Análise WCS'!região)</f>
        <v>#REF!</v>
      </c>
      <c r="AF10" s="322"/>
      <c r="AG10" s="320" t="e">
        <f>COUNTIFS(#REF!,'Análise WCS'!mês,#REF!,'Análise WCS'!região)</f>
        <v>#REF!</v>
      </c>
      <c r="AH10" s="322"/>
      <c r="AI10" s="320" t="e">
        <f>COUNTIFS(#REF!,'Análise WCS'!mês,#REF!,'Análise WCS'!região)</f>
        <v>#REF!</v>
      </c>
      <c r="AJ10" s="322"/>
      <c r="AK10" s="320" t="e">
        <f>COUNTIFS(#REF!,'Análise WCS'!mês,#REF!,'Análise WCS'!região)</f>
        <v>#REF!</v>
      </c>
      <c r="AL10" s="185"/>
      <c r="AP10" s="442"/>
      <c r="AQ10" s="111">
        <v>43678</v>
      </c>
      <c r="AR10" s="321" t="e">
        <f>COUNTIFS(#REF!,'Análise WCS'!mês,#REF!,'Análise WCS'!tipo)</f>
        <v>#REF!</v>
      </c>
      <c r="AS10" s="108" t="e">
        <f>COUNTIFS(#REF!,'Análise WCS'!mês,#REF!,'Análise WCS'!tipo)</f>
        <v>#REF!</v>
      </c>
      <c r="AT10" s="108" t="e">
        <f>COUNTIFS(#REF!,'Análise WCS'!mês,#REF!,'Análise WCS'!tipo)</f>
        <v>#REF!</v>
      </c>
      <c r="AU10" s="108" t="e">
        <f>COUNTIFS(#REF!,'Análise WCS'!mês,#REF!,'Análise WCS'!tipo)</f>
        <v>#REF!</v>
      </c>
      <c r="AV10" s="108" t="e">
        <f>COUNTIFS(#REF!,'Análise WCS'!mês,#REF!,'Análise WCS'!tipo)</f>
        <v>#REF!</v>
      </c>
      <c r="AW10" s="108" t="e">
        <f>COUNTIFS(#REF!,'Análise WCS'!mês,#REF!,'Análise WCS'!tipo)</f>
        <v>#REF!</v>
      </c>
      <c r="AX10" s="108" t="e">
        <f>COUNTIFS(#REF!,'Análise WCS'!mês,#REF!,'Análise WCS'!tipo)</f>
        <v>#REF!</v>
      </c>
      <c r="AY10" s="108" t="e">
        <f>COUNTIFS(#REF!,'Análise WCS'!mês,#REF!,'Análise WCS'!tipo)</f>
        <v>#REF!</v>
      </c>
      <c r="AZ10" s="108" t="e">
        <f>COUNTIFS(#REF!,'Análise WCS'!mês,#REF!,'Análise WCS'!tipo)</f>
        <v>#REF!</v>
      </c>
      <c r="BA10" s="108" t="e">
        <f>COUNTIFS(#REF!,'Análise WCS'!mês,#REF!,'Análise WCS'!tipo)</f>
        <v>#REF!</v>
      </c>
      <c r="BB10" s="108" t="e">
        <f>COUNTIFS(#REF!,'Análise WCS'!mês,#REF!,'Análise WCS'!tipo)</f>
        <v>#REF!</v>
      </c>
      <c r="BC10" s="108" t="e">
        <f>COUNTIFS(#REF!,'Análise WCS'!mês,#REF!,'Análise WCS'!tipo)</f>
        <v>#REF!</v>
      </c>
      <c r="BD10" s="108" t="e">
        <f>COUNTIFS(#REF!,'Análise WCS'!mês,#REF!,'Análise WCS'!tipo)</f>
        <v>#REF!</v>
      </c>
      <c r="BE10" s="108" t="e">
        <f>COUNTIFS(#REF!,'Análise WCS'!mês,#REF!,'Análise WCS'!tipo)</f>
        <v>#REF!</v>
      </c>
      <c r="BF10" s="114" t="e">
        <f t="shared" si="3"/>
        <v>#REF!</v>
      </c>
    </row>
    <row r="11" spans="1:58">
      <c r="A11" s="442"/>
      <c r="B11" s="111">
        <v>43709</v>
      </c>
      <c r="C11" s="96" t="e">
        <f>COUNTIF(#REF!,'Análise WCS'!mês)</f>
        <v>#REF!</v>
      </c>
      <c r="D11" s="96"/>
      <c r="E11" s="112"/>
      <c r="F11" s="103" t="e">
        <f>COUNTIFS(#REF!,'Análise WCS'!mês,#REF!,'Análise WCS'!categoria)</f>
        <v>#REF!</v>
      </c>
      <c r="G11" s="100" t="e">
        <f>COUNTIFS(#REF!,'Análise WCS'!mês,#REF!,'Análise WCS'!categoria)</f>
        <v>#REF!</v>
      </c>
      <c r="H11" s="76"/>
      <c r="I11" s="317" t="e">
        <f>COUNTIFS(#REF!,'Análise WCS'!mês,#REF!,"A")</f>
        <v>#REF!</v>
      </c>
      <c r="J11" s="100"/>
      <c r="K11" s="317" t="e">
        <f>COUNTIFS(#REF!,'Análise WCS'!mês,#REF!,"B")</f>
        <v>#REF!</v>
      </c>
      <c r="L11" s="100"/>
      <c r="M11" s="317" t="e">
        <f>COUNTIFS(#REF!,'Análise WCS'!mês,#REF!,"C")+COUNTIFS(#REF!,'Análise WCS'!mês,#REF!,"D")</f>
        <v>#REF!</v>
      </c>
      <c r="N11" s="100"/>
      <c r="O11" s="76"/>
      <c r="P11" s="318" t="e">
        <f t="shared" si="0"/>
        <v>#REF!</v>
      </c>
      <c r="Q11" s="132"/>
      <c r="R11" s="319" t="e">
        <f t="shared" si="1"/>
        <v>#REF!</v>
      </c>
      <c r="S11" s="132"/>
      <c r="T11" s="155" t="e">
        <f t="shared" si="2"/>
        <v>#REF!</v>
      </c>
      <c r="U11" s="184"/>
      <c r="V11" s="76"/>
      <c r="W11" s="320" t="e">
        <f>COUNTIFS(#REF!,'Análise WCS'!mês,#REF!,"CEU")</f>
        <v>#REF!</v>
      </c>
      <c r="X11" s="105"/>
      <c r="Y11" s="76"/>
      <c r="Z11" s="96" t="e">
        <f>COUNTIFS(#REF!,'Análise WCS'!mês,#REF!,"B",#REF!,"Praça")+COUNTIFS(#REF!,'Análise WCS'!mês,#REF!,"B",#REF!,"Parque")+COUNTIFS(#REF!,'Análise WCS'!mês,#REF!,"B",#REF!,"Ponto turístico")</f>
        <v>#REF!</v>
      </c>
      <c r="AA11" s="180" t="e">
        <f>COUNTIFS(#REF!,'Análise WCS'!mês,#REF!,"C",#REF!,"Praça")+COUNTIFS(#REF!,'Análise WCS'!mês,#REF!,"C",#REF!,"Parque")+COUNTIFS(#REF!,'Análise WCS'!mês,#REF!,"C",#REF!,"Ponto turístico")+COUNTIFS(#REF!,'Análise WCS'!mês,#REF!,"D",#REF!,"Praça")+COUNTIFS(#REF!,'Análise WCS'!mês,#REF!,"D",#REF!,"Parque")+COUNTIFS(#REF!,'Análise WCS'!mês,#REF!,"D",#REF!,"Ponto turístico")</f>
        <v>#REF!</v>
      </c>
      <c r="AB11" s="76"/>
      <c r="AC11" s="320" t="e">
        <f>COUNTIFS(#REF!,'Análise WCS'!mês,#REF!,'Análise WCS'!região)</f>
        <v>#REF!</v>
      </c>
      <c r="AD11" s="322"/>
      <c r="AE11" s="320" t="e">
        <f>COUNTIFS(#REF!,'Análise WCS'!mês,#REF!,'Análise WCS'!região)</f>
        <v>#REF!</v>
      </c>
      <c r="AF11" s="322"/>
      <c r="AG11" s="320" t="e">
        <f>COUNTIFS(#REF!,'Análise WCS'!mês,#REF!,'Análise WCS'!região)</f>
        <v>#REF!</v>
      </c>
      <c r="AH11" s="322"/>
      <c r="AI11" s="320" t="e">
        <f>COUNTIFS(#REF!,'Análise WCS'!mês,#REF!,'Análise WCS'!região)</f>
        <v>#REF!</v>
      </c>
      <c r="AJ11" s="322"/>
      <c r="AK11" s="320" t="e">
        <f>COUNTIFS(#REF!,'Análise WCS'!mês,#REF!,'Análise WCS'!região)</f>
        <v>#REF!</v>
      </c>
      <c r="AL11" s="185"/>
      <c r="AP11" s="442"/>
      <c r="AQ11" s="111">
        <v>43709</v>
      </c>
      <c r="AR11" s="321" t="e">
        <f>COUNTIFS(#REF!,'Análise WCS'!mês,#REF!,'Análise WCS'!tipo)</f>
        <v>#REF!</v>
      </c>
      <c r="AS11" s="108" t="e">
        <f>COUNTIFS(#REF!,'Análise WCS'!mês,#REF!,'Análise WCS'!tipo)</f>
        <v>#REF!</v>
      </c>
      <c r="AT11" s="108" t="e">
        <f>COUNTIFS(#REF!,'Análise WCS'!mês,#REF!,'Análise WCS'!tipo)</f>
        <v>#REF!</v>
      </c>
      <c r="AU11" s="108" t="e">
        <f>COUNTIFS(#REF!,'Análise WCS'!mês,#REF!,'Análise WCS'!tipo)</f>
        <v>#REF!</v>
      </c>
      <c r="AV11" s="108" t="e">
        <f>COUNTIFS(#REF!,'Análise WCS'!mês,#REF!,'Análise WCS'!tipo)</f>
        <v>#REF!</v>
      </c>
      <c r="AW11" s="108" t="e">
        <f>COUNTIFS(#REF!,'Análise WCS'!mês,#REF!,'Análise WCS'!tipo)</f>
        <v>#REF!</v>
      </c>
      <c r="AX11" s="108" t="e">
        <f>COUNTIFS(#REF!,'Análise WCS'!mês,#REF!,'Análise WCS'!tipo)</f>
        <v>#REF!</v>
      </c>
      <c r="AY11" s="108" t="e">
        <f>COUNTIFS(#REF!,'Análise WCS'!mês,#REF!,'Análise WCS'!tipo)</f>
        <v>#REF!</v>
      </c>
      <c r="AZ11" s="108" t="e">
        <f>COUNTIFS(#REF!,'Análise WCS'!mês,#REF!,'Análise WCS'!tipo)</f>
        <v>#REF!</v>
      </c>
      <c r="BA11" s="108" t="e">
        <f>COUNTIFS(#REF!,'Análise WCS'!mês,#REF!,'Análise WCS'!tipo)</f>
        <v>#REF!</v>
      </c>
      <c r="BB11" s="108" t="e">
        <f>COUNTIFS(#REF!,'Análise WCS'!mês,#REF!,'Análise WCS'!tipo)</f>
        <v>#REF!</v>
      </c>
      <c r="BC11" s="108" t="e">
        <f>COUNTIFS(#REF!,'Análise WCS'!mês,#REF!,'Análise WCS'!tipo)</f>
        <v>#REF!</v>
      </c>
      <c r="BD11" s="108" t="e">
        <f>COUNTIFS(#REF!,'Análise WCS'!mês,#REF!,'Análise WCS'!tipo)</f>
        <v>#REF!</v>
      </c>
      <c r="BE11" s="108" t="e">
        <f>COUNTIFS(#REF!,'Análise WCS'!mês,#REF!,'Análise WCS'!tipo)</f>
        <v>#REF!</v>
      </c>
      <c r="BF11" s="114" t="e">
        <f t="shared" si="3"/>
        <v>#REF!</v>
      </c>
    </row>
    <row r="12" spans="1:58">
      <c r="A12" s="442"/>
      <c r="B12" s="111">
        <v>43739</v>
      </c>
      <c r="C12" s="96" t="e">
        <f>COUNTIF(#REF!,'Análise WCS'!mês)</f>
        <v>#REF!</v>
      </c>
      <c r="D12" s="96"/>
      <c r="E12" s="112"/>
      <c r="F12" s="103" t="e">
        <f>COUNTIFS(#REF!,'Análise WCS'!mês,#REF!,'Análise WCS'!categoria)</f>
        <v>#REF!</v>
      </c>
      <c r="G12" s="100" t="e">
        <f>COUNTIFS(#REF!,'Análise WCS'!mês,#REF!,'Análise WCS'!categoria)</f>
        <v>#REF!</v>
      </c>
      <c r="H12" s="76"/>
      <c r="I12" s="317" t="e">
        <f>COUNTIFS(#REF!,'Análise WCS'!mês,#REF!,"A")</f>
        <v>#REF!</v>
      </c>
      <c r="J12" s="100"/>
      <c r="K12" s="317" t="e">
        <f>COUNTIFS(#REF!,'Análise WCS'!mês,#REF!,"B")</f>
        <v>#REF!</v>
      </c>
      <c r="L12" s="100"/>
      <c r="M12" s="317" t="e">
        <f>COUNTIFS(#REF!,'Análise WCS'!mês,#REF!,"C")+COUNTIFS(#REF!,'Análise WCS'!mês,#REF!,"D")</f>
        <v>#REF!</v>
      </c>
      <c r="N12" s="100"/>
      <c r="O12" s="76"/>
      <c r="P12" s="318" t="e">
        <f t="shared" si="0"/>
        <v>#REF!</v>
      </c>
      <c r="Q12" s="132"/>
      <c r="R12" s="319" t="e">
        <f t="shared" si="1"/>
        <v>#REF!</v>
      </c>
      <c r="S12" s="132"/>
      <c r="T12" s="155" t="e">
        <f t="shared" si="2"/>
        <v>#REF!</v>
      </c>
      <c r="U12" s="184"/>
      <c r="V12" s="76"/>
      <c r="W12" s="320" t="e">
        <f>COUNTIFS(#REF!,'Análise WCS'!mês,#REF!,"CEU")</f>
        <v>#REF!</v>
      </c>
      <c r="X12" s="105"/>
      <c r="Y12" s="76"/>
      <c r="Z12" s="96" t="e">
        <f>COUNTIFS(#REF!,'Análise WCS'!mês,#REF!,"B",#REF!,"Praça")+COUNTIFS(#REF!,'Análise WCS'!mês,#REF!,"B",#REF!,"Parque")+COUNTIFS(#REF!,'Análise WCS'!mês,#REF!,"B",#REF!,"Ponto turístico")</f>
        <v>#REF!</v>
      </c>
      <c r="AA12" s="180" t="e">
        <f>COUNTIFS(#REF!,'Análise WCS'!mês,#REF!,"C",#REF!,"Praça")+COUNTIFS(#REF!,'Análise WCS'!mês,#REF!,"C",#REF!,"Parque")+COUNTIFS(#REF!,'Análise WCS'!mês,#REF!,"C",#REF!,"Ponto turístico")+COUNTIFS(#REF!,'Análise WCS'!mês,#REF!,"D",#REF!,"Praça")+COUNTIFS(#REF!,'Análise WCS'!mês,#REF!,"D",#REF!,"Parque")+COUNTIFS(#REF!,'Análise WCS'!mês,#REF!,"D",#REF!,"Ponto turístico")</f>
        <v>#REF!</v>
      </c>
      <c r="AB12" s="76"/>
      <c r="AC12" s="320" t="e">
        <f>COUNTIFS(#REF!,'Análise WCS'!mês,#REF!,'Análise WCS'!região)</f>
        <v>#REF!</v>
      </c>
      <c r="AD12" s="322"/>
      <c r="AE12" s="320" t="e">
        <f>COUNTIFS(#REF!,'Análise WCS'!mês,#REF!,'Análise WCS'!região)</f>
        <v>#REF!</v>
      </c>
      <c r="AF12" s="322"/>
      <c r="AG12" s="320" t="e">
        <f>COUNTIFS(#REF!,'Análise WCS'!mês,#REF!,'Análise WCS'!região)</f>
        <v>#REF!</v>
      </c>
      <c r="AH12" s="322"/>
      <c r="AI12" s="320" t="e">
        <f>COUNTIFS(#REF!,'Análise WCS'!mês,#REF!,'Análise WCS'!região)</f>
        <v>#REF!</v>
      </c>
      <c r="AJ12" s="322"/>
      <c r="AK12" s="320" t="e">
        <f>COUNTIFS(#REF!,'Análise WCS'!mês,#REF!,'Análise WCS'!região)</f>
        <v>#REF!</v>
      </c>
      <c r="AL12" s="185"/>
      <c r="AP12" s="442"/>
      <c r="AQ12" s="111">
        <v>43739</v>
      </c>
      <c r="AR12" s="321" t="e">
        <f>COUNTIFS(#REF!,'Análise WCS'!mês,#REF!,'Análise WCS'!tipo)</f>
        <v>#REF!</v>
      </c>
      <c r="AS12" s="108" t="e">
        <f>COUNTIFS(#REF!,'Análise WCS'!mês,#REF!,'Análise WCS'!tipo)</f>
        <v>#REF!</v>
      </c>
      <c r="AT12" s="108" t="e">
        <f>COUNTIFS(#REF!,'Análise WCS'!mês,#REF!,'Análise WCS'!tipo)</f>
        <v>#REF!</v>
      </c>
      <c r="AU12" s="108" t="e">
        <f>COUNTIFS(#REF!,'Análise WCS'!mês,#REF!,'Análise WCS'!tipo)</f>
        <v>#REF!</v>
      </c>
      <c r="AV12" s="108" t="e">
        <f>COUNTIFS(#REF!,'Análise WCS'!mês,#REF!,'Análise WCS'!tipo)</f>
        <v>#REF!</v>
      </c>
      <c r="AW12" s="108" t="e">
        <f>COUNTIFS(#REF!,'Análise WCS'!mês,#REF!,'Análise WCS'!tipo)</f>
        <v>#REF!</v>
      </c>
      <c r="AX12" s="108" t="e">
        <f>COUNTIFS(#REF!,'Análise WCS'!mês,#REF!,'Análise WCS'!tipo)</f>
        <v>#REF!</v>
      </c>
      <c r="AY12" s="108" t="e">
        <f>COUNTIFS(#REF!,'Análise WCS'!mês,#REF!,'Análise WCS'!tipo)</f>
        <v>#REF!</v>
      </c>
      <c r="AZ12" s="108" t="e">
        <f>COUNTIFS(#REF!,'Análise WCS'!mês,#REF!,'Análise WCS'!tipo)</f>
        <v>#REF!</v>
      </c>
      <c r="BA12" s="108" t="e">
        <f>COUNTIFS(#REF!,'Análise WCS'!mês,#REF!,'Análise WCS'!tipo)</f>
        <v>#REF!</v>
      </c>
      <c r="BB12" s="108" t="e">
        <f>COUNTIFS(#REF!,'Análise WCS'!mês,#REF!,'Análise WCS'!tipo)</f>
        <v>#REF!</v>
      </c>
      <c r="BC12" s="108" t="e">
        <f>COUNTIFS(#REF!,'Análise WCS'!mês,#REF!,'Análise WCS'!tipo)</f>
        <v>#REF!</v>
      </c>
      <c r="BD12" s="108" t="e">
        <f>COUNTIFS(#REF!,'Análise WCS'!mês,#REF!,'Análise WCS'!tipo)</f>
        <v>#REF!</v>
      </c>
      <c r="BE12" s="108" t="e">
        <f>COUNTIFS(#REF!,'Análise WCS'!mês,#REF!,'Análise WCS'!tipo)</f>
        <v>#REF!</v>
      </c>
      <c r="BF12" s="114" t="e">
        <f t="shared" si="3"/>
        <v>#REF!</v>
      </c>
    </row>
    <row r="13" spans="1:58">
      <c r="A13" s="442"/>
      <c r="B13" s="111">
        <v>43770</v>
      </c>
      <c r="C13" s="96" t="e">
        <f>COUNTIF(#REF!,'Análise WCS'!mês)</f>
        <v>#REF!</v>
      </c>
      <c r="D13" s="96"/>
      <c r="E13" s="112"/>
      <c r="F13" s="103" t="e">
        <f>COUNTIFS(#REF!,'Análise WCS'!mês,#REF!,'Análise WCS'!categoria)</f>
        <v>#REF!</v>
      </c>
      <c r="G13" s="100" t="e">
        <f>COUNTIFS(#REF!,'Análise WCS'!mês,#REF!,'Análise WCS'!categoria)</f>
        <v>#REF!</v>
      </c>
      <c r="H13" s="76"/>
      <c r="I13" s="317" t="e">
        <f>COUNTIFS(#REF!,'Análise WCS'!mês,#REF!,"A")</f>
        <v>#REF!</v>
      </c>
      <c r="J13" s="100"/>
      <c r="K13" s="317" t="e">
        <f>COUNTIFS(#REF!,'Análise WCS'!mês,#REF!,"B")</f>
        <v>#REF!</v>
      </c>
      <c r="L13" s="100"/>
      <c r="M13" s="317" t="e">
        <f>COUNTIFS(#REF!,'Análise WCS'!mês,#REF!,"C")+COUNTIFS(#REF!,'Análise WCS'!mês,#REF!,"D")</f>
        <v>#REF!</v>
      </c>
      <c r="N13" s="100"/>
      <c r="O13" s="76"/>
      <c r="P13" s="318" t="e">
        <f t="shared" si="0"/>
        <v>#REF!</v>
      </c>
      <c r="Q13" s="132"/>
      <c r="R13" s="319" t="e">
        <f t="shared" si="1"/>
        <v>#REF!</v>
      </c>
      <c r="S13" s="132"/>
      <c r="T13" s="155" t="e">
        <f t="shared" si="2"/>
        <v>#REF!</v>
      </c>
      <c r="U13" s="184"/>
      <c r="V13" s="76"/>
      <c r="W13" s="320" t="e">
        <f>COUNTIFS(#REF!,'Análise WCS'!mês,#REF!,"CEU")</f>
        <v>#REF!</v>
      </c>
      <c r="X13" s="105"/>
      <c r="Y13" s="76"/>
      <c r="Z13" s="96" t="e">
        <f>COUNTIFS(#REF!,'Análise WCS'!mês,#REF!,"B",#REF!,"Praça")+COUNTIFS(#REF!,'Análise WCS'!mês,#REF!,"B",#REF!,"Parque")+COUNTIFS(#REF!,'Análise WCS'!mês,#REF!,"B",#REF!,"Ponto turístico")</f>
        <v>#REF!</v>
      </c>
      <c r="AA13" s="180" t="e">
        <f>COUNTIFS(#REF!,'Análise WCS'!mês,#REF!,"C",#REF!,"Praça")+COUNTIFS(#REF!,'Análise WCS'!mês,#REF!,"C",#REF!,"Parque")+COUNTIFS(#REF!,'Análise WCS'!mês,#REF!,"C",#REF!,"Ponto turístico")+COUNTIFS(#REF!,'Análise WCS'!mês,#REF!,"D",#REF!,"Praça")+COUNTIFS(#REF!,'Análise WCS'!mês,#REF!,"D",#REF!,"Parque")+COUNTIFS(#REF!,'Análise WCS'!mês,#REF!,"D",#REF!,"Ponto turístico")</f>
        <v>#REF!</v>
      </c>
      <c r="AB13" s="76"/>
      <c r="AC13" s="320" t="e">
        <f>COUNTIFS(#REF!,'Análise WCS'!mês,#REF!,'Análise WCS'!região)</f>
        <v>#REF!</v>
      </c>
      <c r="AD13" s="322"/>
      <c r="AE13" s="320" t="e">
        <f>COUNTIFS(#REF!,'Análise WCS'!mês,#REF!,'Análise WCS'!região)</f>
        <v>#REF!</v>
      </c>
      <c r="AF13" s="322"/>
      <c r="AG13" s="320" t="e">
        <f>COUNTIFS(#REF!,'Análise WCS'!mês,#REF!,'Análise WCS'!região)</f>
        <v>#REF!</v>
      </c>
      <c r="AH13" s="322"/>
      <c r="AI13" s="320" t="e">
        <f>COUNTIFS(#REF!,'Análise WCS'!mês,#REF!,'Análise WCS'!região)</f>
        <v>#REF!</v>
      </c>
      <c r="AJ13" s="322"/>
      <c r="AK13" s="320" t="e">
        <f>COUNTIFS(#REF!,'Análise WCS'!mês,#REF!,'Análise WCS'!região)</f>
        <v>#REF!</v>
      </c>
      <c r="AL13" s="185"/>
      <c r="AP13" s="442"/>
      <c r="AQ13" s="111">
        <v>43770</v>
      </c>
      <c r="AR13" s="321" t="e">
        <f>COUNTIFS(#REF!,'Análise WCS'!mês,#REF!,'Análise WCS'!tipo)</f>
        <v>#REF!</v>
      </c>
      <c r="AS13" s="108" t="e">
        <f>COUNTIFS(#REF!,'Análise WCS'!mês,#REF!,'Análise WCS'!tipo)</f>
        <v>#REF!</v>
      </c>
      <c r="AT13" s="108" t="e">
        <f>COUNTIFS(#REF!,'Análise WCS'!mês,#REF!,'Análise WCS'!tipo)</f>
        <v>#REF!</v>
      </c>
      <c r="AU13" s="108" t="e">
        <f>COUNTIFS(#REF!,'Análise WCS'!mês,#REF!,'Análise WCS'!tipo)</f>
        <v>#REF!</v>
      </c>
      <c r="AV13" s="108" t="e">
        <f>COUNTIFS(#REF!,'Análise WCS'!mês,#REF!,'Análise WCS'!tipo)</f>
        <v>#REF!</v>
      </c>
      <c r="AW13" s="108" t="e">
        <f>COUNTIFS(#REF!,'Análise WCS'!mês,#REF!,'Análise WCS'!tipo)</f>
        <v>#REF!</v>
      </c>
      <c r="AX13" s="108" t="e">
        <f>COUNTIFS(#REF!,'Análise WCS'!mês,#REF!,'Análise WCS'!tipo)</f>
        <v>#REF!</v>
      </c>
      <c r="AY13" s="108" t="e">
        <f>COUNTIFS(#REF!,'Análise WCS'!mês,#REF!,'Análise WCS'!tipo)</f>
        <v>#REF!</v>
      </c>
      <c r="AZ13" s="108" t="e">
        <f>COUNTIFS(#REF!,'Análise WCS'!mês,#REF!,'Análise WCS'!tipo)</f>
        <v>#REF!</v>
      </c>
      <c r="BA13" s="108" t="e">
        <f>COUNTIFS(#REF!,'Análise WCS'!mês,#REF!,'Análise WCS'!tipo)</f>
        <v>#REF!</v>
      </c>
      <c r="BB13" s="108" t="e">
        <f>COUNTIFS(#REF!,'Análise WCS'!mês,#REF!,'Análise WCS'!tipo)</f>
        <v>#REF!</v>
      </c>
      <c r="BC13" s="108" t="e">
        <f>COUNTIFS(#REF!,'Análise WCS'!mês,#REF!,'Análise WCS'!tipo)</f>
        <v>#REF!</v>
      </c>
      <c r="BD13" s="108" t="e">
        <f>COUNTIFS(#REF!,'Análise WCS'!mês,#REF!,'Análise WCS'!tipo)</f>
        <v>#REF!</v>
      </c>
      <c r="BE13" s="108" t="e">
        <f>COUNTIFS(#REF!,'Análise WCS'!mês,#REF!,'Análise WCS'!tipo)</f>
        <v>#REF!</v>
      </c>
      <c r="BF13" s="114" t="e">
        <f t="shared" si="3"/>
        <v>#REF!</v>
      </c>
    </row>
    <row r="14" spans="1:58">
      <c r="A14" s="442"/>
      <c r="B14" s="111">
        <v>43800</v>
      </c>
      <c r="C14" s="96" t="e">
        <f>COUNTIF(#REF!,'Análise WCS'!mês)</f>
        <v>#REF!</v>
      </c>
      <c r="D14" s="96"/>
      <c r="E14" s="112"/>
      <c r="F14" s="103" t="e">
        <f>COUNTIFS(#REF!,'Análise WCS'!mês,#REF!,'Análise WCS'!categoria)</f>
        <v>#REF!</v>
      </c>
      <c r="G14" s="100" t="e">
        <f>COUNTIFS(#REF!,'Análise WCS'!mês,#REF!,'Análise WCS'!categoria)</f>
        <v>#REF!</v>
      </c>
      <c r="H14" s="76"/>
      <c r="I14" s="317" t="e">
        <f>COUNTIFS(#REF!,'Análise WCS'!mês,#REF!,"A")</f>
        <v>#REF!</v>
      </c>
      <c r="J14" s="100"/>
      <c r="K14" s="317" t="e">
        <f>COUNTIFS(#REF!,'Análise WCS'!mês,#REF!,"B")</f>
        <v>#REF!</v>
      </c>
      <c r="L14" s="100"/>
      <c r="M14" s="317" t="e">
        <f>COUNTIFS(#REF!,'Análise WCS'!mês,#REF!,"C")+COUNTIFS(#REF!,'Análise WCS'!mês,#REF!,"D")</f>
        <v>#REF!</v>
      </c>
      <c r="N14" s="100"/>
      <c r="O14" s="76"/>
      <c r="P14" s="318" t="e">
        <f t="shared" si="0"/>
        <v>#REF!</v>
      </c>
      <c r="Q14" s="132"/>
      <c r="R14" s="319" t="e">
        <f t="shared" si="1"/>
        <v>#REF!</v>
      </c>
      <c r="S14" s="132"/>
      <c r="T14" s="155" t="e">
        <f t="shared" si="2"/>
        <v>#REF!</v>
      </c>
      <c r="U14" s="184"/>
      <c r="V14" s="76"/>
      <c r="W14" s="320" t="e">
        <f>COUNTIFS(#REF!,'Análise WCS'!mês,#REF!,"CEU")</f>
        <v>#REF!</v>
      </c>
      <c r="X14" s="105"/>
      <c r="Y14" s="76"/>
      <c r="Z14" s="96" t="e">
        <f>COUNTIFS(#REF!,'Análise WCS'!mês,#REF!,"B",#REF!,"Praça")+COUNTIFS(#REF!,'Análise WCS'!mês,#REF!,"B",#REF!,"Parque")+COUNTIFS(#REF!,'Análise WCS'!mês,#REF!,"B",#REF!,"Ponto turístico")</f>
        <v>#REF!</v>
      </c>
      <c r="AA14" s="180" t="e">
        <f>COUNTIFS(#REF!,'Análise WCS'!mês,#REF!,"C",#REF!,"Praça")+COUNTIFS(#REF!,'Análise WCS'!mês,#REF!,"C",#REF!,"Parque")+COUNTIFS(#REF!,'Análise WCS'!mês,#REF!,"C",#REF!,"Ponto turístico")+COUNTIFS(#REF!,'Análise WCS'!mês,#REF!,"D",#REF!,"Praça")+COUNTIFS(#REF!,'Análise WCS'!mês,#REF!,"D",#REF!,"Parque")+COUNTIFS(#REF!,'Análise WCS'!mês,#REF!,"D",#REF!,"Ponto turístico")</f>
        <v>#REF!</v>
      </c>
      <c r="AB14" s="76"/>
      <c r="AC14" s="320" t="e">
        <f>COUNTIFS(#REF!,'Análise WCS'!mês,#REF!,'Análise WCS'!região)</f>
        <v>#REF!</v>
      </c>
      <c r="AD14" s="322"/>
      <c r="AE14" s="320" t="e">
        <f>COUNTIFS(#REF!,'Análise WCS'!mês,#REF!,'Análise WCS'!região)</f>
        <v>#REF!</v>
      </c>
      <c r="AF14" s="322"/>
      <c r="AG14" s="320" t="e">
        <f>COUNTIFS(#REF!,'Análise WCS'!mês,#REF!,'Análise WCS'!região)</f>
        <v>#REF!</v>
      </c>
      <c r="AH14" s="322"/>
      <c r="AI14" s="320" t="e">
        <f>COUNTIFS(#REF!,'Análise WCS'!mês,#REF!,'Análise WCS'!região)</f>
        <v>#REF!</v>
      </c>
      <c r="AJ14" s="322"/>
      <c r="AK14" s="320" t="e">
        <f>COUNTIFS(#REF!,'Análise WCS'!mês,#REF!,'Análise WCS'!região)</f>
        <v>#REF!</v>
      </c>
      <c r="AL14" s="185"/>
      <c r="AP14" s="442"/>
      <c r="AQ14" s="111">
        <v>43800</v>
      </c>
      <c r="AR14" s="321" t="e">
        <f>COUNTIFS(#REF!,'Análise WCS'!mês,#REF!,'Análise WCS'!tipo)</f>
        <v>#REF!</v>
      </c>
      <c r="AS14" s="108" t="e">
        <f>COUNTIFS(#REF!,'Análise WCS'!mês,#REF!,'Análise WCS'!tipo)</f>
        <v>#REF!</v>
      </c>
      <c r="AT14" s="108" t="e">
        <f>COUNTIFS(#REF!,'Análise WCS'!mês,#REF!,'Análise WCS'!tipo)</f>
        <v>#REF!</v>
      </c>
      <c r="AU14" s="108" t="e">
        <f>COUNTIFS(#REF!,'Análise WCS'!mês,#REF!,'Análise WCS'!tipo)</f>
        <v>#REF!</v>
      </c>
      <c r="AV14" s="108" t="e">
        <f>COUNTIFS(#REF!,'Análise WCS'!mês,#REF!,'Análise WCS'!tipo)</f>
        <v>#REF!</v>
      </c>
      <c r="AW14" s="108" t="e">
        <f>COUNTIFS(#REF!,'Análise WCS'!mês,#REF!,'Análise WCS'!tipo)</f>
        <v>#REF!</v>
      </c>
      <c r="AX14" s="108" t="e">
        <f>COUNTIFS(#REF!,'Análise WCS'!mês,#REF!,'Análise WCS'!tipo)</f>
        <v>#REF!</v>
      </c>
      <c r="AY14" s="108" t="e">
        <f>COUNTIFS(#REF!,'Análise WCS'!mês,#REF!,'Análise WCS'!tipo)</f>
        <v>#REF!</v>
      </c>
      <c r="AZ14" s="108" t="e">
        <f>COUNTIFS(#REF!,'Análise WCS'!mês,#REF!,'Análise WCS'!tipo)</f>
        <v>#REF!</v>
      </c>
      <c r="BA14" s="108" t="e">
        <f>COUNTIFS(#REF!,'Análise WCS'!mês,#REF!,'Análise WCS'!tipo)</f>
        <v>#REF!</v>
      </c>
      <c r="BB14" s="108" t="e">
        <f>COUNTIFS(#REF!,'Análise WCS'!mês,#REF!,'Análise WCS'!tipo)</f>
        <v>#REF!</v>
      </c>
      <c r="BC14" s="108" t="e">
        <f>COUNTIFS(#REF!,'Análise WCS'!mês,#REF!,'Análise WCS'!tipo)</f>
        <v>#REF!</v>
      </c>
      <c r="BD14" s="108" t="e">
        <f>COUNTIFS(#REF!,'Análise WCS'!mês,#REF!,'Análise WCS'!tipo)</f>
        <v>#REF!</v>
      </c>
      <c r="BE14" s="108" t="e">
        <f>COUNTIFS(#REF!,'Análise WCS'!mês,#REF!,'Análise WCS'!tipo)</f>
        <v>#REF!</v>
      </c>
      <c r="BF14" s="114" t="e">
        <f t="shared" si="3"/>
        <v>#REF!</v>
      </c>
    </row>
    <row r="15" spans="1:58" ht="5.25" customHeight="1">
      <c r="A15" s="120"/>
      <c r="B15" s="120"/>
      <c r="C15" s="302"/>
      <c r="D15" s="302"/>
      <c r="E15" s="112"/>
      <c r="F15" s="112"/>
      <c r="G15" s="122"/>
      <c r="H15" s="123"/>
      <c r="I15" s="124"/>
      <c r="J15" s="125"/>
      <c r="K15" s="302"/>
      <c r="L15" s="125"/>
      <c r="M15" s="302"/>
      <c r="N15" s="125"/>
      <c r="O15" s="126"/>
      <c r="P15" s="323"/>
      <c r="Q15" s="186"/>
      <c r="R15" s="324"/>
      <c r="S15" s="186"/>
      <c r="T15" s="186"/>
      <c r="U15" s="325"/>
      <c r="V15" s="126"/>
      <c r="W15" s="326"/>
      <c r="X15" s="120"/>
      <c r="Y15" s="126"/>
      <c r="Z15" s="302"/>
      <c r="AA15" s="326"/>
      <c r="AB15" s="126"/>
      <c r="AC15" s="326"/>
      <c r="AD15" s="187"/>
      <c r="AE15" s="326"/>
      <c r="AF15" s="187"/>
      <c r="AG15" s="326"/>
      <c r="AH15" s="187"/>
      <c r="AI15" s="326"/>
      <c r="AJ15" s="187"/>
      <c r="AK15" s="326"/>
      <c r="AL15" s="327"/>
      <c r="AM15" s="130"/>
      <c r="AN15" s="130"/>
      <c r="AO15" s="130"/>
      <c r="AP15" s="328"/>
      <c r="AQ15" s="120"/>
      <c r="AR15" s="329"/>
      <c r="AS15" s="188"/>
      <c r="AT15" s="188"/>
      <c r="AU15" s="188"/>
      <c r="AV15" s="188"/>
      <c r="AW15" s="188"/>
      <c r="AX15" s="188"/>
      <c r="AY15" s="188"/>
      <c r="AZ15" s="188"/>
      <c r="BA15" s="188"/>
      <c r="BB15" s="188"/>
      <c r="BC15" s="188"/>
      <c r="BD15" s="188"/>
      <c r="BE15" s="188"/>
      <c r="BF15" s="189"/>
    </row>
    <row r="16" spans="1:58" ht="15" customHeight="1">
      <c r="A16" s="443">
        <v>2020</v>
      </c>
      <c r="B16" s="111">
        <v>43831</v>
      </c>
      <c r="C16" s="96" t="e">
        <f>COUNTIF(#REF!,'Análise WCS'!mês)</f>
        <v>#REF!</v>
      </c>
      <c r="D16" s="96"/>
      <c r="E16" s="112"/>
      <c r="F16" s="103" t="e">
        <f>COUNTIFS(#REF!,'Análise WCS'!mês,#REF!,'Análise WCS'!categoria)</f>
        <v>#REF!</v>
      </c>
      <c r="G16" s="100" t="e">
        <f>COUNTIFS(#REF!,'Análise WCS'!mês,#REF!,'Análise WCS'!categoria)</f>
        <v>#REF!</v>
      </c>
      <c r="H16" s="76"/>
      <c r="I16" s="317" t="e">
        <f>COUNTIFS(#REF!,'Análise WCS'!mês,#REF!,"A")</f>
        <v>#REF!</v>
      </c>
      <c r="J16" s="100"/>
      <c r="K16" s="317" t="e">
        <f>COUNTIFS(#REF!,'Análise WCS'!mês,#REF!,"B")</f>
        <v>#REF!</v>
      </c>
      <c r="L16" s="100"/>
      <c r="M16" s="317" t="e">
        <f>COUNTIFS(#REF!,'Análise WCS'!mês,#REF!,"C")+COUNTIFS(#REF!,'Análise WCS'!mês,#REF!,"D")</f>
        <v>#REF!</v>
      </c>
      <c r="N16" s="100"/>
      <c r="O16" s="76"/>
      <c r="P16" s="318" t="e">
        <f>SUM(I$3:I16)</f>
        <v>#REF!</v>
      </c>
      <c r="Q16" s="132"/>
      <c r="R16" s="319" t="e">
        <f>SUM(K$3:K16)</f>
        <v>#REF!</v>
      </c>
      <c r="S16" s="132"/>
      <c r="T16" s="155" t="e">
        <f>SUM(M$3:M16)</f>
        <v>#REF!</v>
      </c>
      <c r="U16" s="184"/>
      <c r="V16" s="76"/>
      <c r="W16" s="320" t="e">
        <f>COUNTIFS(#REF!,'Análise WCS'!mês,#REF!,"CEU")</f>
        <v>#REF!</v>
      </c>
      <c r="X16" s="105"/>
      <c r="Y16" s="76"/>
      <c r="Z16" s="96" t="e">
        <f>COUNTIFS(#REF!,'Análise WCS'!mês,#REF!,"B",#REF!,"Praça")+COUNTIFS(#REF!,'Análise WCS'!mês,#REF!,"B",#REF!,"Parque")+COUNTIFS(#REF!,'Análise WCS'!mês,#REF!,"B",#REF!,"Ponto turístico")</f>
        <v>#REF!</v>
      </c>
      <c r="AA16" s="180" t="e">
        <f>COUNTIFS(#REF!,'Análise WCS'!mês,#REF!,"C",#REF!,"Praça")+COUNTIFS(#REF!,'Análise WCS'!mês,#REF!,"C",#REF!,"Parque")+COUNTIFS(#REF!,'Análise WCS'!mês,#REF!,"C",#REF!,"Ponto turístico")+COUNTIFS(#REF!,'Análise WCS'!mês,#REF!,"D",#REF!,"Praça")+COUNTIFS(#REF!,'Análise WCS'!mês,#REF!,"D",#REF!,"Parque")+COUNTIFS(#REF!,'Análise WCS'!mês,#REF!,"D",#REF!,"Ponto turístico")</f>
        <v>#REF!</v>
      </c>
      <c r="AB16" s="76"/>
      <c r="AC16" s="320" t="e">
        <f>COUNTIFS(#REF!,'Análise WCS'!mês,#REF!,'Análise WCS'!região)</f>
        <v>#REF!</v>
      </c>
      <c r="AD16" s="322"/>
      <c r="AE16" s="320" t="e">
        <f>COUNTIFS(#REF!,'Análise WCS'!mês,#REF!,'Análise WCS'!região)</f>
        <v>#REF!</v>
      </c>
      <c r="AF16" s="322"/>
      <c r="AG16" s="320" t="e">
        <f>COUNTIFS(#REF!,'Análise WCS'!mês,#REF!,'Análise WCS'!região)</f>
        <v>#REF!</v>
      </c>
      <c r="AH16" s="322"/>
      <c r="AI16" s="320" t="e">
        <f>COUNTIFS(#REF!,'Análise WCS'!mês,#REF!,'Análise WCS'!região)</f>
        <v>#REF!</v>
      </c>
      <c r="AJ16" s="322"/>
      <c r="AK16" s="320" t="e">
        <f>COUNTIFS(#REF!,'Análise WCS'!mês,#REF!,'Análise WCS'!região)</f>
        <v>#REF!</v>
      </c>
      <c r="AL16" s="185"/>
      <c r="AP16" s="443">
        <v>2020</v>
      </c>
      <c r="AQ16" s="111">
        <v>43831</v>
      </c>
      <c r="AR16" s="321" t="e">
        <f>COUNTIFS(#REF!,'Análise WCS'!mês,#REF!,'Análise WCS'!tipo)</f>
        <v>#REF!</v>
      </c>
      <c r="AS16" s="108" t="e">
        <f>COUNTIFS(#REF!,'Análise WCS'!mês,#REF!,'Análise WCS'!tipo)</f>
        <v>#REF!</v>
      </c>
      <c r="AT16" s="108" t="e">
        <f>COUNTIFS(#REF!,'Análise WCS'!mês,#REF!,'Análise WCS'!tipo)</f>
        <v>#REF!</v>
      </c>
      <c r="AU16" s="108" t="e">
        <f>COUNTIFS(#REF!,'Análise WCS'!mês,#REF!,'Análise WCS'!tipo)</f>
        <v>#REF!</v>
      </c>
      <c r="AV16" s="108" t="e">
        <f>COUNTIFS(#REF!,'Análise WCS'!mês,#REF!,'Análise WCS'!tipo)</f>
        <v>#REF!</v>
      </c>
      <c r="AW16" s="108" t="e">
        <f>COUNTIFS(#REF!,'Análise WCS'!mês,#REF!,'Análise WCS'!tipo)</f>
        <v>#REF!</v>
      </c>
      <c r="AX16" s="108" t="e">
        <f>COUNTIFS(#REF!,'Análise WCS'!mês,#REF!,'Análise WCS'!tipo)</f>
        <v>#REF!</v>
      </c>
      <c r="AY16" s="108" t="e">
        <f>COUNTIFS(#REF!,'Análise WCS'!mês,#REF!,'Análise WCS'!tipo)</f>
        <v>#REF!</v>
      </c>
      <c r="AZ16" s="108" t="e">
        <f>COUNTIFS(#REF!,'Análise WCS'!mês,#REF!,'Análise WCS'!tipo)</f>
        <v>#REF!</v>
      </c>
      <c r="BA16" s="108" t="e">
        <f>COUNTIFS(#REF!,'Análise WCS'!mês,#REF!,'Análise WCS'!tipo)</f>
        <v>#REF!</v>
      </c>
      <c r="BB16" s="108" t="e">
        <f>COUNTIFS(#REF!,'Análise WCS'!mês,#REF!,'Análise WCS'!tipo)</f>
        <v>#REF!</v>
      </c>
      <c r="BC16" s="108" t="e">
        <f>COUNTIFS(#REF!,'Análise WCS'!mês,#REF!,'Análise WCS'!tipo)</f>
        <v>#REF!</v>
      </c>
      <c r="BD16" s="108" t="e">
        <f>COUNTIFS(#REF!,'Análise WCS'!mês,#REF!,'Análise WCS'!tipo)</f>
        <v>#REF!</v>
      </c>
      <c r="BE16" s="108" t="e">
        <f>COUNTIFS(#REF!,'Análise WCS'!mês,#REF!,'Análise WCS'!tipo)</f>
        <v>#REF!</v>
      </c>
      <c r="BF16" s="114" t="e">
        <f>SUM(AR16:BE16)</f>
        <v>#REF!</v>
      </c>
    </row>
    <row r="17" spans="1:58">
      <c r="A17" s="442"/>
      <c r="B17" s="111">
        <v>43862</v>
      </c>
      <c r="C17" s="96" t="e">
        <f>COUNTIF(#REF!,'Análise WCS'!mês)</f>
        <v>#REF!</v>
      </c>
      <c r="D17" s="96"/>
      <c r="E17" s="112"/>
      <c r="F17" s="103" t="e">
        <f>COUNTIFS(#REF!,'Análise WCS'!mês,#REF!,'Análise WCS'!categoria)</f>
        <v>#REF!</v>
      </c>
      <c r="G17" s="100" t="e">
        <f>COUNTIFS(#REF!,'Análise WCS'!mês,#REF!,'Análise WCS'!categoria)</f>
        <v>#REF!</v>
      </c>
      <c r="H17" s="76"/>
      <c r="I17" s="317" t="e">
        <f>COUNTIFS(#REF!,'Análise WCS'!mês,#REF!,"A")</f>
        <v>#REF!</v>
      </c>
      <c r="J17" s="100"/>
      <c r="K17" s="317" t="e">
        <f>COUNTIFS(#REF!,'Análise WCS'!mês,#REF!,"B")</f>
        <v>#REF!</v>
      </c>
      <c r="L17" s="100"/>
      <c r="M17" s="317" t="e">
        <f>COUNTIFS(#REF!,'Análise WCS'!mês,#REF!,"C")+COUNTIFS(#REF!,'Análise WCS'!mês,#REF!,"D")</f>
        <v>#REF!</v>
      </c>
      <c r="N17" s="100"/>
      <c r="O17" s="76"/>
      <c r="P17" s="318" t="e">
        <f>SUM(I$3:I17)</f>
        <v>#REF!</v>
      </c>
      <c r="Q17" s="132"/>
      <c r="R17" s="319" t="e">
        <f>SUM(K$3:K17)</f>
        <v>#REF!</v>
      </c>
      <c r="S17" s="132"/>
      <c r="T17" s="155" t="e">
        <f>SUM(M$3:M17)</f>
        <v>#REF!</v>
      </c>
      <c r="U17" s="184"/>
      <c r="V17" s="76"/>
      <c r="W17" s="320" t="e">
        <f>COUNTIFS(#REF!,'Análise WCS'!mês,#REF!,"CEU")</f>
        <v>#REF!</v>
      </c>
      <c r="X17" s="105"/>
      <c r="Y17" s="76"/>
      <c r="Z17" s="96" t="e">
        <f>COUNTIFS(#REF!,'Análise WCS'!mês,#REF!,"B",#REF!,"Praça")+COUNTIFS(#REF!,'Análise WCS'!mês,#REF!,"B",#REF!,"Parque")+COUNTIFS(#REF!,'Análise WCS'!mês,#REF!,"B",#REF!,"Ponto turístico")</f>
        <v>#REF!</v>
      </c>
      <c r="AA17" s="180" t="e">
        <f>COUNTIFS(#REF!,'Análise WCS'!mês,#REF!,"C",#REF!,"Praça")+COUNTIFS(#REF!,'Análise WCS'!mês,#REF!,"C",#REF!,"Parque")+COUNTIFS(#REF!,'Análise WCS'!mês,#REF!,"C",#REF!,"Ponto turístico")+COUNTIFS(#REF!,'Análise WCS'!mês,#REF!,"D",#REF!,"Praça")+COUNTIFS(#REF!,'Análise WCS'!mês,#REF!,"D",#REF!,"Parque")+COUNTIFS(#REF!,'Análise WCS'!mês,#REF!,"D",#REF!,"Ponto turístico")</f>
        <v>#REF!</v>
      </c>
      <c r="AB17" s="76"/>
      <c r="AC17" s="320" t="e">
        <f>COUNTIFS(#REF!,'Análise WCS'!mês,#REF!,'Análise WCS'!região)</f>
        <v>#REF!</v>
      </c>
      <c r="AD17" s="322"/>
      <c r="AE17" s="320" t="e">
        <f>COUNTIFS(#REF!,'Análise WCS'!mês,#REF!,'Análise WCS'!região)</f>
        <v>#REF!</v>
      </c>
      <c r="AF17" s="322"/>
      <c r="AG17" s="320" t="e">
        <f>COUNTIFS(#REF!,'Análise WCS'!mês,#REF!,'Análise WCS'!região)</f>
        <v>#REF!</v>
      </c>
      <c r="AH17" s="322"/>
      <c r="AI17" s="320" t="e">
        <f>COUNTIFS(#REF!,'Análise WCS'!mês,#REF!,'Análise WCS'!região)</f>
        <v>#REF!</v>
      </c>
      <c r="AJ17" s="322"/>
      <c r="AK17" s="320" t="e">
        <f>COUNTIFS(#REF!,'Análise WCS'!mês,#REF!,'Análise WCS'!região)</f>
        <v>#REF!</v>
      </c>
      <c r="AL17" s="185"/>
      <c r="AP17" s="442"/>
      <c r="AQ17" s="111">
        <v>43862</v>
      </c>
      <c r="AR17" s="321" t="e">
        <f>COUNTIFS(#REF!,'Análise WCS'!mês,#REF!,'Análise WCS'!tipo)</f>
        <v>#REF!</v>
      </c>
      <c r="AS17" s="108" t="e">
        <f>COUNTIFS(#REF!,'Análise WCS'!mês,#REF!,'Análise WCS'!tipo)</f>
        <v>#REF!</v>
      </c>
      <c r="AT17" s="108" t="e">
        <f>COUNTIFS(#REF!,'Análise WCS'!mês,#REF!,'Análise WCS'!tipo)</f>
        <v>#REF!</v>
      </c>
      <c r="AU17" s="108" t="e">
        <f>COUNTIFS(#REF!,'Análise WCS'!mês,#REF!,'Análise WCS'!tipo)</f>
        <v>#REF!</v>
      </c>
      <c r="AV17" s="108" t="e">
        <f>COUNTIFS(#REF!,'Análise WCS'!mês,#REF!,'Análise WCS'!tipo)</f>
        <v>#REF!</v>
      </c>
      <c r="AW17" s="108" t="e">
        <f>COUNTIFS(#REF!,'Análise WCS'!mês,#REF!,'Análise WCS'!tipo)</f>
        <v>#REF!</v>
      </c>
      <c r="AX17" s="108" t="e">
        <f>COUNTIFS(#REF!,'Análise WCS'!mês,#REF!,'Análise WCS'!tipo)</f>
        <v>#REF!</v>
      </c>
      <c r="AY17" s="108" t="e">
        <f>COUNTIFS(#REF!,'Análise WCS'!mês,#REF!,'Análise WCS'!tipo)</f>
        <v>#REF!</v>
      </c>
      <c r="AZ17" s="108" t="e">
        <f>COUNTIFS(#REF!,'Análise WCS'!mês,#REF!,'Análise WCS'!tipo)</f>
        <v>#REF!</v>
      </c>
      <c r="BA17" s="108" t="e">
        <f>COUNTIFS(#REF!,'Análise WCS'!mês,#REF!,'Análise WCS'!tipo)</f>
        <v>#REF!</v>
      </c>
      <c r="BB17" s="108" t="e">
        <f>COUNTIFS(#REF!,'Análise WCS'!mês,#REF!,'Análise WCS'!tipo)</f>
        <v>#REF!</v>
      </c>
      <c r="BC17" s="108" t="e">
        <f>COUNTIFS(#REF!,'Análise WCS'!mês,#REF!,'Análise WCS'!tipo)</f>
        <v>#REF!</v>
      </c>
      <c r="BD17" s="108" t="e">
        <f>COUNTIFS(#REF!,'Análise WCS'!mês,#REF!,'Análise WCS'!tipo)</f>
        <v>#REF!</v>
      </c>
      <c r="BE17" s="108" t="e">
        <f>COUNTIFS(#REF!,'Análise WCS'!mês,#REF!,'Análise WCS'!tipo)</f>
        <v>#REF!</v>
      </c>
      <c r="BF17" s="114" t="e">
        <f>SUM(AR17:BE17)</f>
        <v>#REF!</v>
      </c>
    </row>
    <row r="18" spans="1:58">
      <c r="A18" s="442"/>
      <c r="B18" s="111">
        <v>43891</v>
      </c>
      <c r="C18" s="96" t="e">
        <f>COUNTIF(#REF!,'Análise WCS'!mês)</f>
        <v>#REF!</v>
      </c>
      <c r="D18" s="96"/>
      <c r="E18" s="112"/>
      <c r="F18" s="103" t="e">
        <f>COUNTIFS(#REF!,'Análise WCS'!mês,#REF!,'Análise WCS'!categoria)</f>
        <v>#REF!</v>
      </c>
      <c r="G18" s="100" t="e">
        <f>COUNTIFS(#REF!,'Análise WCS'!mês,#REF!,'Análise WCS'!categoria)</f>
        <v>#REF!</v>
      </c>
      <c r="H18" s="76"/>
      <c r="I18" s="317" t="e">
        <f>COUNTIFS(#REF!,'Análise WCS'!mês,#REF!,"A")</f>
        <v>#REF!</v>
      </c>
      <c r="J18" s="100"/>
      <c r="K18" s="317" t="e">
        <f>COUNTIFS(#REF!,'Análise WCS'!mês,#REF!,"B")</f>
        <v>#REF!</v>
      </c>
      <c r="L18" s="100"/>
      <c r="M18" s="317" t="e">
        <f>COUNTIFS(#REF!,'Análise WCS'!mês,#REF!,"C")+COUNTIFS(#REF!,'Análise WCS'!mês,#REF!,"D")</f>
        <v>#REF!</v>
      </c>
      <c r="N18" s="100"/>
      <c r="O18" s="76"/>
      <c r="P18" s="318" t="e">
        <f>SUM(I$3:I18)</f>
        <v>#REF!</v>
      </c>
      <c r="Q18" s="132"/>
      <c r="R18" s="319" t="e">
        <f>SUM(K$3:K18)</f>
        <v>#REF!</v>
      </c>
      <c r="S18" s="132"/>
      <c r="T18" s="155" t="e">
        <f>SUM(M$3:M18)</f>
        <v>#REF!</v>
      </c>
      <c r="U18" s="184"/>
      <c r="V18" s="76"/>
      <c r="W18" s="320" t="e">
        <f>COUNTIFS(#REF!,'Análise WCS'!mês,#REF!,"CEU")</f>
        <v>#REF!</v>
      </c>
      <c r="X18" s="105"/>
      <c r="Y18" s="76"/>
      <c r="Z18" s="96" t="e">
        <f>COUNTIFS(#REF!,'Análise WCS'!mês,#REF!,"B",#REF!,"Praça")+COUNTIFS(#REF!,'Análise WCS'!mês,#REF!,"B",#REF!,"Parque")+COUNTIFS(#REF!,'Análise WCS'!mês,#REF!,"B",#REF!,"Ponto turístico")</f>
        <v>#REF!</v>
      </c>
      <c r="AA18" s="180" t="e">
        <f>COUNTIFS(#REF!,'Análise WCS'!mês,#REF!,"C",#REF!,"Praça")+COUNTIFS(#REF!,'Análise WCS'!mês,#REF!,"C",#REF!,"Parque")+COUNTIFS(#REF!,'Análise WCS'!mês,#REF!,"C",#REF!,"Ponto turístico")+COUNTIFS(#REF!,'Análise WCS'!mês,#REF!,"D",#REF!,"Praça")+COUNTIFS(#REF!,'Análise WCS'!mês,#REF!,"D",#REF!,"Parque")+COUNTIFS(#REF!,'Análise WCS'!mês,#REF!,"D",#REF!,"Ponto turístico")</f>
        <v>#REF!</v>
      </c>
      <c r="AB18" s="76"/>
      <c r="AC18" s="320" t="e">
        <f>COUNTIFS(#REF!,'Análise WCS'!mês,#REF!,'Análise WCS'!região)</f>
        <v>#REF!</v>
      </c>
      <c r="AD18" s="322"/>
      <c r="AE18" s="320" t="e">
        <f>COUNTIFS(#REF!,'Análise WCS'!mês,#REF!,'Análise WCS'!região)</f>
        <v>#REF!</v>
      </c>
      <c r="AF18" s="322"/>
      <c r="AG18" s="320" t="e">
        <f>COUNTIFS(#REF!,'Análise WCS'!mês,#REF!,'Análise WCS'!região)</f>
        <v>#REF!</v>
      </c>
      <c r="AH18" s="322"/>
      <c r="AI18" s="320" t="e">
        <f>COUNTIFS(#REF!,'Análise WCS'!mês,#REF!,'Análise WCS'!região)</f>
        <v>#REF!</v>
      </c>
      <c r="AJ18" s="322"/>
      <c r="AK18" s="320" t="e">
        <f>COUNTIFS(#REF!,'Análise WCS'!mês,#REF!,'Análise WCS'!região)</f>
        <v>#REF!</v>
      </c>
      <c r="AL18" s="185"/>
      <c r="AP18" s="442"/>
      <c r="AQ18" s="111">
        <v>43891</v>
      </c>
      <c r="AR18" s="321" t="e">
        <f>COUNTIFS(#REF!,'Análise WCS'!mês,#REF!,'Análise WCS'!tipo)</f>
        <v>#REF!</v>
      </c>
      <c r="AS18" s="108" t="e">
        <f>COUNTIFS(#REF!,'Análise WCS'!mês,#REF!,'Análise WCS'!tipo)</f>
        <v>#REF!</v>
      </c>
      <c r="AT18" s="108" t="e">
        <f>COUNTIFS(#REF!,'Análise WCS'!mês,#REF!,'Análise WCS'!tipo)</f>
        <v>#REF!</v>
      </c>
      <c r="AU18" s="108" t="e">
        <f>COUNTIFS(#REF!,'Análise WCS'!mês,#REF!,'Análise WCS'!tipo)</f>
        <v>#REF!</v>
      </c>
      <c r="AV18" s="108" t="e">
        <f>COUNTIFS(#REF!,'Análise WCS'!mês,#REF!,'Análise WCS'!tipo)</f>
        <v>#REF!</v>
      </c>
      <c r="AW18" s="108" t="e">
        <f>COUNTIFS(#REF!,'Análise WCS'!mês,#REF!,'Análise WCS'!tipo)</f>
        <v>#REF!</v>
      </c>
      <c r="AX18" s="108" t="e">
        <f>COUNTIFS(#REF!,'Análise WCS'!mês,#REF!,'Análise WCS'!tipo)</f>
        <v>#REF!</v>
      </c>
      <c r="AY18" s="108" t="e">
        <f>COUNTIFS(#REF!,'Análise WCS'!mês,#REF!,'Análise WCS'!tipo)</f>
        <v>#REF!</v>
      </c>
      <c r="AZ18" s="108" t="e">
        <f>COUNTIFS(#REF!,'Análise WCS'!mês,#REF!,'Análise WCS'!tipo)</f>
        <v>#REF!</v>
      </c>
      <c r="BA18" s="108" t="e">
        <f>COUNTIFS(#REF!,'Análise WCS'!mês,#REF!,'Análise WCS'!tipo)</f>
        <v>#REF!</v>
      </c>
      <c r="BB18" s="108" t="e">
        <f>COUNTIFS(#REF!,'Análise WCS'!mês,#REF!,'Análise WCS'!tipo)</f>
        <v>#REF!</v>
      </c>
      <c r="BC18" s="108" t="e">
        <f>COUNTIFS(#REF!,'Análise WCS'!mês,#REF!,'Análise WCS'!tipo)</f>
        <v>#REF!</v>
      </c>
      <c r="BD18" s="108" t="e">
        <f>COUNTIFS(#REF!,'Análise WCS'!mês,#REF!,'Análise WCS'!tipo)</f>
        <v>#REF!</v>
      </c>
      <c r="BE18" s="108" t="e">
        <f>COUNTIFS(#REF!,'Análise WCS'!mês,#REF!,'Análise WCS'!tipo)</f>
        <v>#REF!</v>
      </c>
      <c r="BF18" s="114" t="e">
        <f>SUM(AR18:BE18)</f>
        <v>#REF!</v>
      </c>
    </row>
    <row r="19" spans="1:58">
      <c r="A19" s="442"/>
      <c r="B19" s="111">
        <v>43922</v>
      </c>
      <c r="C19" s="96" t="e">
        <f>COUNTIF(#REF!,'Análise WCS'!mês)</f>
        <v>#REF!</v>
      </c>
      <c r="D19" s="96"/>
      <c r="E19" s="112"/>
      <c r="F19" s="103" t="e">
        <f>COUNTIFS(#REF!,'Análise WCS'!mês,#REF!,'Análise WCS'!categoria)</f>
        <v>#REF!</v>
      </c>
      <c r="G19" s="100" t="e">
        <f>COUNTIFS(#REF!,'Análise WCS'!mês,#REF!,'Análise WCS'!categoria)</f>
        <v>#REF!</v>
      </c>
      <c r="H19" s="76"/>
      <c r="I19" s="317" t="e">
        <f>COUNTIFS(#REF!,'Análise WCS'!mês,#REF!,"A")</f>
        <v>#REF!</v>
      </c>
      <c r="J19" s="100"/>
      <c r="K19" s="317" t="e">
        <f>COUNTIFS(#REF!,'Análise WCS'!mês,#REF!,"B")</f>
        <v>#REF!</v>
      </c>
      <c r="L19" s="100"/>
      <c r="M19" s="317" t="e">
        <f>COUNTIFS(#REF!,'Análise WCS'!mês,#REF!,"C")+COUNTIFS(#REF!,'Análise WCS'!mês,#REF!,"D")</f>
        <v>#REF!</v>
      </c>
      <c r="N19" s="100"/>
      <c r="O19" s="76"/>
      <c r="P19" s="318" t="e">
        <f>SUM(I$3:I19)</f>
        <v>#REF!</v>
      </c>
      <c r="Q19" s="132"/>
      <c r="R19" s="319" t="e">
        <f>SUM(K$3:K19)</f>
        <v>#REF!</v>
      </c>
      <c r="S19" s="132"/>
      <c r="T19" s="155" t="e">
        <f>SUM(M$3:M19)</f>
        <v>#REF!</v>
      </c>
      <c r="U19" s="184"/>
      <c r="V19" s="76"/>
      <c r="W19" s="320" t="e">
        <f>COUNTIFS(#REF!,'Análise WCS'!mês,#REF!,"CEU")</f>
        <v>#REF!</v>
      </c>
      <c r="X19" s="105"/>
      <c r="Y19" s="76"/>
      <c r="Z19" s="96" t="e">
        <f>COUNTIFS(#REF!,'Análise WCS'!mês,#REF!,"B",#REF!,"Praça")+COUNTIFS(#REF!,'Análise WCS'!mês,#REF!,"B",#REF!,"Parque")+COUNTIFS(#REF!,'Análise WCS'!mês,#REF!,"B",#REF!,"Ponto turístico")</f>
        <v>#REF!</v>
      </c>
      <c r="AA19" s="180" t="e">
        <f>COUNTIFS(#REF!,'Análise WCS'!mês,#REF!,"C",#REF!,"Praça")+COUNTIFS(#REF!,'Análise WCS'!mês,#REF!,"C",#REF!,"Parque")+COUNTIFS(#REF!,'Análise WCS'!mês,#REF!,"C",#REF!,"Ponto turístico")+COUNTIFS(#REF!,'Análise WCS'!mês,#REF!,"D",#REF!,"Praça")+COUNTIFS(#REF!,'Análise WCS'!mês,#REF!,"D",#REF!,"Parque")+COUNTIFS(#REF!,'Análise WCS'!mês,#REF!,"D",#REF!,"Ponto turístico")</f>
        <v>#REF!</v>
      </c>
      <c r="AB19" s="76"/>
      <c r="AC19" s="320" t="e">
        <f>COUNTIFS(#REF!,'Análise WCS'!mês,#REF!,'Análise WCS'!região)</f>
        <v>#REF!</v>
      </c>
      <c r="AD19" s="322"/>
      <c r="AE19" s="320" t="e">
        <f>COUNTIFS(#REF!,'Análise WCS'!mês,#REF!,'Análise WCS'!região)</f>
        <v>#REF!</v>
      </c>
      <c r="AF19" s="322"/>
      <c r="AG19" s="320" t="e">
        <f>COUNTIFS(#REF!,'Análise WCS'!mês,#REF!,'Análise WCS'!região)</f>
        <v>#REF!</v>
      </c>
      <c r="AH19" s="322"/>
      <c r="AI19" s="320" t="e">
        <f>COUNTIFS(#REF!,'Análise WCS'!mês,#REF!,'Análise WCS'!região)</f>
        <v>#REF!</v>
      </c>
      <c r="AJ19" s="322"/>
      <c r="AK19" s="320" t="e">
        <f>COUNTIFS(#REF!,'Análise WCS'!mês,#REF!,'Análise WCS'!região)</f>
        <v>#REF!</v>
      </c>
      <c r="AL19" s="185"/>
      <c r="AP19" s="442"/>
      <c r="AQ19" s="111">
        <v>43922</v>
      </c>
      <c r="AR19" s="321" t="e">
        <f>COUNTIFS(#REF!,'Análise WCS'!mês,#REF!,'Análise WCS'!tipo)</f>
        <v>#REF!</v>
      </c>
      <c r="AS19" s="108" t="e">
        <f>COUNTIFS(#REF!,'Análise WCS'!mês,#REF!,'Análise WCS'!tipo)</f>
        <v>#REF!</v>
      </c>
      <c r="AT19" s="108" t="e">
        <f>COUNTIFS(#REF!,'Análise WCS'!mês,#REF!,'Análise WCS'!tipo)</f>
        <v>#REF!</v>
      </c>
      <c r="AU19" s="108" t="e">
        <f>COUNTIFS(#REF!,'Análise WCS'!mês,#REF!,'Análise WCS'!tipo)</f>
        <v>#REF!</v>
      </c>
      <c r="AV19" s="108" t="e">
        <f>COUNTIFS(#REF!,'Análise WCS'!mês,#REF!,'Análise WCS'!tipo)</f>
        <v>#REF!</v>
      </c>
      <c r="AW19" s="108" t="e">
        <f>COUNTIFS(#REF!,'Análise WCS'!mês,#REF!,'Análise WCS'!tipo)</f>
        <v>#REF!</v>
      </c>
      <c r="AX19" s="108" t="e">
        <f>COUNTIFS(#REF!,'Análise WCS'!mês,#REF!,'Análise WCS'!tipo)</f>
        <v>#REF!</v>
      </c>
      <c r="AY19" s="108" t="e">
        <f>COUNTIFS(#REF!,'Análise WCS'!mês,#REF!,'Análise WCS'!tipo)</f>
        <v>#REF!</v>
      </c>
      <c r="AZ19" s="108" t="e">
        <f>COUNTIFS(#REF!,'Análise WCS'!mês,#REF!,'Análise WCS'!tipo)</f>
        <v>#REF!</v>
      </c>
      <c r="BA19" s="108" t="e">
        <f>COUNTIFS(#REF!,'Análise WCS'!mês,#REF!,'Análise WCS'!tipo)</f>
        <v>#REF!</v>
      </c>
      <c r="BB19" s="108" t="e">
        <f>COUNTIFS(#REF!,'Análise WCS'!mês,#REF!,'Análise WCS'!tipo)</f>
        <v>#REF!</v>
      </c>
      <c r="BC19" s="108" t="e">
        <f>COUNTIFS(#REF!,'Análise WCS'!mês,#REF!,'Análise WCS'!tipo)</f>
        <v>#REF!</v>
      </c>
      <c r="BD19" s="108" t="e">
        <f>COUNTIFS(#REF!,'Análise WCS'!mês,#REF!,'Análise WCS'!tipo)</f>
        <v>#REF!</v>
      </c>
      <c r="BE19" s="108" t="e">
        <f>COUNTIFS(#REF!,'Análise WCS'!mês,#REF!,'Análise WCS'!tipo)</f>
        <v>#REF!</v>
      </c>
      <c r="BF19" s="114" t="e">
        <f>SUM(AR19:BE19)</f>
        <v>#REF!</v>
      </c>
    </row>
    <row r="20" spans="1:58">
      <c r="A20" s="442"/>
      <c r="B20" s="164">
        <v>43952</v>
      </c>
      <c r="C20" s="190" t="e">
        <f>COUNTIF(#REF!,'Análise WCS'!mês)</f>
        <v>#REF!</v>
      </c>
      <c r="D20" s="190"/>
      <c r="E20" s="165"/>
      <c r="F20" s="166" t="e">
        <f>COUNTIFS(#REF!,'Análise WCS'!mês,#REF!,'Análise WCS'!categoria)</f>
        <v>#REF!</v>
      </c>
      <c r="G20" s="167" t="e">
        <f>COUNTIFS(#REF!,'Análise WCS'!mês,#REF!,'Análise WCS'!categoria)</f>
        <v>#REF!</v>
      </c>
      <c r="H20" s="312"/>
      <c r="I20" s="330" t="e">
        <f>COUNTIFS(#REF!,'Análise WCS'!mês,#REF!,"A")</f>
        <v>#REF!</v>
      </c>
      <c r="J20" s="167"/>
      <c r="K20" s="330" t="e">
        <f>COUNTIFS(#REF!,'Análise WCS'!mês,#REF!,"B")</f>
        <v>#REF!</v>
      </c>
      <c r="L20" s="167"/>
      <c r="M20" s="317" t="e">
        <f>COUNTIFS(#REF!,'Análise WCS'!mês,#REF!,"C")+COUNTIFS(#REF!,'Análise WCS'!mês,#REF!,"D")</f>
        <v>#REF!</v>
      </c>
      <c r="N20" s="167"/>
      <c r="O20" s="312"/>
      <c r="P20" s="331" t="e">
        <f>SUM(I$3:I20)</f>
        <v>#REF!</v>
      </c>
      <c r="Q20" s="191"/>
      <c r="R20" s="192" t="e">
        <f>SUM(K$3:K20)</f>
        <v>#REF!</v>
      </c>
      <c r="S20" s="191"/>
      <c r="T20" s="171" t="e">
        <f>SUM(M$3:M27)</f>
        <v>#REF!</v>
      </c>
      <c r="U20" s="193"/>
      <c r="V20" s="312"/>
      <c r="W20" s="332" t="e">
        <f>COUNTIFS(#REF!,'Análise WCS'!mês,#REF!,"CEU")</f>
        <v>#REF!</v>
      </c>
      <c r="X20" s="194"/>
      <c r="Y20" s="312"/>
      <c r="Z20" s="190" t="e">
        <f>COUNTIFS(#REF!,'Análise WCS'!mês,#REF!,"B",#REF!,"Praça")+COUNTIFS(#REF!,'Análise WCS'!mês,#REF!,"B",#REF!,"Parque")+COUNTIFS(#REF!,'Análise WCS'!mês,#REF!,"B",#REF!,"Ponto turístico")</f>
        <v>#REF!</v>
      </c>
      <c r="AA20" s="195" t="e">
        <f>COUNTIFS(#REF!,'Análise WCS'!mês,#REF!,"C",#REF!,"Praça")+COUNTIFS(#REF!,'Análise WCS'!mês,#REF!,"C",#REF!,"Parque")+COUNTIFS(#REF!,'Análise WCS'!mês,#REF!,"C",#REF!,"Ponto turístico")+COUNTIFS(#REF!,'Análise WCS'!mês,#REF!,"D",#REF!,"Praça")+COUNTIFS(#REF!,'Análise WCS'!mês,#REF!,"D",#REF!,"Parque")+COUNTIFS(#REF!,'Análise WCS'!mês,#REF!,"D",#REF!,"Ponto turístico")</f>
        <v>#REF!</v>
      </c>
      <c r="AB20" s="312"/>
      <c r="AC20" s="332" t="e">
        <f>COUNTIFS(#REF!,'Análise WCS'!mês,#REF!,'Análise WCS'!região)</f>
        <v>#REF!</v>
      </c>
      <c r="AD20" s="196"/>
      <c r="AE20" s="332" t="e">
        <f>COUNTIFS(#REF!,'Análise WCS'!mês,#REF!,'Análise WCS'!região)</f>
        <v>#REF!</v>
      </c>
      <c r="AF20" s="196"/>
      <c r="AG20" s="332" t="e">
        <f>COUNTIFS(#REF!,'Análise WCS'!mês,#REF!,'Análise WCS'!região)</f>
        <v>#REF!</v>
      </c>
      <c r="AH20" s="196"/>
      <c r="AI20" s="332" t="e">
        <f>COUNTIFS(#REF!,'Análise WCS'!mês,#REF!,'Análise WCS'!região)</f>
        <v>#REF!</v>
      </c>
      <c r="AJ20" s="196"/>
      <c r="AK20" s="332" t="e">
        <f>COUNTIFS(#REF!,'Análise WCS'!mês,#REF!,'Análise WCS'!região)</f>
        <v>#REF!</v>
      </c>
      <c r="AL20" s="197"/>
      <c r="AM20" s="314"/>
      <c r="AN20" s="314"/>
      <c r="AO20" s="314"/>
      <c r="AP20" s="442"/>
      <c r="AQ20" s="164">
        <v>43952</v>
      </c>
      <c r="AR20" s="333" t="e">
        <f>COUNTIFS(#REF!,'Análise WCS'!mês,#REF!,'Análise WCS'!tipo)</f>
        <v>#REF!</v>
      </c>
      <c r="AS20" s="198" t="e">
        <f>COUNTIFS(#REF!,'Análise WCS'!mês,#REF!,'Análise WCS'!tipo)</f>
        <v>#REF!</v>
      </c>
      <c r="AT20" s="198" t="e">
        <f>COUNTIFS(#REF!,'Análise WCS'!mês,#REF!,'Análise WCS'!tipo)</f>
        <v>#REF!</v>
      </c>
      <c r="AU20" s="198" t="e">
        <f>COUNTIFS(#REF!,'Análise WCS'!mês,#REF!,'Análise WCS'!tipo)</f>
        <v>#REF!</v>
      </c>
      <c r="AV20" s="198" t="e">
        <f>COUNTIFS(#REF!,'Análise WCS'!mês,#REF!,'Análise WCS'!tipo)</f>
        <v>#REF!</v>
      </c>
      <c r="AW20" s="198" t="e">
        <f>COUNTIFS(#REF!,'Análise WCS'!mês,#REF!,'Análise WCS'!tipo)</f>
        <v>#REF!</v>
      </c>
      <c r="AX20" s="198" t="e">
        <f>COUNTIFS(#REF!,'Análise WCS'!mês,#REF!,'Análise WCS'!tipo)</f>
        <v>#REF!</v>
      </c>
      <c r="AY20" s="198" t="e">
        <f>COUNTIFS(#REF!,'Análise WCS'!mês,#REF!,'Análise WCS'!tipo)</f>
        <v>#REF!</v>
      </c>
      <c r="AZ20" s="198" t="e">
        <f>COUNTIFS(#REF!,'Análise WCS'!mês,#REF!,'Análise WCS'!tipo)</f>
        <v>#REF!</v>
      </c>
      <c r="BA20" s="198" t="e">
        <f>COUNTIFS(#REF!,'Análise WCS'!mês,#REF!,'Análise WCS'!tipo)</f>
        <v>#REF!</v>
      </c>
      <c r="BB20" s="198" t="e">
        <f>COUNTIFS(#REF!,'Análise WCS'!mês,#REF!,'Análise WCS'!tipo)</f>
        <v>#REF!</v>
      </c>
      <c r="BC20" s="198" t="e">
        <f>COUNTIFS(#REF!,'Análise WCS'!mês,#REF!,'Análise WCS'!tipo)</f>
        <v>#REF!</v>
      </c>
      <c r="BD20" s="198" t="e">
        <f>COUNTIFS(#REF!,'Análise WCS'!mês,#REF!,'Análise WCS'!tipo)</f>
        <v>#REF!</v>
      </c>
      <c r="BE20" s="198" t="e">
        <f>COUNTIFS(#REF!,'Análise WCS'!mês,#REF!,'Análise WCS'!tipo)</f>
        <v>#REF!</v>
      </c>
      <c r="BF20" s="199" t="e">
        <f>SUM(AR20:BE20)</f>
        <v>#REF!</v>
      </c>
    </row>
    <row r="21" spans="1:58" ht="15.75" customHeight="1">
      <c r="A21" s="442"/>
      <c r="B21" s="316">
        <v>43983</v>
      </c>
      <c r="C21" s="190" t="e">
        <f>COUNTIF(#REF!,'Análise WCS'!mês)</f>
        <v>#REF!</v>
      </c>
      <c r="D21" s="306"/>
      <c r="E21" s="295"/>
      <c r="F21" s="97"/>
      <c r="G21" s="98"/>
      <c r="H21" s="76"/>
      <c r="I21" s="330" t="e">
        <f>COUNTIFS(#REF!,'Análise WCS'!mês,#REF!,"A")</f>
        <v>#REF!</v>
      </c>
      <c r="J21" s="334"/>
      <c r="K21" s="330" t="e">
        <f>COUNTIFS(#REF!,'Análise WCS'!mês,#REF!,"B")</f>
        <v>#REF!</v>
      </c>
      <c r="L21" s="334"/>
      <c r="M21" s="317" t="e">
        <f>COUNTIFS(#REF!,'Análise WCS'!mês,#REF!,"C")+COUNTIFS(#REF!,'Análise WCS'!mês,#REF!,"D")</f>
        <v>#REF!</v>
      </c>
      <c r="N21" s="334"/>
      <c r="O21" s="76"/>
      <c r="P21" s="318"/>
      <c r="Q21" s="319"/>
      <c r="R21" s="318"/>
      <c r="S21" s="319"/>
      <c r="T21" s="319"/>
      <c r="U21" s="335"/>
      <c r="V21" s="76"/>
      <c r="W21" s="336"/>
      <c r="X21" s="336"/>
      <c r="Y21" s="76"/>
      <c r="Z21" s="306"/>
      <c r="AA21" s="336"/>
      <c r="AB21" s="76"/>
      <c r="AC21" s="336"/>
      <c r="AD21" s="337"/>
      <c r="AE21" s="336"/>
      <c r="AF21" s="337"/>
      <c r="AG21" s="336"/>
      <c r="AH21" s="337"/>
      <c r="AI21" s="336"/>
      <c r="AJ21" s="337"/>
      <c r="AK21" s="336"/>
      <c r="AL21" s="338"/>
      <c r="AP21" s="442"/>
      <c r="AQ21" s="316">
        <v>43983</v>
      </c>
      <c r="AR21" s="310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162"/>
      <c r="BE21" s="162"/>
      <c r="BF21" s="307"/>
    </row>
    <row r="22" spans="1:58" ht="15.75" customHeight="1">
      <c r="A22" s="442"/>
      <c r="B22" s="111">
        <v>44013</v>
      </c>
      <c r="C22" s="190" t="e">
        <f>COUNTIF(#REF!,'Análise WCS'!mês)</f>
        <v>#REF!</v>
      </c>
      <c r="D22" s="306"/>
      <c r="E22" s="112"/>
      <c r="F22" s="103"/>
      <c r="G22" s="100"/>
      <c r="H22" s="76"/>
      <c r="I22" s="330" t="e">
        <f>COUNTIFS(#REF!,'Análise WCS'!mês,#REF!,"A")</f>
        <v>#REF!</v>
      </c>
      <c r="J22" s="153"/>
      <c r="K22" s="330" t="e">
        <f>COUNTIFS(#REF!,'Análise WCS'!mês,#REF!,"B")</f>
        <v>#REF!</v>
      </c>
      <c r="L22" s="153"/>
      <c r="M22" s="317" t="e">
        <f>COUNTIFS(#REF!,'Análise WCS'!mês,#REF!,"C")+COUNTIFS(#REF!,'Análise WCS'!mês,#REF!,"D")</f>
        <v>#REF!</v>
      </c>
      <c r="N22" s="153"/>
      <c r="O22" s="76"/>
      <c r="P22" s="154"/>
      <c r="Q22" s="155"/>
      <c r="R22" s="154"/>
      <c r="S22" s="155"/>
      <c r="T22" s="155"/>
      <c r="U22" s="156"/>
      <c r="V22" s="76"/>
      <c r="W22" s="336"/>
      <c r="X22" s="157"/>
      <c r="Y22" s="76"/>
      <c r="Z22" s="306"/>
      <c r="AA22" s="336"/>
      <c r="AB22" s="76"/>
      <c r="AC22" s="336"/>
      <c r="AD22" s="200"/>
      <c r="AE22" s="336"/>
      <c r="AF22" s="200"/>
      <c r="AG22" s="336"/>
      <c r="AH22" s="200"/>
      <c r="AI22" s="336"/>
      <c r="AJ22" s="200"/>
      <c r="AK22" s="336"/>
      <c r="AL22" s="339"/>
      <c r="AP22" s="442"/>
      <c r="AQ22" s="111">
        <v>44013</v>
      </c>
      <c r="AR22" s="310"/>
      <c r="AS22" s="162"/>
      <c r="AT22" s="162"/>
      <c r="AU22" s="162"/>
      <c r="AV22" s="162"/>
      <c r="AW22" s="162"/>
      <c r="AX22" s="162"/>
      <c r="AY22" s="162"/>
      <c r="AZ22" s="162"/>
      <c r="BA22" s="162"/>
      <c r="BB22" s="162"/>
      <c r="BC22" s="162"/>
      <c r="BD22" s="162"/>
      <c r="BE22" s="162"/>
      <c r="BF22" s="163"/>
    </row>
    <row r="23" spans="1:58" ht="15.75" customHeight="1">
      <c r="A23" s="442"/>
      <c r="B23" s="111">
        <v>44044</v>
      </c>
      <c r="C23" s="190" t="e">
        <f>COUNTIF(#REF!,'Análise WCS'!mês)</f>
        <v>#REF!</v>
      </c>
      <c r="D23" s="306"/>
      <c r="E23" s="112"/>
      <c r="F23" s="103"/>
      <c r="G23" s="100"/>
      <c r="H23" s="76"/>
      <c r="I23" s="330" t="e">
        <f>COUNTIFS(#REF!,'Análise WCS'!mês,#REF!,"A")</f>
        <v>#REF!</v>
      </c>
      <c r="J23" s="153"/>
      <c r="K23" s="330" t="e">
        <f>COUNTIFS(#REF!,'Análise WCS'!mês,#REF!,"B")</f>
        <v>#REF!</v>
      </c>
      <c r="L23" s="153"/>
      <c r="M23" s="317" t="e">
        <f>COUNTIFS(#REF!,'Análise WCS'!mês,#REF!,"C")+COUNTIFS(#REF!,'Análise WCS'!mês,#REF!,"D")</f>
        <v>#REF!</v>
      </c>
      <c r="N23" s="153"/>
      <c r="O23" s="76"/>
      <c r="P23" s="154"/>
      <c r="Q23" s="155"/>
      <c r="R23" s="154"/>
      <c r="S23" s="155"/>
      <c r="T23" s="155"/>
      <c r="U23" s="156"/>
      <c r="V23" s="76"/>
      <c r="W23" s="336"/>
      <c r="X23" s="157"/>
      <c r="Y23" s="76"/>
      <c r="Z23" s="306"/>
      <c r="AA23" s="336"/>
      <c r="AB23" s="76"/>
      <c r="AC23" s="336"/>
      <c r="AD23" s="200"/>
      <c r="AE23" s="336"/>
      <c r="AF23" s="200"/>
      <c r="AG23" s="336"/>
      <c r="AH23" s="200"/>
      <c r="AI23" s="336"/>
      <c r="AJ23" s="200"/>
      <c r="AK23" s="336"/>
      <c r="AL23" s="339"/>
      <c r="AP23" s="442"/>
      <c r="AQ23" s="111">
        <v>44044</v>
      </c>
      <c r="AR23" s="310"/>
      <c r="AS23" s="162"/>
      <c r="AT23" s="162"/>
      <c r="AU23" s="162"/>
      <c r="AV23" s="162"/>
      <c r="AW23" s="162"/>
      <c r="AX23" s="162"/>
      <c r="AY23" s="162"/>
      <c r="AZ23" s="162"/>
      <c r="BA23" s="162"/>
      <c r="BB23" s="162"/>
      <c r="BC23" s="162"/>
      <c r="BD23" s="162"/>
      <c r="BE23" s="162"/>
      <c r="BF23" s="163"/>
    </row>
    <row r="24" spans="1:58" ht="15.75" customHeight="1">
      <c r="A24" s="442"/>
      <c r="B24" s="111">
        <v>44075</v>
      </c>
      <c r="C24" s="190" t="e">
        <f>COUNTIF(#REF!,'Análise WCS'!mês)</f>
        <v>#REF!</v>
      </c>
      <c r="D24" s="306"/>
      <c r="E24" s="112"/>
      <c r="F24" s="103"/>
      <c r="G24" s="100"/>
      <c r="H24" s="76"/>
      <c r="I24" s="330" t="e">
        <f>COUNTIFS(#REF!,'Análise WCS'!mês,#REF!,"A")</f>
        <v>#REF!</v>
      </c>
      <c r="J24" s="153"/>
      <c r="K24" s="330" t="e">
        <f>COUNTIFS(#REF!,'Análise WCS'!mês,#REF!,"B")</f>
        <v>#REF!</v>
      </c>
      <c r="L24" s="153"/>
      <c r="M24" s="317" t="e">
        <f>COUNTIFS(#REF!,'Análise WCS'!mês,#REF!,"C")+COUNTIFS(#REF!,'Análise WCS'!mês,#REF!,"D")</f>
        <v>#REF!</v>
      </c>
      <c r="N24" s="153"/>
      <c r="O24" s="76"/>
      <c r="P24" s="154"/>
      <c r="Q24" s="155"/>
      <c r="R24" s="154"/>
      <c r="S24" s="155"/>
      <c r="T24" s="155"/>
      <c r="U24" s="156"/>
      <c r="V24" s="76"/>
      <c r="W24" s="336"/>
      <c r="X24" s="157"/>
      <c r="Y24" s="76"/>
      <c r="Z24" s="306"/>
      <c r="AA24" s="336"/>
      <c r="AB24" s="76"/>
      <c r="AC24" s="336"/>
      <c r="AD24" s="200"/>
      <c r="AE24" s="336"/>
      <c r="AF24" s="200"/>
      <c r="AG24" s="336"/>
      <c r="AH24" s="200"/>
      <c r="AI24" s="336"/>
      <c r="AJ24" s="200"/>
      <c r="AK24" s="336"/>
      <c r="AL24" s="339"/>
      <c r="AP24" s="442"/>
      <c r="AQ24" s="111">
        <v>44075</v>
      </c>
      <c r="AR24" s="310"/>
      <c r="AS24" s="162"/>
      <c r="AT24" s="162"/>
      <c r="AU24" s="162"/>
      <c r="AV24" s="162"/>
      <c r="AW24" s="162"/>
      <c r="AX24" s="162"/>
      <c r="AY24" s="162"/>
      <c r="AZ24" s="162"/>
      <c r="BA24" s="162"/>
      <c r="BB24" s="162"/>
      <c r="BC24" s="162"/>
      <c r="BD24" s="162"/>
      <c r="BE24" s="162"/>
      <c r="BF24" s="163"/>
    </row>
    <row r="25" spans="1:58" ht="15.75" customHeight="1">
      <c r="A25" s="442"/>
      <c r="B25" s="111">
        <v>44105</v>
      </c>
      <c r="C25" s="190" t="e">
        <f>COUNTIF(#REF!,'Análise WCS'!mês)</f>
        <v>#REF!</v>
      </c>
      <c r="D25" s="306"/>
      <c r="E25" s="112"/>
      <c r="F25" s="103"/>
      <c r="G25" s="100"/>
      <c r="H25" s="76"/>
      <c r="I25" s="330" t="e">
        <f>COUNTIFS(#REF!,'Análise WCS'!mês,#REF!,"A")</f>
        <v>#REF!</v>
      </c>
      <c r="J25" s="153"/>
      <c r="K25" s="330" t="e">
        <f>COUNTIFS(#REF!,'Análise WCS'!mês,#REF!,"B")</f>
        <v>#REF!</v>
      </c>
      <c r="L25" s="153"/>
      <c r="M25" s="317" t="e">
        <f>COUNTIFS(#REF!,'Análise WCS'!mês,#REF!,"C")+COUNTIFS(#REF!,'Análise WCS'!mês,#REF!,"D")</f>
        <v>#REF!</v>
      </c>
      <c r="N25" s="153"/>
      <c r="O25" s="76"/>
      <c r="P25" s="154"/>
      <c r="Q25" s="155"/>
      <c r="R25" s="154"/>
      <c r="S25" s="155"/>
      <c r="T25" s="155"/>
      <c r="U25" s="156"/>
      <c r="V25" s="76"/>
      <c r="W25" s="336"/>
      <c r="X25" s="157"/>
      <c r="Y25" s="76"/>
      <c r="Z25" s="306"/>
      <c r="AA25" s="336"/>
      <c r="AB25" s="76"/>
      <c r="AC25" s="336"/>
      <c r="AD25" s="200"/>
      <c r="AE25" s="336"/>
      <c r="AF25" s="200"/>
      <c r="AG25" s="336"/>
      <c r="AH25" s="200"/>
      <c r="AI25" s="336"/>
      <c r="AJ25" s="200"/>
      <c r="AK25" s="336"/>
      <c r="AL25" s="339"/>
      <c r="AP25" s="442"/>
      <c r="AQ25" s="111">
        <v>44105</v>
      </c>
      <c r="AR25" s="310"/>
      <c r="AS25" s="162"/>
      <c r="AT25" s="162"/>
      <c r="AU25" s="162"/>
      <c r="AV25" s="162"/>
      <c r="AW25" s="162"/>
      <c r="AX25" s="162"/>
      <c r="AY25" s="162"/>
      <c r="AZ25" s="162"/>
      <c r="BA25" s="162"/>
      <c r="BB25" s="162"/>
      <c r="BC25" s="162"/>
      <c r="BD25" s="162"/>
      <c r="BE25" s="162"/>
      <c r="BF25" s="163"/>
    </row>
    <row r="26" spans="1:58" ht="15.75" customHeight="1">
      <c r="A26" s="442"/>
      <c r="B26" s="111">
        <v>44136</v>
      </c>
      <c r="C26" s="190" t="e">
        <f>COUNTIF(#REF!,'Análise WCS'!mês)</f>
        <v>#REF!</v>
      </c>
      <c r="D26" s="306"/>
      <c r="E26" s="112"/>
      <c r="F26" s="103"/>
      <c r="G26" s="100"/>
      <c r="H26" s="76"/>
      <c r="I26" s="330" t="e">
        <f>COUNTIFS(#REF!,'Análise WCS'!mês,#REF!,"A")</f>
        <v>#REF!</v>
      </c>
      <c r="J26" s="153"/>
      <c r="K26" s="330" t="e">
        <f>COUNTIFS(#REF!,'Análise WCS'!mês,#REF!,"B")</f>
        <v>#REF!</v>
      </c>
      <c r="L26" s="153"/>
      <c r="M26" s="317" t="e">
        <f>COUNTIFS(#REF!,'Análise WCS'!mês,#REF!,"C")+COUNTIFS(#REF!,'Análise WCS'!mês,#REF!,"D")</f>
        <v>#REF!</v>
      </c>
      <c r="N26" s="153"/>
      <c r="O26" s="76"/>
      <c r="P26" s="154"/>
      <c r="Q26" s="155"/>
      <c r="R26" s="154"/>
      <c r="S26" s="155"/>
      <c r="T26" s="155"/>
      <c r="U26" s="156"/>
      <c r="V26" s="76"/>
      <c r="W26" s="336"/>
      <c r="X26" s="157"/>
      <c r="Y26" s="76"/>
      <c r="Z26" s="306"/>
      <c r="AA26" s="336"/>
      <c r="AB26" s="76"/>
      <c r="AC26" s="336"/>
      <c r="AD26" s="200"/>
      <c r="AE26" s="336"/>
      <c r="AF26" s="200"/>
      <c r="AG26" s="336"/>
      <c r="AH26" s="200"/>
      <c r="AI26" s="336"/>
      <c r="AJ26" s="200"/>
      <c r="AK26" s="336"/>
      <c r="AL26" s="339"/>
      <c r="AP26" s="442"/>
      <c r="AQ26" s="111">
        <v>44136</v>
      </c>
      <c r="AR26" s="310"/>
      <c r="AS26" s="162"/>
      <c r="AT26" s="162"/>
      <c r="AU26" s="162"/>
      <c r="AV26" s="162"/>
      <c r="AW26" s="162"/>
      <c r="AX26" s="162"/>
      <c r="AY26" s="162"/>
      <c r="AZ26" s="162"/>
      <c r="BA26" s="162"/>
      <c r="BB26" s="162"/>
      <c r="BC26" s="162"/>
      <c r="BD26" s="162"/>
      <c r="BE26" s="162"/>
      <c r="BF26" s="163"/>
    </row>
    <row r="27" spans="1:58" ht="15.75" customHeight="1">
      <c r="A27" s="444"/>
      <c r="B27" s="134">
        <v>44166</v>
      </c>
      <c r="C27" s="190" t="e">
        <f>COUNTIF(#REF!,'Análise WCS'!mês)</f>
        <v>#REF!</v>
      </c>
      <c r="D27" s="306"/>
      <c r="E27" s="136"/>
      <c r="F27" s="137"/>
      <c r="G27" s="138"/>
      <c r="H27" s="76"/>
      <c r="I27" s="330" t="e">
        <f>COUNTIFS(#REF!,'Análise WCS'!mês,#REF!,"A")</f>
        <v>#REF!</v>
      </c>
      <c r="J27" s="153"/>
      <c r="K27" s="330" t="e">
        <f>COUNTIFS(#REF!,'Análise WCS'!mês,#REF!,"B")</f>
        <v>#REF!</v>
      </c>
      <c r="L27" s="153"/>
      <c r="M27" s="317" t="e">
        <f>COUNTIFS(#REF!,'Análise WCS'!mês,#REF!,"C")+COUNTIFS(#REF!,'Análise WCS'!mês,#REF!,"D")</f>
        <v>#REF!</v>
      </c>
      <c r="N27" s="153"/>
      <c r="O27" s="76"/>
      <c r="P27" s="154"/>
      <c r="Q27" s="155"/>
      <c r="R27" s="154"/>
      <c r="S27" s="155"/>
      <c r="T27" s="155"/>
      <c r="U27" s="156"/>
      <c r="V27" s="76"/>
      <c r="W27" s="336"/>
      <c r="X27" s="157"/>
      <c r="Y27" s="76"/>
      <c r="Z27" s="306"/>
      <c r="AA27" s="336"/>
      <c r="AB27" s="76"/>
      <c r="AC27" s="336"/>
      <c r="AD27" s="200"/>
      <c r="AE27" s="336"/>
      <c r="AF27" s="200"/>
      <c r="AG27" s="336"/>
      <c r="AH27" s="200"/>
      <c r="AI27" s="336"/>
      <c r="AJ27" s="200"/>
      <c r="AK27" s="336"/>
      <c r="AL27" s="339"/>
      <c r="AP27" s="444"/>
      <c r="AQ27" s="134">
        <v>44166</v>
      </c>
      <c r="AR27" s="310"/>
      <c r="AS27" s="162"/>
      <c r="AT27" s="162"/>
      <c r="AU27" s="162"/>
      <c r="AV27" s="162"/>
      <c r="AW27" s="162"/>
      <c r="AX27" s="162"/>
      <c r="AY27" s="162"/>
      <c r="AZ27" s="162"/>
      <c r="BA27" s="162"/>
      <c r="BB27" s="162"/>
      <c r="BC27" s="162"/>
      <c r="BD27" s="162"/>
      <c r="BE27" s="162"/>
      <c r="BF27" s="201"/>
    </row>
    <row r="28" spans="1:58" ht="6" customHeight="1">
      <c r="A28" s="130"/>
      <c r="B28" s="130"/>
      <c r="C28" s="302"/>
      <c r="D28" s="130"/>
      <c r="E28" s="130"/>
      <c r="F28" s="130"/>
      <c r="G28" s="130"/>
      <c r="H28" s="130"/>
      <c r="I28" s="340"/>
      <c r="J28" s="341"/>
      <c r="K28" s="302"/>
      <c r="L28" s="342"/>
      <c r="M28" s="302"/>
      <c r="N28" s="202"/>
      <c r="O28" s="130"/>
      <c r="P28" s="343"/>
      <c r="Q28" s="186"/>
      <c r="R28" s="186"/>
      <c r="S28" s="186"/>
      <c r="T28" s="186"/>
      <c r="U28" s="325"/>
      <c r="V28" s="130"/>
      <c r="W28" s="326"/>
      <c r="X28" s="130"/>
      <c r="Y28" s="130"/>
      <c r="Z28" s="302"/>
      <c r="AA28" s="326"/>
      <c r="AB28" s="130"/>
      <c r="AC28" s="326"/>
      <c r="AD28" s="187"/>
      <c r="AE28" s="326"/>
      <c r="AF28" s="187"/>
      <c r="AG28" s="326"/>
      <c r="AH28" s="187"/>
      <c r="AI28" s="326"/>
      <c r="AJ28" s="187"/>
      <c r="AK28" s="326"/>
      <c r="AL28" s="344"/>
      <c r="AM28" s="130"/>
      <c r="AN28" s="130"/>
      <c r="AO28" s="130"/>
      <c r="AP28" s="130"/>
      <c r="AQ28" s="130"/>
      <c r="AR28" s="310"/>
      <c r="AS28" s="162"/>
      <c r="AT28" s="162"/>
      <c r="AU28" s="162"/>
      <c r="AV28" s="162"/>
      <c r="AW28" s="162"/>
      <c r="AX28" s="162"/>
      <c r="AY28" s="162"/>
      <c r="AZ28" s="162"/>
      <c r="BA28" s="162"/>
      <c r="BB28" s="162"/>
      <c r="BC28" s="162"/>
      <c r="BD28" s="162"/>
      <c r="BE28" s="162"/>
      <c r="BF28" s="203"/>
    </row>
    <row r="29" spans="1:58" ht="15" customHeight="1">
      <c r="A29" s="443">
        <v>2021</v>
      </c>
      <c r="B29" s="111">
        <v>44197</v>
      </c>
      <c r="C29" s="306"/>
      <c r="D29" s="306"/>
      <c r="E29" s="112"/>
      <c r="F29" s="103"/>
      <c r="G29" s="100"/>
      <c r="H29" s="76"/>
      <c r="I29" s="306"/>
      <c r="J29" s="153"/>
      <c r="K29" s="306"/>
      <c r="L29" s="153"/>
      <c r="M29" s="306"/>
      <c r="N29" s="153"/>
      <c r="O29" s="76"/>
      <c r="P29" s="154"/>
      <c r="Q29" s="155"/>
      <c r="R29" s="154"/>
      <c r="S29" s="155"/>
      <c r="T29" s="155"/>
      <c r="U29" s="156"/>
      <c r="V29" s="76"/>
      <c r="W29" s="336"/>
      <c r="X29" s="157"/>
      <c r="Y29" s="76"/>
      <c r="Z29" s="306"/>
      <c r="AA29" s="336"/>
      <c r="AB29" s="76"/>
      <c r="AC29" s="336"/>
      <c r="AD29" s="200"/>
      <c r="AE29" s="336"/>
      <c r="AF29" s="200"/>
      <c r="AG29" s="336"/>
      <c r="AH29" s="200"/>
      <c r="AI29" s="336"/>
      <c r="AJ29" s="200"/>
      <c r="AK29" s="336"/>
      <c r="AL29" s="339"/>
      <c r="AP29" s="443">
        <v>2021</v>
      </c>
      <c r="AQ29" s="111">
        <v>44197</v>
      </c>
      <c r="AR29" s="310"/>
      <c r="AS29" s="162"/>
      <c r="AT29" s="162"/>
      <c r="AU29" s="162"/>
      <c r="AV29" s="162"/>
      <c r="AW29" s="162"/>
      <c r="AX29" s="162"/>
      <c r="AY29" s="162"/>
      <c r="AZ29" s="162"/>
      <c r="BA29" s="162"/>
      <c r="BB29" s="162"/>
      <c r="BC29" s="162"/>
      <c r="BD29" s="162"/>
      <c r="BE29" s="162"/>
      <c r="BF29" s="163"/>
    </row>
    <row r="30" spans="1:58" ht="15.75" customHeight="1">
      <c r="A30" s="442"/>
      <c r="B30" s="111">
        <v>44228</v>
      </c>
      <c r="C30" s="306"/>
      <c r="D30" s="306"/>
      <c r="E30" s="112"/>
      <c r="F30" s="103"/>
      <c r="G30" s="100"/>
      <c r="H30" s="76"/>
      <c r="I30" s="306"/>
      <c r="J30" s="153"/>
      <c r="K30" s="306"/>
      <c r="L30" s="153"/>
      <c r="M30" s="306"/>
      <c r="N30" s="153"/>
      <c r="O30" s="76"/>
      <c r="P30" s="154"/>
      <c r="Q30" s="155"/>
      <c r="R30" s="154"/>
      <c r="S30" s="155"/>
      <c r="T30" s="155"/>
      <c r="U30" s="156"/>
      <c r="V30" s="76"/>
      <c r="W30" s="336"/>
      <c r="X30" s="157"/>
      <c r="Y30" s="76"/>
      <c r="Z30" s="306"/>
      <c r="AA30" s="336"/>
      <c r="AB30" s="76"/>
      <c r="AC30" s="336"/>
      <c r="AD30" s="200"/>
      <c r="AE30" s="336"/>
      <c r="AF30" s="200"/>
      <c r="AG30" s="336"/>
      <c r="AH30" s="200"/>
      <c r="AI30" s="336"/>
      <c r="AJ30" s="200"/>
      <c r="AK30" s="336"/>
      <c r="AL30" s="339"/>
      <c r="AP30" s="442"/>
      <c r="AQ30" s="111">
        <v>44228</v>
      </c>
      <c r="AR30" s="310"/>
      <c r="AS30" s="162"/>
      <c r="AT30" s="162"/>
      <c r="AU30" s="162"/>
      <c r="AV30" s="162"/>
      <c r="AW30" s="162"/>
      <c r="AX30" s="162"/>
      <c r="AY30" s="162"/>
      <c r="AZ30" s="162"/>
      <c r="BA30" s="162"/>
      <c r="BB30" s="162"/>
      <c r="BC30" s="162"/>
      <c r="BD30" s="162"/>
      <c r="BE30" s="162"/>
      <c r="BF30" s="163"/>
    </row>
    <row r="31" spans="1:58" ht="15.75" customHeight="1">
      <c r="A31" s="442"/>
      <c r="B31" s="111">
        <v>44256</v>
      </c>
      <c r="C31" s="306"/>
      <c r="D31" s="306"/>
      <c r="E31" s="112"/>
      <c r="F31" s="103"/>
      <c r="G31" s="100"/>
      <c r="H31" s="76"/>
      <c r="I31" s="306"/>
      <c r="J31" s="153"/>
      <c r="K31" s="306"/>
      <c r="L31" s="153"/>
      <c r="M31" s="306"/>
      <c r="N31" s="153"/>
      <c r="O31" s="76"/>
      <c r="P31" s="154"/>
      <c r="Q31" s="155"/>
      <c r="R31" s="154"/>
      <c r="S31" s="155"/>
      <c r="T31" s="155"/>
      <c r="U31" s="156"/>
      <c r="V31" s="76"/>
      <c r="W31" s="336"/>
      <c r="X31" s="157"/>
      <c r="Y31" s="76"/>
      <c r="Z31" s="306"/>
      <c r="AA31" s="336"/>
      <c r="AB31" s="76"/>
      <c r="AC31" s="336"/>
      <c r="AD31" s="200"/>
      <c r="AE31" s="336"/>
      <c r="AF31" s="200"/>
      <c r="AG31" s="336"/>
      <c r="AH31" s="200"/>
      <c r="AI31" s="336"/>
      <c r="AJ31" s="200"/>
      <c r="AK31" s="336"/>
      <c r="AL31" s="339"/>
      <c r="AP31" s="442"/>
      <c r="AQ31" s="111">
        <v>44256</v>
      </c>
      <c r="AR31" s="310"/>
      <c r="AS31" s="162"/>
      <c r="AT31" s="162"/>
      <c r="AU31" s="162"/>
      <c r="AV31" s="162"/>
      <c r="AW31" s="162"/>
      <c r="AX31" s="162"/>
      <c r="AY31" s="162"/>
      <c r="AZ31" s="162"/>
      <c r="BA31" s="162"/>
      <c r="BB31" s="162"/>
      <c r="BC31" s="162"/>
      <c r="BD31" s="162"/>
      <c r="BE31" s="162"/>
      <c r="BF31" s="163"/>
    </row>
    <row r="32" spans="1:58" ht="15.75" customHeight="1">
      <c r="A32" s="442"/>
      <c r="B32" s="111">
        <v>44287</v>
      </c>
      <c r="C32" s="306"/>
      <c r="D32" s="306"/>
      <c r="E32" s="112"/>
      <c r="F32" s="103"/>
      <c r="G32" s="100"/>
      <c r="H32" s="76"/>
      <c r="I32" s="306"/>
      <c r="J32" s="153"/>
      <c r="K32" s="306"/>
      <c r="L32" s="153"/>
      <c r="M32" s="306"/>
      <c r="N32" s="153"/>
      <c r="O32" s="76"/>
      <c r="P32" s="154"/>
      <c r="Q32" s="155"/>
      <c r="R32" s="154"/>
      <c r="S32" s="155"/>
      <c r="T32" s="204"/>
      <c r="U32" s="156"/>
      <c r="V32" s="76"/>
      <c r="W32" s="336"/>
      <c r="X32" s="157"/>
      <c r="Y32" s="76"/>
      <c r="Z32" s="306"/>
      <c r="AA32" s="336"/>
      <c r="AB32" s="76"/>
      <c r="AC32" s="336"/>
      <c r="AD32" s="200"/>
      <c r="AE32" s="336"/>
      <c r="AF32" s="200"/>
      <c r="AG32" s="336"/>
      <c r="AH32" s="200"/>
      <c r="AI32" s="336"/>
      <c r="AJ32" s="200"/>
      <c r="AK32" s="336"/>
      <c r="AL32" s="339"/>
      <c r="AP32" s="442"/>
      <c r="AQ32" s="111">
        <v>44287</v>
      </c>
      <c r="AR32" s="310"/>
      <c r="AS32" s="162"/>
      <c r="AT32" s="162"/>
      <c r="AU32" s="162"/>
      <c r="AV32" s="162"/>
      <c r="AW32" s="162"/>
      <c r="AX32" s="162"/>
      <c r="AY32" s="162"/>
      <c r="AZ32" s="162"/>
      <c r="BA32" s="162"/>
      <c r="BB32" s="162"/>
      <c r="BC32" s="162"/>
      <c r="BD32" s="162"/>
      <c r="BE32" s="162"/>
      <c r="BF32" s="163"/>
    </row>
    <row r="33" spans="1:58" ht="15.75" customHeight="1">
      <c r="A33" s="442"/>
      <c r="B33" s="205">
        <v>44317</v>
      </c>
      <c r="C33" s="306"/>
      <c r="D33" s="306"/>
      <c r="E33" s="112"/>
      <c r="F33" s="103"/>
      <c r="G33" s="100"/>
      <c r="H33" s="181"/>
      <c r="I33" s="306"/>
      <c r="J33" s="153"/>
      <c r="K33" s="306"/>
      <c r="L33" s="153"/>
      <c r="M33" s="306"/>
      <c r="N33" s="153"/>
      <c r="O33" s="181"/>
      <c r="P33" s="154"/>
      <c r="Q33" s="155"/>
      <c r="R33" s="154"/>
      <c r="S33" s="155"/>
      <c r="T33" s="154"/>
      <c r="U33" s="156"/>
      <c r="V33" s="181"/>
      <c r="W33" s="336"/>
      <c r="X33" s="157"/>
      <c r="Y33" s="181"/>
      <c r="Z33" s="306"/>
      <c r="AA33" s="336"/>
      <c r="AB33" s="181"/>
      <c r="AC33" s="336"/>
      <c r="AD33" s="200"/>
      <c r="AE33" s="336"/>
      <c r="AF33" s="200"/>
      <c r="AG33" s="336"/>
      <c r="AH33" s="200"/>
      <c r="AI33" s="336"/>
      <c r="AJ33" s="200"/>
      <c r="AK33" s="336"/>
      <c r="AL33" s="339"/>
      <c r="AM33" s="206"/>
      <c r="AN33" s="206"/>
      <c r="AO33" s="206"/>
      <c r="AP33" s="442"/>
      <c r="AQ33" s="205">
        <v>44317</v>
      </c>
      <c r="AR33" s="310"/>
      <c r="AS33" s="162"/>
      <c r="AT33" s="162"/>
      <c r="AU33" s="162"/>
      <c r="AV33" s="162"/>
      <c r="AW33" s="162"/>
      <c r="AX33" s="162"/>
      <c r="AY33" s="162"/>
      <c r="AZ33" s="162"/>
      <c r="BA33" s="162"/>
      <c r="BB33" s="162"/>
      <c r="BC33" s="162"/>
      <c r="BD33" s="162"/>
      <c r="BE33" s="162"/>
      <c r="BF33" s="163"/>
    </row>
    <row r="34" spans="1:58" ht="15.75" customHeight="1">
      <c r="A34" s="442"/>
      <c r="B34" s="316">
        <v>44348</v>
      </c>
      <c r="C34" s="306"/>
      <c r="D34" s="306"/>
      <c r="E34" s="295"/>
      <c r="F34" s="97"/>
      <c r="G34" s="98"/>
      <c r="H34" s="76"/>
      <c r="I34" s="306"/>
      <c r="J34" s="334"/>
      <c r="K34" s="306"/>
      <c r="L34" s="334"/>
      <c r="M34" s="306"/>
      <c r="N34" s="334"/>
      <c r="O34" s="76"/>
      <c r="P34" s="318"/>
      <c r="Q34" s="319"/>
      <c r="R34" s="318"/>
      <c r="S34" s="319"/>
      <c r="T34" s="318"/>
      <c r="U34" s="335"/>
      <c r="V34" s="76"/>
      <c r="W34" s="336"/>
      <c r="X34" s="336"/>
      <c r="Y34" s="76"/>
      <c r="Z34" s="306"/>
      <c r="AA34" s="336"/>
      <c r="AB34" s="76"/>
      <c r="AC34" s="307"/>
      <c r="AD34" s="308"/>
      <c r="AE34" s="307"/>
      <c r="AF34" s="308"/>
      <c r="AG34" s="307"/>
      <c r="AH34" s="308"/>
      <c r="AI34" s="307"/>
      <c r="AJ34" s="308"/>
      <c r="AK34" s="307"/>
      <c r="AL34" s="309"/>
      <c r="AP34" s="442"/>
      <c r="AQ34" s="316">
        <v>44348</v>
      </c>
      <c r="AR34" s="310"/>
      <c r="AS34" s="162"/>
      <c r="AT34" s="162"/>
      <c r="AU34" s="162"/>
      <c r="AV34" s="162"/>
      <c r="AW34" s="162"/>
      <c r="AX34" s="162"/>
      <c r="AY34" s="162"/>
      <c r="AZ34" s="162"/>
      <c r="BA34" s="162"/>
      <c r="BB34" s="162"/>
      <c r="BC34" s="162"/>
      <c r="BD34" s="162"/>
      <c r="BE34" s="308"/>
      <c r="BF34" s="307"/>
    </row>
    <row r="35" spans="1:58" ht="15.75" customHeight="1">
      <c r="A35" s="442"/>
      <c r="B35" s="111">
        <v>44378</v>
      </c>
      <c r="C35" s="306"/>
      <c r="D35" s="306"/>
      <c r="E35" s="112"/>
      <c r="F35" s="103"/>
      <c r="G35" s="100"/>
      <c r="H35" s="76"/>
      <c r="I35" s="152"/>
      <c r="J35" s="153"/>
      <c r="K35" s="152"/>
      <c r="L35" s="153"/>
      <c r="M35" s="152"/>
      <c r="N35" s="153"/>
      <c r="O35" s="76"/>
      <c r="P35" s="154"/>
      <c r="Q35" s="155"/>
      <c r="R35" s="154"/>
      <c r="S35" s="155"/>
      <c r="T35" s="154"/>
      <c r="U35" s="156"/>
      <c r="V35" s="76"/>
      <c r="W35" s="157"/>
      <c r="X35" s="157"/>
      <c r="Y35" s="76"/>
      <c r="Z35" s="152"/>
      <c r="AA35" s="157"/>
      <c r="AB35" s="76"/>
      <c r="AC35" s="307"/>
      <c r="AD35" s="308"/>
      <c r="AE35" s="307"/>
      <c r="AF35" s="308"/>
      <c r="AG35" s="307"/>
      <c r="AH35" s="308"/>
      <c r="AI35" s="307"/>
      <c r="AJ35" s="308"/>
      <c r="AK35" s="307"/>
      <c r="AL35" s="309"/>
      <c r="AP35" s="442"/>
      <c r="AQ35" s="111">
        <v>44378</v>
      </c>
      <c r="AR35" s="310"/>
      <c r="AS35" s="162"/>
      <c r="AT35" s="162"/>
      <c r="AU35" s="162"/>
      <c r="AV35" s="162"/>
      <c r="AW35" s="162"/>
      <c r="AX35" s="162"/>
      <c r="AY35" s="162"/>
      <c r="AZ35" s="162"/>
      <c r="BA35" s="162"/>
      <c r="BB35" s="162"/>
      <c r="BC35" s="162"/>
      <c r="BD35" s="162"/>
      <c r="BE35" s="308"/>
      <c r="BF35" s="307"/>
    </row>
    <row r="36" spans="1:58" ht="15.75" customHeight="1">
      <c r="A36" s="442"/>
      <c r="B36" s="111">
        <v>44409</v>
      </c>
      <c r="C36" s="306"/>
      <c r="D36" s="306"/>
      <c r="E36" s="112"/>
      <c r="F36" s="103"/>
      <c r="G36" s="100"/>
      <c r="H36" s="76"/>
      <c r="I36" s="152"/>
      <c r="J36" s="153"/>
      <c r="K36" s="152"/>
      <c r="L36" s="153"/>
      <c r="M36" s="152"/>
      <c r="N36" s="153"/>
      <c r="O36" s="76"/>
      <c r="P36" s="154"/>
      <c r="Q36" s="155"/>
      <c r="R36" s="154"/>
      <c r="S36" s="155"/>
      <c r="T36" s="154"/>
      <c r="U36" s="156"/>
      <c r="V36" s="76"/>
      <c r="W36" s="157"/>
      <c r="X36" s="157"/>
      <c r="Y36" s="76"/>
      <c r="Z36" s="152"/>
      <c r="AA36" s="157"/>
      <c r="AB36" s="76"/>
      <c r="AC36" s="307"/>
      <c r="AD36" s="308"/>
      <c r="AE36" s="307"/>
      <c r="AF36" s="308"/>
      <c r="AG36" s="307"/>
      <c r="AH36" s="308"/>
      <c r="AI36" s="307"/>
      <c r="AJ36" s="308"/>
      <c r="AK36" s="307"/>
      <c r="AL36" s="309"/>
      <c r="AP36" s="442"/>
      <c r="AQ36" s="111">
        <v>44409</v>
      </c>
      <c r="AR36" s="310"/>
      <c r="AS36" s="162"/>
      <c r="AT36" s="162"/>
      <c r="AU36" s="162"/>
      <c r="AV36" s="162"/>
      <c r="AW36" s="162"/>
      <c r="AX36" s="162"/>
      <c r="AY36" s="162"/>
      <c r="AZ36" s="162"/>
      <c r="BA36" s="162"/>
      <c r="BB36" s="162"/>
      <c r="BC36" s="162"/>
      <c r="BD36" s="162"/>
      <c r="BE36" s="308"/>
      <c r="BF36" s="307"/>
    </row>
    <row r="37" spans="1:58" ht="15.75" customHeight="1">
      <c r="A37" s="442"/>
      <c r="B37" s="111">
        <v>44440</v>
      </c>
      <c r="C37" s="306"/>
      <c r="D37" s="306"/>
      <c r="E37" s="112"/>
      <c r="F37" s="103"/>
      <c r="G37" s="100"/>
      <c r="H37" s="76"/>
      <c r="I37" s="152"/>
      <c r="J37" s="153"/>
      <c r="K37" s="152"/>
      <c r="L37" s="153"/>
      <c r="M37" s="152"/>
      <c r="N37" s="153"/>
      <c r="O37" s="76"/>
      <c r="P37" s="154"/>
      <c r="Q37" s="155"/>
      <c r="R37" s="154"/>
      <c r="S37" s="155"/>
      <c r="T37" s="154"/>
      <c r="U37" s="156"/>
      <c r="V37" s="76"/>
      <c r="W37" s="157"/>
      <c r="X37" s="157"/>
      <c r="Y37" s="76"/>
      <c r="Z37" s="152"/>
      <c r="AA37" s="157"/>
      <c r="AB37" s="76"/>
      <c r="AC37" s="307"/>
      <c r="AD37" s="308"/>
      <c r="AE37" s="307"/>
      <c r="AF37" s="308"/>
      <c r="AG37" s="307"/>
      <c r="AH37" s="308"/>
      <c r="AI37" s="307"/>
      <c r="AJ37" s="308"/>
      <c r="AK37" s="307"/>
      <c r="AL37" s="309"/>
      <c r="AP37" s="442"/>
      <c r="AQ37" s="111">
        <v>44440</v>
      </c>
      <c r="AR37" s="310"/>
      <c r="AS37" s="162"/>
      <c r="AT37" s="162"/>
      <c r="AU37" s="162"/>
      <c r="AV37" s="162"/>
      <c r="AW37" s="162"/>
      <c r="AX37" s="162"/>
      <c r="AY37" s="162"/>
      <c r="AZ37" s="162"/>
      <c r="BA37" s="162"/>
      <c r="BB37" s="162"/>
      <c r="BC37" s="162"/>
      <c r="BD37" s="162"/>
      <c r="BE37" s="308"/>
      <c r="BF37" s="307"/>
    </row>
    <row r="38" spans="1:58" ht="15.75" customHeight="1">
      <c r="A38" s="442"/>
      <c r="B38" s="111">
        <v>44470</v>
      </c>
      <c r="C38" s="306"/>
      <c r="D38" s="306"/>
      <c r="E38" s="112"/>
      <c r="F38" s="103"/>
      <c r="G38" s="100"/>
      <c r="H38" s="76"/>
      <c r="I38" s="152"/>
      <c r="J38" s="153"/>
      <c r="K38" s="152"/>
      <c r="L38" s="153"/>
      <c r="M38" s="152"/>
      <c r="N38" s="153"/>
      <c r="O38" s="76"/>
      <c r="P38" s="154"/>
      <c r="Q38" s="155"/>
      <c r="R38" s="154"/>
      <c r="S38" s="155"/>
      <c r="T38" s="154"/>
      <c r="U38" s="156"/>
      <c r="V38" s="76"/>
      <c r="W38" s="157"/>
      <c r="X38" s="157"/>
      <c r="Y38" s="76"/>
      <c r="Z38" s="152"/>
      <c r="AA38" s="157"/>
      <c r="AB38" s="76"/>
      <c r="AC38" s="307"/>
      <c r="AD38" s="308"/>
      <c r="AE38" s="307"/>
      <c r="AF38" s="308"/>
      <c r="AG38" s="307"/>
      <c r="AH38" s="308"/>
      <c r="AI38" s="307"/>
      <c r="AJ38" s="308"/>
      <c r="AK38" s="307"/>
      <c r="AL38" s="309"/>
      <c r="AP38" s="442"/>
      <c r="AQ38" s="111">
        <v>44470</v>
      </c>
      <c r="AR38" s="310"/>
      <c r="AS38" s="162"/>
      <c r="AT38" s="162"/>
      <c r="AU38" s="162"/>
      <c r="AV38" s="162"/>
      <c r="AW38" s="162"/>
      <c r="AX38" s="162"/>
      <c r="AY38" s="162"/>
      <c r="AZ38" s="162"/>
      <c r="BA38" s="162"/>
      <c r="BB38" s="162"/>
      <c r="BC38" s="162"/>
      <c r="BD38" s="162"/>
      <c r="BE38" s="308"/>
      <c r="BF38" s="307"/>
    </row>
    <row r="39" spans="1:58" ht="15.75" customHeight="1">
      <c r="A39" s="442"/>
      <c r="B39" s="111">
        <v>44501</v>
      </c>
      <c r="C39" s="306"/>
      <c r="D39" s="306"/>
      <c r="E39" s="112"/>
      <c r="F39" s="103"/>
      <c r="G39" s="100"/>
      <c r="H39" s="76"/>
      <c r="I39" s="152"/>
      <c r="J39" s="153"/>
      <c r="K39" s="152"/>
      <c r="L39" s="153"/>
      <c r="M39" s="152"/>
      <c r="N39" s="153"/>
      <c r="O39" s="76"/>
      <c r="P39" s="154"/>
      <c r="Q39" s="155"/>
      <c r="R39" s="154"/>
      <c r="S39" s="155"/>
      <c r="T39" s="154"/>
      <c r="U39" s="156"/>
      <c r="V39" s="76"/>
      <c r="W39" s="157"/>
      <c r="X39" s="157"/>
      <c r="Y39" s="76"/>
      <c r="Z39" s="152"/>
      <c r="AA39" s="157"/>
      <c r="AB39" s="76"/>
      <c r="AC39" s="307"/>
      <c r="AD39" s="308"/>
      <c r="AE39" s="307"/>
      <c r="AF39" s="308"/>
      <c r="AG39" s="307"/>
      <c r="AH39" s="308"/>
      <c r="AI39" s="307"/>
      <c r="AJ39" s="308"/>
      <c r="AK39" s="307"/>
      <c r="AL39" s="309"/>
      <c r="AP39" s="442"/>
      <c r="AQ39" s="111">
        <v>44501</v>
      </c>
      <c r="AR39" s="310"/>
      <c r="AS39" s="162"/>
      <c r="AT39" s="162"/>
      <c r="AU39" s="162"/>
      <c r="AV39" s="162"/>
      <c r="AW39" s="162"/>
      <c r="AX39" s="162"/>
      <c r="AY39" s="162"/>
      <c r="AZ39" s="162"/>
      <c r="BA39" s="162"/>
      <c r="BB39" s="162"/>
      <c r="BC39" s="162"/>
      <c r="BD39" s="162"/>
      <c r="BE39" s="308"/>
      <c r="BF39" s="307"/>
    </row>
    <row r="40" spans="1:58" ht="15.75" customHeight="1">
      <c r="A40" s="444"/>
      <c r="B40" s="111">
        <v>44531</v>
      </c>
      <c r="C40" s="306"/>
      <c r="D40" s="306"/>
      <c r="E40" s="136"/>
      <c r="F40" s="137" t="e">
        <f>COUNTIFS(#REF!,'Análise WCS'!mês,#REF!,'Análise WCS'!categoria)</f>
        <v>#REF!</v>
      </c>
      <c r="G40" s="138" t="e">
        <f>COUNTIFS(#REF!,'Análise WCS'!mês,#REF!,'Análise WCS'!categoria)</f>
        <v>#REF!</v>
      </c>
      <c r="H40" s="76"/>
      <c r="I40" s="152"/>
      <c r="J40" s="153"/>
      <c r="K40" s="152"/>
      <c r="L40" s="153"/>
      <c r="M40" s="152"/>
      <c r="N40" s="153"/>
      <c r="O40" s="76"/>
      <c r="P40" s="207"/>
      <c r="Q40" s="208"/>
      <c r="R40" s="207"/>
      <c r="S40" s="208"/>
      <c r="T40" s="207"/>
      <c r="U40" s="209"/>
      <c r="V40" s="76"/>
      <c r="W40" s="157"/>
      <c r="X40" s="157"/>
      <c r="Y40" s="76"/>
      <c r="Z40" s="210"/>
      <c r="AA40" s="211"/>
      <c r="AB40" s="76"/>
      <c r="AC40" s="212"/>
      <c r="AD40" s="345"/>
      <c r="AE40" s="212"/>
      <c r="AF40" s="345"/>
      <c r="AG40" s="212"/>
      <c r="AH40" s="345"/>
      <c r="AI40" s="212"/>
      <c r="AJ40" s="345"/>
      <c r="AK40" s="212"/>
      <c r="AL40" s="346"/>
      <c r="AP40" s="444"/>
      <c r="AQ40" s="111">
        <v>44531</v>
      </c>
      <c r="AR40" s="213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345"/>
      <c r="BF40" s="212"/>
    </row>
    <row r="41" spans="1:58" ht="15.75" customHeight="1">
      <c r="C41" s="215"/>
      <c r="I41" s="437" t="s">
        <v>3783</v>
      </c>
      <c r="J41" s="445"/>
      <c r="K41" s="445"/>
      <c r="L41" s="446"/>
      <c r="M41" s="447" t="s">
        <v>3784</v>
      </c>
      <c r="N41" s="438"/>
      <c r="P41" s="448" t="s">
        <v>3783</v>
      </c>
      <c r="Q41" s="440"/>
      <c r="R41" s="440"/>
      <c r="S41" s="449"/>
      <c r="T41" s="450" t="s">
        <v>3784</v>
      </c>
      <c r="U41" s="451"/>
      <c r="W41" s="75" t="e">
        <f>SUM(W3:W40)</f>
        <v>#REF!</v>
      </c>
      <c r="AB41" s="147"/>
      <c r="AP41" s="437" t="s">
        <v>3810</v>
      </c>
      <c r="AQ41" s="438"/>
      <c r="AR41" s="304" t="e">
        <f t="shared" ref="AR41:BF41" si="4">SUM(AR$3:AR$40)</f>
        <v>#REF!</v>
      </c>
      <c r="AS41" s="304" t="e">
        <f t="shared" si="4"/>
        <v>#REF!</v>
      </c>
      <c r="AT41" s="304" t="e">
        <f t="shared" si="4"/>
        <v>#REF!</v>
      </c>
      <c r="AU41" s="304" t="e">
        <f t="shared" si="4"/>
        <v>#REF!</v>
      </c>
      <c r="AV41" s="304" t="e">
        <f t="shared" si="4"/>
        <v>#REF!</v>
      </c>
      <c r="AW41" s="304" t="e">
        <f t="shared" si="4"/>
        <v>#REF!</v>
      </c>
      <c r="AX41" s="304" t="e">
        <f t="shared" si="4"/>
        <v>#REF!</v>
      </c>
      <c r="AY41" s="304" t="e">
        <f t="shared" si="4"/>
        <v>#REF!</v>
      </c>
      <c r="AZ41" s="304" t="e">
        <f t="shared" si="4"/>
        <v>#REF!</v>
      </c>
      <c r="BA41" s="304" t="e">
        <f t="shared" si="4"/>
        <v>#REF!</v>
      </c>
      <c r="BB41" s="304" t="e">
        <f t="shared" si="4"/>
        <v>#REF!</v>
      </c>
      <c r="BC41" s="304" t="e">
        <f t="shared" si="4"/>
        <v>#REF!</v>
      </c>
      <c r="BD41" s="304" t="e">
        <f t="shared" si="4"/>
        <v>#REF!</v>
      </c>
      <c r="BE41" s="304" t="e">
        <f t="shared" si="4"/>
        <v>#REF!</v>
      </c>
      <c r="BF41" s="149" t="e">
        <f t="shared" si="4"/>
        <v>#REF!</v>
      </c>
    </row>
    <row r="42" spans="1:58" ht="15.75" customHeight="1">
      <c r="I42" s="75" t="e">
        <f>SUM(I3:I40)</f>
        <v>#REF!</v>
      </c>
      <c r="K42" s="75" t="e">
        <f>SUM(K3:K40)</f>
        <v>#REF!</v>
      </c>
      <c r="M42" s="75" t="e">
        <f>SUM(M3:M40)</f>
        <v>#REF!</v>
      </c>
      <c r="AB42" s="147"/>
      <c r="AP42" s="76"/>
      <c r="AQ42" s="76"/>
    </row>
    <row r="43" spans="1:58" ht="15.75" customHeight="1">
      <c r="AB43" s="147"/>
      <c r="AP43" s="76"/>
      <c r="AQ43" s="76"/>
    </row>
    <row r="44" spans="1:58" ht="15.75" customHeight="1">
      <c r="AB44" s="147"/>
      <c r="AP44" s="76"/>
      <c r="AQ44" s="76"/>
    </row>
    <row r="45" spans="1:58" ht="15.75" customHeight="1">
      <c r="AB45" s="147"/>
      <c r="AP45" s="76"/>
      <c r="AQ45" s="76"/>
    </row>
    <row r="46" spans="1:58" ht="15.75" customHeight="1">
      <c r="AB46" s="147"/>
      <c r="AP46" s="76"/>
      <c r="AQ46" s="76"/>
    </row>
    <row r="47" spans="1:58" ht="15.75" customHeight="1">
      <c r="AB47" s="147"/>
      <c r="AP47" s="76"/>
      <c r="AQ47" s="76"/>
    </row>
    <row r="48" spans="1:58" ht="15.75" customHeight="1">
      <c r="AB48" s="147"/>
      <c r="AP48" s="76"/>
      <c r="AQ48" s="76"/>
    </row>
    <row r="49" spans="28:43" ht="15.75" customHeight="1">
      <c r="AB49" s="147"/>
      <c r="AP49" s="76"/>
      <c r="AQ49" s="76"/>
    </row>
    <row r="50" spans="28:43" ht="15.75" customHeight="1">
      <c r="AB50" s="147"/>
      <c r="AP50" s="76"/>
      <c r="AQ50" s="76"/>
    </row>
    <row r="51" spans="28:43" ht="15.75" customHeight="1">
      <c r="AB51" s="147"/>
      <c r="AP51" s="76"/>
      <c r="AQ51" s="76"/>
    </row>
    <row r="52" spans="28:43" ht="15.75" customHeight="1">
      <c r="AB52" s="147"/>
      <c r="AP52" s="76"/>
      <c r="AQ52" s="76"/>
    </row>
    <row r="53" spans="28:43" ht="15.75" customHeight="1">
      <c r="AB53" s="147"/>
      <c r="AP53" s="76"/>
      <c r="AQ53" s="76"/>
    </row>
    <row r="54" spans="28:43" ht="15.75" customHeight="1">
      <c r="AB54" s="147"/>
      <c r="AP54" s="76"/>
      <c r="AQ54" s="76"/>
    </row>
    <row r="55" spans="28:43" ht="15.75" customHeight="1">
      <c r="AB55" s="147"/>
      <c r="AP55" s="76"/>
      <c r="AQ55" s="76"/>
    </row>
    <row r="56" spans="28:43" ht="15.75" customHeight="1">
      <c r="AB56" s="147"/>
      <c r="AP56" s="76"/>
      <c r="AQ56" s="76"/>
    </row>
    <row r="57" spans="28:43" ht="15.75" customHeight="1">
      <c r="AB57" s="147"/>
      <c r="AP57" s="76"/>
      <c r="AQ57" s="76"/>
    </row>
    <row r="58" spans="28:43" ht="15.75" customHeight="1">
      <c r="AB58" s="147"/>
      <c r="AP58" s="76"/>
      <c r="AQ58" s="76"/>
    </row>
    <row r="59" spans="28:43" ht="15.75" customHeight="1">
      <c r="AB59" s="147"/>
      <c r="AP59" s="76"/>
      <c r="AQ59" s="76"/>
    </row>
    <row r="60" spans="28:43" ht="15.75" customHeight="1">
      <c r="AB60" s="147"/>
      <c r="AP60" s="76"/>
      <c r="AQ60" s="76"/>
    </row>
    <row r="61" spans="28:43" ht="15.75" customHeight="1">
      <c r="AB61" s="147"/>
      <c r="AP61" s="76"/>
      <c r="AQ61" s="76"/>
    </row>
    <row r="62" spans="28:43" ht="15.75" customHeight="1">
      <c r="AB62" s="147"/>
      <c r="AP62" s="76"/>
      <c r="AQ62" s="76"/>
    </row>
    <row r="63" spans="28:43" ht="15.75" customHeight="1">
      <c r="AB63" s="147"/>
      <c r="AP63" s="76"/>
      <c r="AQ63" s="76"/>
    </row>
    <row r="64" spans="28:43" ht="15.75" customHeight="1">
      <c r="AB64" s="147"/>
      <c r="AP64" s="76"/>
      <c r="AQ64" s="76"/>
    </row>
    <row r="65" spans="28:43" ht="15.75" customHeight="1">
      <c r="AB65" s="147"/>
      <c r="AP65" s="76"/>
      <c r="AQ65" s="76"/>
    </row>
    <row r="66" spans="28:43" ht="15.75" customHeight="1">
      <c r="AB66" s="147"/>
      <c r="AP66" s="76"/>
      <c r="AQ66" s="76"/>
    </row>
    <row r="67" spans="28:43" ht="15.75" customHeight="1">
      <c r="AB67" s="147"/>
      <c r="AP67" s="76"/>
      <c r="AQ67" s="76"/>
    </row>
    <row r="68" spans="28:43" ht="15.75" customHeight="1">
      <c r="AB68" s="147"/>
      <c r="AP68" s="76"/>
      <c r="AQ68" s="76"/>
    </row>
    <row r="69" spans="28:43" ht="15.75" customHeight="1">
      <c r="AB69" s="147"/>
      <c r="AP69" s="76"/>
      <c r="AQ69" s="76"/>
    </row>
    <row r="70" spans="28:43" ht="15.75" customHeight="1">
      <c r="AB70" s="147"/>
      <c r="AP70" s="76"/>
      <c r="AQ70" s="76"/>
    </row>
    <row r="71" spans="28:43" ht="15.75" customHeight="1">
      <c r="AB71" s="147"/>
      <c r="AP71" s="76"/>
      <c r="AQ71" s="76"/>
    </row>
    <row r="72" spans="28:43" ht="15.75" customHeight="1">
      <c r="AB72" s="147"/>
      <c r="AP72" s="76"/>
      <c r="AQ72" s="76"/>
    </row>
    <row r="73" spans="28:43" ht="15.75" customHeight="1">
      <c r="AB73" s="147"/>
      <c r="AP73" s="76"/>
      <c r="AQ73" s="76"/>
    </row>
    <row r="74" spans="28:43" ht="15.75" customHeight="1">
      <c r="AB74" s="147"/>
      <c r="AP74" s="76"/>
      <c r="AQ74" s="76"/>
    </row>
    <row r="75" spans="28:43" ht="15.75" customHeight="1">
      <c r="AB75" s="147"/>
      <c r="AP75" s="76"/>
      <c r="AQ75" s="76"/>
    </row>
    <row r="76" spans="28:43" ht="15.75" customHeight="1">
      <c r="AB76" s="147"/>
      <c r="AP76" s="76"/>
      <c r="AQ76" s="76"/>
    </row>
    <row r="77" spans="28:43" ht="15.75" customHeight="1">
      <c r="AB77" s="147"/>
      <c r="AP77" s="76"/>
      <c r="AQ77" s="76"/>
    </row>
    <row r="78" spans="28:43" ht="15.75" customHeight="1">
      <c r="AB78" s="147"/>
      <c r="AP78" s="76"/>
      <c r="AQ78" s="76"/>
    </row>
    <row r="79" spans="28:43" ht="15.75" customHeight="1">
      <c r="AB79" s="147"/>
      <c r="AP79" s="76"/>
      <c r="AQ79" s="76"/>
    </row>
    <row r="80" spans="28:43" ht="15.75" customHeight="1">
      <c r="AB80" s="147"/>
      <c r="AP80" s="76"/>
      <c r="AQ80" s="76"/>
    </row>
    <row r="81" spans="28:43" ht="15.75" customHeight="1">
      <c r="AB81" s="147"/>
      <c r="AP81" s="76"/>
      <c r="AQ81" s="76"/>
    </row>
    <row r="82" spans="28:43" ht="15.75" customHeight="1">
      <c r="AB82" s="147"/>
      <c r="AP82" s="76"/>
      <c r="AQ82" s="76"/>
    </row>
    <row r="83" spans="28:43" ht="15.75" customHeight="1">
      <c r="AB83" s="147"/>
      <c r="AP83" s="76"/>
      <c r="AQ83" s="76"/>
    </row>
    <row r="84" spans="28:43" ht="15.75" customHeight="1">
      <c r="AB84" s="147"/>
      <c r="AP84" s="76"/>
      <c r="AQ84" s="76"/>
    </row>
    <row r="85" spans="28:43" ht="15.75" customHeight="1">
      <c r="AB85" s="147"/>
      <c r="AP85" s="76"/>
      <c r="AQ85" s="76"/>
    </row>
    <row r="86" spans="28:43" ht="15.75" customHeight="1">
      <c r="AB86" s="147"/>
      <c r="AP86" s="76"/>
      <c r="AQ86" s="76"/>
    </row>
    <row r="87" spans="28:43" ht="15.75" customHeight="1">
      <c r="AB87" s="147"/>
      <c r="AP87" s="76"/>
      <c r="AQ87" s="76"/>
    </row>
    <row r="88" spans="28:43" ht="15.75" customHeight="1">
      <c r="AB88" s="147"/>
      <c r="AP88" s="76"/>
      <c r="AQ88" s="76"/>
    </row>
    <row r="89" spans="28:43" ht="15.75" customHeight="1">
      <c r="AB89" s="147"/>
      <c r="AP89" s="76"/>
      <c r="AQ89" s="76"/>
    </row>
    <row r="90" spans="28:43" ht="15.75" customHeight="1">
      <c r="AB90" s="147"/>
      <c r="AP90" s="76"/>
      <c r="AQ90" s="76"/>
    </row>
    <row r="91" spans="28:43" ht="15.75" customHeight="1">
      <c r="AB91" s="147"/>
      <c r="AP91" s="76"/>
      <c r="AQ91" s="76"/>
    </row>
    <row r="92" spans="28:43" ht="15.75" customHeight="1">
      <c r="AB92" s="147"/>
      <c r="AP92" s="76"/>
      <c r="AQ92" s="76"/>
    </row>
    <row r="93" spans="28:43" ht="15.75" customHeight="1">
      <c r="AB93" s="147"/>
      <c r="AP93" s="76"/>
      <c r="AQ93" s="76"/>
    </row>
    <row r="94" spans="28:43" ht="15.75" customHeight="1">
      <c r="AB94" s="147"/>
      <c r="AP94" s="76"/>
      <c r="AQ94" s="76"/>
    </row>
    <row r="95" spans="28:43" ht="15.75" customHeight="1">
      <c r="AB95" s="147"/>
      <c r="AP95" s="76"/>
      <c r="AQ95" s="76"/>
    </row>
    <row r="96" spans="28:43" ht="15.75" customHeight="1">
      <c r="AB96" s="147"/>
      <c r="AP96" s="76"/>
      <c r="AQ96" s="76"/>
    </row>
    <row r="97" spans="28:43" ht="15.75" customHeight="1">
      <c r="AB97" s="147"/>
      <c r="AP97" s="76"/>
      <c r="AQ97" s="76"/>
    </row>
    <row r="98" spans="28:43" ht="15.75" customHeight="1">
      <c r="AB98" s="147"/>
      <c r="AP98" s="76"/>
      <c r="AQ98" s="76"/>
    </row>
    <row r="99" spans="28:43" ht="15.75" customHeight="1">
      <c r="AB99" s="147"/>
      <c r="AP99" s="76"/>
      <c r="AQ99" s="76"/>
    </row>
    <row r="100" spans="28:43" ht="15.75" customHeight="1">
      <c r="AB100" s="147"/>
      <c r="AP100" s="76"/>
      <c r="AQ100" s="76"/>
    </row>
    <row r="101" spans="28:43" ht="15.75" customHeight="1">
      <c r="AB101" s="147"/>
      <c r="AP101" s="76"/>
      <c r="AQ101" s="76"/>
    </row>
    <row r="102" spans="28:43" ht="15.75" customHeight="1">
      <c r="AB102" s="147"/>
      <c r="AP102" s="76"/>
      <c r="AQ102" s="76"/>
    </row>
    <row r="103" spans="28:43" ht="15.75" customHeight="1">
      <c r="AB103" s="147"/>
      <c r="AP103" s="76"/>
      <c r="AQ103" s="76"/>
    </row>
    <row r="104" spans="28:43" ht="15.75" customHeight="1">
      <c r="AB104" s="147"/>
      <c r="AP104" s="76"/>
      <c r="AQ104" s="76"/>
    </row>
    <row r="105" spans="28:43" ht="15.75" customHeight="1">
      <c r="AB105" s="147"/>
      <c r="AP105" s="76"/>
      <c r="AQ105" s="76"/>
    </row>
    <row r="106" spans="28:43" ht="15.75" customHeight="1">
      <c r="AB106" s="147"/>
      <c r="AP106" s="76"/>
      <c r="AQ106" s="76"/>
    </row>
    <row r="107" spans="28:43" ht="15.75" customHeight="1">
      <c r="AB107" s="147"/>
      <c r="AP107" s="76"/>
      <c r="AQ107" s="76"/>
    </row>
    <row r="108" spans="28:43" ht="15.75" customHeight="1">
      <c r="AB108" s="147"/>
      <c r="AP108" s="76"/>
      <c r="AQ108" s="76"/>
    </row>
    <row r="109" spans="28:43" ht="15.75" customHeight="1">
      <c r="AB109" s="147"/>
      <c r="AP109" s="76"/>
      <c r="AQ109" s="76"/>
    </row>
    <row r="110" spans="28:43" ht="15.75" customHeight="1">
      <c r="AB110" s="147"/>
      <c r="AP110" s="76"/>
      <c r="AQ110" s="76"/>
    </row>
    <row r="111" spans="28:43" ht="15.75" customHeight="1">
      <c r="AB111" s="147"/>
      <c r="AP111" s="76"/>
      <c r="AQ111" s="76"/>
    </row>
    <row r="112" spans="28:43" ht="15.75" customHeight="1">
      <c r="AB112" s="147"/>
      <c r="AP112" s="76"/>
      <c r="AQ112" s="76"/>
    </row>
    <row r="113" spans="28:43" ht="15.75" customHeight="1">
      <c r="AB113" s="147"/>
      <c r="AP113" s="76"/>
      <c r="AQ113" s="76"/>
    </row>
    <row r="114" spans="28:43" ht="15.75" customHeight="1">
      <c r="AB114" s="147"/>
      <c r="AP114" s="76"/>
      <c r="AQ114" s="76"/>
    </row>
    <row r="115" spans="28:43" ht="15.75" customHeight="1">
      <c r="AB115" s="147"/>
      <c r="AP115" s="76"/>
      <c r="AQ115" s="76"/>
    </row>
    <row r="116" spans="28:43" ht="15.75" customHeight="1">
      <c r="AB116" s="147"/>
      <c r="AP116" s="76"/>
      <c r="AQ116" s="76"/>
    </row>
    <row r="117" spans="28:43" ht="15.75" customHeight="1">
      <c r="AB117" s="147"/>
      <c r="AP117" s="76"/>
      <c r="AQ117" s="76"/>
    </row>
    <row r="118" spans="28:43" ht="15.75" customHeight="1">
      <c r="AB118" s="147"/>
      <c r="AP118" s="76"/>
      <c r="AQ118" s="76"/>
    </row>
    <row r="119" spans="28:43" ht="15.75" customHeight="1">
      <c r="AB119" s="147"/>
      <c r="AP119" s="76"/>
      <c r="AQ119" s="76"/>
    </row>
    <row r="120" spans="28:43" ht="15.75" customHeight="1">
      <c r="AB120" s="147"/>
      <c r="AP120" s="76"/>
      <c r="AQ120" s="76"/>
    </row>
    <row r="121" spans="28:43" ht="15.75" customHeight="1">
      <c r="AB121" s="147"/>
      <c r="AP121" s="76"/>
      <c r="AQ121" s="76"/>
    </row>
    <row r="122" spans="28:43" ht="15.75" customHeight="1">
      <c r="AB122" s="147"/>
      <c r="AP122" s="76"/>
      <c r="AQ122" s="76"/>
    </row>
    <row r="123" spans="28:43" ht="15.75" customHeight="1">
      <c r="AB123" s="147"/>
      <c r="AP123" s="76"/>
      <c r="AQ123" s="76"/>
    </row>
    <row r="124" spans="28:43" ht="15.75" customHeight="1">
      <c r="AB124" s="147"/>
      <c r="AP124" s="76"/>
      <c r="AQ124" s="76"/>
    </row>
    <row r="125" spans="28:43" ht="15.75" customHeight="1">
      <c r="AB125" s="147"/>
      <c r="AP125" s="76"/>
      <c r="AQ125" s="76"/>
    </row>
    <row r="126" spans="28:43" ht="15.75" customHeight="1">
      <c r="AB126" s="147"/>
      <c r="AP126" s="76"/>
      <c r="AQ126" s="76"/>
    </row>
    <row r="127" spans="28:43" ht="15.75" customHeight="1">
      <c r="AB127" s="147"/>
      <c r="AP127" s="76"/>
      <c r="AQ127" s="76"/>
    </row>
    <row r="128" spans="28:43" ht="15.75" customHeight="1">
      <c r="AB128" s="147"/>
      <c r="AP128" s="76"/>
      <c r="AQ128" s="76"/>
    </row>
    <row r="129" spans="28:43" ht="15.75" customHeight="1">
      <c r="AB129" s="147"/>
      <c r="AP129" s="76"/>
      <c r="AQ129" s="76"/>
    </row>
    <row r="130" spans="28:43" ht="15.75" customHeight="1">
      <c r="AB130" s="147"/>
      <c r="AP130" s="76"/>
      <c r="AQ130" s="76"/>
    </row>
    <row r="131" spans="28:43" ht="15.75" customHeight="1">
      <c r="AB131" s="147"/>
      <c r="AP131" s="76"/>
      <c r="AQ131" s="76"/>
    </row>
    <row r="132" spans="28:43" ht="15.75" customHeight="1">
      <c r="AB132" s="147"/>
      <c r="AP132" s="76"/>
      <c r="AQ132" s="76"/>
    </row>
    <row r="133" spans="28:43" ht="15.75" customHeight="1">
      <c r="AB133" s="147"/>
      <c r="AP133" s="76"/>
      <c r="AQ133" s="76"/>
    </row>
    <row r="134" spans="28:43" ht="15.75" customHeight="1">
      <c r="AB134" s="147"/>
      <c r="AP134" s="76"/>
      <c r="AQ134" s="76"/>
    </row>
    <row r="135" spans="28:43" ht="15.75" customHeight="1">
      <c r="AB135" s="147"/>
      <c r="AP135" s="76"/>
      <c r="AQ135" s="76"/>
    </row>
    <row r="136" spans="28:43" ht="15.75" customHeight="1">
      <c r="AB136" s="147"/>
      <c r="AP136" s="76"/>
      <c r="AQ136" s="76"/>
    </row>
    <row r="137" spans="28:43" ht="15.75" customHeight="1">
      <c r="AB137" s="147"/>
      <c r="AP137" s="76"/>
      <c r="AQ137" s="76"/>
    </row>
    <row r="138" spans="28:43" ht="15.75" customHeight="1">
      <c r="AB138" s="147"/>
      <c r="AP138" s="76"/>
      <c r="AQ138" s="76"/>
    </row>
    <row r="139" spans="28:43" ht="15.75" customHeight="1">
      <c r="AB139" s="147"/>
      <c r="AP139" s="76"/>
      <c r="AQ139" s="76"/>
    </row>
    <row r="140" spans="28:43" ht="15.75" customHeight="1">
      <c r="AB140" s="147"/>
      <c r="AP140" s="76"/>
      <c r="AQ140" s="76"/>
    </row>
    <row r="141" spans="28:43" ht="15.75" customHeight="1">
      <c r="AB141" s="147"/>
      <c r="AP141" s="76"/>
      <c r="AQ141" s="76"/>
    </row>
    <row r="142" spans="28:43" ht="15.75" customHeight="1">
      <c r="AB142" s="147"/>
      <c r="AP142" s="76"/>
      <c r="AQ142" s="76"/>
    </row>
    <row r="143" spans="28:43" ht="15.75" customHeight="1">
      <c r="AB143" s="147"/>
      <c r="AP143" s="76"/>
      <c r="AQ143" s="76"/>
    </row>
    <row r="144" spans="28:43" ht="15.75" customHeight="1">
      <c r="AB144" s="147"/>
      <c r="AP144" s="76"/>
      <c r="AQ144" s="76"/>
    </row>
    <row r="145" spans="28:43" ht="15.75" customHeight="1">
      <c r="AB145" s="147"/>
      <c r="AP145" s="76"/>
      <c r="AQ145" s="76"/>
    </row>
    <row r="146" spans="28:43" ht="15.75" customHeight="1">
      <c r="AB146" s="147"/>
      <c r="AP146" s="76"/>
      <c r="AQ146" s="76"/>
    </row>
    <row r="147" spans="28:43" ht="15.75" customHeight="1">
      <c r="AB147" s="147"/>
      <c r="AP147" s="76"/>
      <c r="AQ147" s="76"/>
    </row>
    <row r="148" spans="28:43" ht="15.75" customHeight="1">
      <c r="AB148" s="147"/>
      <c r="AP148" s="76"/>
      <c r="AQ148" s="76"/>
    </row>
    <row r="149" spans="28:43" ht="15.75" customHeight="1">
      <c r="AB149" s="147"/>
      <c r="AP149" s="76"/>
      <c r="AQ149" s="76"/>
    </row>
    <row r="150" spans="28:43" ht="15.75" customHeight="1">
      <c r="AB150" s="147"/>
      <c r="AP150" s="76"/>
      <c r="AQ150" s="76"/>
    </row>
    <row r="151" spans="28:43" ht="15.75" customHeight="1">
      <c r="AB151" s="147"/>
      <c r="AP151" s="76"/>
      <c r="AQ151" s="76"/>
    </row>
    <row r="152" spans="28:43" ht="15.75" customHeight="1">
      <c r="AB152" s="147"/>
      <c r="AP152" s="76"/>
      <c r="AQ152" s="76"/>
    </row>
    <row r="153" spans="28:43" ht="15.75" customHeight="1">
      <c r="AB153" s="147"/>
      <c r="AP153" s="76"/>
      <c r="AQ153" s="76"/>
    </row>
    <row r="154" spans="28:43" ht="15.75" customHeight="1">
      <c r="AB154" s="147"/>
      <c r="AP154" s="76"/>
      <c r="AQ154" s="76"/>
    </row>
    <row r="155" spans="28:43" ht="15.75" customHeight="1">
      <c r="AB155" s="147"/>
      <c r="AP155" s="76"/>
      <c r="AQ155" s="76"/>
    </row>
    <row r="156" spans="28:43" ht="15.75" customHeight="1">
      <c r="AB156" s="147"/>
      <c r="AP156" s="76"/>
      <c r="AQ156" s="76"/>
    </row>
    <row r="157" spans="28:43" ht="15.75" customHeight="1">
      <c r="AB157" s="147"/>
      <c r="AP157" s="76"/>
      <c r="AQ157" s="76"/>
    </row>
    <row r="158" spans="28:43" ht="15.75" customHeight="1">
      <c r="AB158" s="147"/>
      <c r="AP158" s="76"/>
      <c r="AQ158" s="76"/>
    </row>
    <row r="159" spans="28:43" ht="15.75" customHeight="1">
      <c r="AB159" s="147"/>
      <c r="AP159" s="76"/>
      <c r="AQ159" s="76"/>
    </row>
    <row r="160" spans="28:43" ht="15.75" customHeight="1">
      <c r="AB160" s="147"/>
      <c r="AP160" s="76"/>
      <c r="AQ160" s="76"/>
    </row>
    <row r="161" spans="28:43" ht="15.75" customHeight="1">
      <c r="AB161" s="147"/>
      <c r="AP161" s="76"/>
      <c r="AQ161" s="76"/>
    </row>
    <row r="162" spans="28:43" ht="15.75" customHeight="1">
      <c r="AB162" s="147"/>
      <c r="AP162" s="76"/>
      <c r="AQ162" s="76"/>
    </row>
    <row r="163" spans="28:43" ht="15.75" customHeight="1">
      <c r="AB163" s="147"/>
      <c r="AP163" s="76"/>
      <c r="AQ163" s="76"/>
    </row>
    <row r="164" spans="28:43" ht="15.75" customHeight="1">
      <c r="AB164" s="147"/>
      <c r="AP164" s="76"/>
      <c r="AQ164" s="76"/>
    </row>
    <row r="165" spans="28:43" ht="15.75" customHeight="1">
      <c r="AB165" s="147"/>
      <c r="AP165" s="76"/>
      <c r="AQ165" s="76"/>
    </row>
    <row r="166" spans="28:43" ht="15.75" customHeight="1">
      <c r="AB166" s="147"/>
      <c r="AP166" s="76"/>
      <c r="AQ166" s="76"/>
    </row>
    <row r="167" spans="28:43" ht="15.75" customHeight="1">
      <c r="AB167" s="147"/>
      <c r="AP167" s="76"/>
      <c r="AQ167" s="76"/>
    </row>
    <row r="168" spans="28:43" ht="15.75" customHeight="1">
      <c r="AB168" s="147"/>
      <c r="AP168" s="76"/>
      <c r="AQ168" s="76"/>
    </row>
    <row r="169" spans="28:43" ht="15.75" customHeight="1">
      <c r="AB169" s="147"/>
      <c r="AP169" s="76"/>
      <c r="AQ169" s="76"/>
    </row>
    <row r="170" spans="28:43" ht="15.75" customHeight="1">
      <c r="AB170" s="147"/>
      <c r="AP170" s="76"/>
      <c r="AQ170" s="76"/>
    </row>
    <row r="171" spans="28:43" ht="15.75" customHeight="1">
      <c r="AB171" s="147"/>
      <c r="AP171" s="76"/>
      <c r="AQ171" s="76"/>
    </row>
    <row r="172" spans="28:43" ht="15.75" customHeight="1">
      <c r="AB172" s="147"/>
      <c r="AP172" s="76"/>
      <c r="AQ172" s="76"/>
    </row>
    <row r="173" spans="28:43" ht="15.75" customHeight="1">
      <c r="AB173" s="147"/>
      <c r="AP173" s="76"/>
      <c r="AQ173" s="76"/>
    </row>
    <row r="174" spans="28:43" ht="15.75" customHeight="1">
      <c r="AB174" s="147"/>
      <c r="AP174" s="76"/>
      <c r="AQ174" s="76"/>
    </row>
    <row r="175" spans="28:43" ht="15.75" customHeight="1">
      <c r="AB175" s="147"/>
      <c r="AP175" s="76"/>
      <c r="AQ175" s="76"/>
    </row>
    <row r="176" spans="28:43" ht="15.75" customHeight="1">
      <c r="AB176" s="147"/>
      <c r="AP176" s="76"/>
      <c r="AQ176" s="76"/>
    </row>
    <row r="177" spans="28:43" ht="15.75" customHeight="1">
      <c r="AB177" s="147"/>
      <c r="AP177" s="76"/>
      <c r="AQ177" s="76"/>
    </row>
    <row r="178" spans="28:43" ht="15.75" customHeight="1">
      <c r="AB178" s="147"/>
      <c r="AP178" s="76"/>
      <c r="AQ178" s="76"/>
    </row>
    <row r="179" spans="28:43" ht="15.75" customHeight="1">
      <c r="AB179" s="147"/>
      <c r="AP179" s="76"/>
      <c r="AQ179" s="76"/>
    </row>
    <row r="180" spans="28:43" ht="15.75" customHeight="1">
      <c r="AB180" s="147"/>
      <c r="AP180" s="76"/>
      <c r="AQ180" s="76"/>
    </row>
    <row r="181" spans="28:43" ht="15.75" customHeight="1">
      <c r="AB181" s="147"/>
      <c r="AP181" s="76"/>
      <c r="AQ181" s="76"/>
    </row>
    <row r="182" spans="28:43" ht="15.75" customHeight="1">
      <c r="AB182" s="147"/>
      <c r="AP182" s="76"/>
      <c r="AQ182" s="76"/>
    </row>
    <row r="183" spans="28:43" ht="15.75" customHeight="1">
      <c r="AB183" s="147"/>
      <c r="AP183" s="76"/>
      <c r="AQ183" s="76"/>
    </row>
    <row r="184" spans="28:43" ht="15.75" customHeight="1">
      <c r="AB184" s="147"/>
      <c r="AP184" s="76"/>
      <c r="AQ184" s="76"/>
    </row>
    <row r="185" spans="28:43" ht="15.75" customHeight="1">
      <c r="AB185" s="147"/>
      <c r="AP185" s="76"/>
      <c r="AQ185" s="76"/>
    </row>
    <row r="186" spans="28:43" ht="15.75" customHeight="1">
      <c r="AB186" s="147"/>
      <c r="AP186" s="76"/>
      <c r="AQ186" s="76"/>
    </row>
    <row r="187" spans="28:43" ht="15.75" customHeight="1">
      <c r="AB187" s="147"/>
      <c r="AP187" s="76"/>
      <c r="AQ187" s="76"/>
    </row>
    <row r="188" spans="28:43" ht="15.75" customHeight="1">
      <c r="AB188" s="147"/>
      <c r="AP188" s="76"/>
      <c r="AQ188" s="76"/>
    </row>
    <row r="189" spans="28:43" ht="15.75" customHeight="1">
      <c r="AB189" s="147"/>
      <c r="AP189" s="76"/>
      <c r="AQ189" s="76"/>
    </row>
    <row r="190" spans="28:43" ht="15.75" customHeight="1">
      <c r="AB190" s="147"/>
      <c r="AP190" s="76"/>
      <c r="AQ190" s="76"/>
    </row>
    <row r="191" spans="28:43" ht="15.75" customHeight="1">
      <c r="AB191" s="147"/>
      <c r="AP191" s="76"/>
      <c r="AQ191" s="76"/>
    </row>
    <row r="192" spans="28:43" ht="15.75" customHeight="1">
      <c r="AB192" s="147"/>
      <c r="AP192" s="76"/>
      <c r="AQ192" s="76"/>
    </row>
    <row r="193" spans="28:43" ht="15.75" customHeight="1">
      <c r="AB193" s="147"/>
      <c r="AP193" s="76"/>
      <c r="AQ193" s="76"/>
    </row>
    <row r="194" spans="28:43" ht="15.75" customHeight="1">
      <c r="AB194" s="147"/>
      <c r="AP194" s="76"/>
      <c r="AQ194" s="76"/>
    </row>
    <row r="195" spans="28:43" ht="15.75" customHeight="1">
      <c r="AB195" s="147"/>
      <c r="AP195" s="76"/>
      <c r="AQ195" s="76"/>
    </row>
    <row r="196" spans="28:43" ht="15.75" customHeight="1">
      <c r="AB196" s="147"/>
      <c r="AP196" s="76"/>
      <c r="AQ196" s="76"/>
    </row>
    <row r="197" spans="28:43" ht="15.75" customHeight="1">
      <c r="AB197" s="147"/>
      <c r="AP197" s="76"/>
      <c r="AQ197" s="76"/>
    </row>
    <row r="198" spans="28:43" ht="15.75" customHeight="1">
      <c r="AB198" s="147"/>
      <c r="AP198" s="76"/>
      <c r="AQ198" s="76"/>
    </row>
    <row r="199" spans="28:43" ht="15.75" customHeight="1">
      <c r="AB199" s="147"/>
      <c r="AP199" s="76"/>
      <c r="AQ199" s="76"/>
    </row>
    <row r="200" spans="28:43" ht="15.75" customHeight="1">
      <c r="AB200" s="147"/>
      <c r="AP200" s="76"/>
      <c r="AQ200" s="76"/>
    </row>
    <row r="201" spans="28:43" ht="15.75" customHeight="1">
      <c r="AB201" s="147"/>
      <c r="AP201" s="76"/>
      <c r="AQ201" s="76"/>
    </row>
    <row r="202" spans="28:43" ht="15.75" customHeight="1">
      <c r="AB202" s="147"/>
      <c r="AP202" s="76"/>
      <c r="AQ202" s="76"/>
    </row>
    <row r="203" spans="28:43" ht="15.75" customHeight="1">
      <c r="AB203" s="147"/>
      <c r="AP203" s="76"/>
      <c r="AQ203" s="76"/>
    </row>
    <row r="204" spans="28:43" ht="15.75" customHeight="1">
      <c r="AB204" s="147"/>
      <c r="AP204" s="76"/>
      <c r="AQ204" s="76"/>
    </row>
    <row r="205" spans="28:43" ht="15.75" customHeight="1">
      <c r="AB205" s="147"/>
      <c r="AP205" s="76"/>
      <c r="AQ205" s="76"/>
    </row>
    <row r="206" spans="28:43" ht="15.75" customHeight="1">
      <c r="AB206" s="147"/>
      <c r="AP206" s="76"/>
      <c r="AQ206" s="76"/>
    </row>
    <row r="207" spans="28:43" ht="15.75" customHeight="1">
      <c r="AB207" s="147"/>
      <c r="AP207" s="76"/>
      <c r="AQ207" s="76"/>
    </row>
    <row r="208" spans="28:43" ht="15.75" customHeight="1">
      <c r="AB208" s="147"/>
      <c r="AP208" s="76"/>
      <c r="AQ208" s="76"/>
    </row>
    <row r="209" spans="28:43" ht="15.75" customHeight="1">
      <c r="AB209" s="147"/>
      <c r="AP209" s="76"/>
      <c r="AQ209" s="76"/>
    </row>
    <row r="210" spans="28:43" ht="15.75" customHeight="1">
      <c r="AB210" s="147"/>
      <c r="AP210" s="76"/>
      <c r="AQ210" s="76"/>
    </row>
    <row r="211" spans="28:43" ht="15.75" customHeight="1">
      <c r="AB211" s="147"/>
      <c r="AP211" s="76"/>
      <c r="AQ211" s="76"/>
    </row>
    <row r="212" spans="28:43" ht="15.75" customHeight="1">
      <c r="AB212" s="147"/>
      <c r="AP212" s="76"/>
      <c r="AQ212" s="76"/>
    </row>
    <row r="213" spans="28:43" ht="15.75" customHeight="1">
      <c r="AB213" s="147"/>
      <c r="AP213" s="76"/>
      <c r="AQ213" s="76"/>
    </row>
    <row r="214" spans="28:43" ht="15.75" customHeight="1">
      <c r="AB214" s="147"/>
      <c r="AP214" s="76"/>
      <c r="AQ214" s="76"/>
    </row>
    <row r="215" spans="28:43" ht="15.75" customHeight="1">
      <c r="AB215" s="147"/>
      <c r="AP215" s="76"/>
      <c r="AQ215" s="76"/>
    </row>
    <row r="216" spans="28:43" ht="15.75" customHeight="1">
      <c r="AB216" s="147"/>
      <c r="AP216" s="76"/>
      <c r="AQ216" s="76"/>
    </row>
    <row r="217" spans="28:43" ht="15.75" customHeight="1">
      <c r="AB217" s="147"/>
      <c r="AP217" s="76"/>
      <c r="AQ217" s="76"/>
    </row>
    <row r="218" spans="28:43" ht="15.75" customHeight="1">
      <c r="AB218" s="147"/>
      <c r="AP218" s="76"/>
      <c r="AQ218" s="76"/>
    </row>
    <row r="219" spans="28:43" ht="15.75" customHeight="1">
      <c r="AB219" s="147"/>
      <c r="AP219" s="76"/>
      <c r="AQ219" s="76"/>
    </row>
    <row r="220" spans="28:43" ht="15.75" customHeight="1">
      <c r="AB220" s="147"/>
      <c r="AP220" s="76"/>
      <c r="AQ220" s="76"/>
    </row>
    <row r="221" spans="28:43" ht="15.75" customHeight="1">
      <c r="AB221" s="147"/>
      <c r="AP221" s="76"/>
      <c r="AQ221" s="76"/>
    </row>
    <row r="222" spans="28:43" ht="15.75" customHeight="1">
      <c r="AB222" s="147"/>
      <c r="AP222" s="76"/>
      <c r="AQ222" s="76"/>
    </row>
    <row r="223" spans="28:43" ht="15.75" customHeight="1">
      <c r="AB223" s="147"/>
      <c r="AP223" s="76"/>
      <c r="AQ223" s="76"/>
    </row>
    <row r="224" spans="28:43" ht="15.75" customHeight="1">
      <c r="AB224" s="147"/>
      <c r="AP224" s="76"/>
      <c r="AQ224" s="76"/>
    </row>
    <row r="225" spans="28:43" ht="15.75" customHeight="1">
      <c r="AB225" s="147"/>
      <c r="AP225" s="76"/>
      <c r="AQ225" s="76"/>
    </row>
    <row r="226" spans="28:43" ht="15.75" customHeight="1">
      <c r="AB226" s="147"/>
      <c r="AP226" s="76"/>
      <c r="AQ226" s="76"/>
    </row>
    <row r="227" spans="28:43" ht="15.75" customHeight="1">
      <c r="AB227" s="147"/>
      <c r="AP227" s="76"/>
      <c r="AQ227" s="76"/>
    </row>
    <row r="228" spans="28:43" ht="15.75" customHeight="1">
      <c r="AB228" s="147"/>
      <c r="AP228" s="76"/>
      <c r="AQ228" s="76"/>
    </row>
    <row r="229" spans="28:43" ht="15.75" customHeight="1">
      <c r="AB229" s="147"/>
      <c r="AP229" s="76"/>
      <c r="AQ229" s="76"/>
    </row>
    <row r="230" spans="28:43" ht="15.75" customHeight="1">
      <c r="AB230" s="147"/>
      <c r="AP230" s="76"/>
      <c r="AQ230" s="76"/>
    </row>
    <row r="231" spans="28:43" ht="15.75" customHeight="1">
      <c r="AB231" s="147"/>
      <c r="AP231" s="76"/>
      <c r="AQ231" s="76"/>
    </row>
    <row r="232" spans="28:43" ht="15.75" customHeight="1">
      <c r="AB232" s="147"/>
      <c r="AP232" s="76"/>
      <c r="AQ232" s="76"/>
    </row>
    <row r="233" spans="28:43" ht="15.75" customHeight="1">
      <c r="AB233" s="147"/>
      <c r="AP233" s="76"/>
      <c r="AQ233" s="76"/>
    </row>
    <row r="234" spans="28:43" ht="15.75" customHeight="1">
      <c r="AB234" s="147"/>
      <c r="AP234" s="76"/>
      <c r="AQ234" s="76"/>
    </row>
    <row r="235" spans="28:43" ht="15.75" customHeight="1">
      <c r="AB235" s="147"/>
      <c r="AP235" s="76"/>
      <c r="AQ235" s="76"/>
    </row>
    <row r="236" spans="28:43" ht="15.75" customHeight="1">
      <c r="AB236" s="147"/>
      <c r="AP236" s="76"/>
      <c r="AQ236" s="76"/>
    </row>
    <row r="237" spans="28:43" ht="15.75" customHeight="1">
      <c r="AB237" s="147"/>
      <c r="AP237" s="76"/>
      <c r="AQ237" s="76"/>
    </row>
    <row r="238" spans="28:43" ht="15.75" customHeight="1">
      <c r="AB238" s="147"/>
      <c r="AP238" s="76"/>
      <c r="AQ238" s="76"/>
    </row>
    <row r="239" spans="28:43" ht="15.75" customHeight="1">
      <c r="AB239" s="147"/>
      <c r="AP239" s="76"/>
      <c r="AQ239" s="76"/>
    </row>
    <row r="240" spans="28:43" ht="15.75" customHeight="1">
      <c r="AB240" s="147"/>
      <c r="AP240" s="76"/>
      <c r="AQ240" s="76"/>
    </row>
    <row r="241" spans="28:43" ht="15.75" customHeight="1">
      <c r="AB241" s="147"/>
      <c r="AP241" s="76"/>
      <c r="AQ241" s="76"/>
    </row>
    <row r="242" spans="28:43" ht="15.75" customHeight="1">
      <c r="AB242" s="147"/>
      <c r="AP242" s="76"/>
      <c r="AQ242" s="76"/>
    </row>
    <row r="243" spans="28:43" ht="15.75" customHeight="1"/>
    <row r="244" spans="28:43" ht="15.75" customHeight="1"/>
    <row r="245" spans="28:43" ht="15.75" customHeight="1"/>
    <row r="246" spans="28:43" ht="15.75" customHeight="1"/>
    <row r="247" spans="28:43" ht="15.75" customHeight="1"/>
    <row r="248" spans="28:43" ht="15.75" customHeight="1"/>
    <row r="249" spans="28:43" ht="15.75" customHeight="1"/>
    <row r="250" spans="28:43" ht="15.75" customHeight="1"/>
    <row r="251" spans="28:43" ht="15.75" customHeight="1"/>
    <row r="252" spans="28:43" ht="15.75" customHeight="1"/>
    <row r="253" spans="28:43" ht="15.75" customHeight="1"/>
    <row r="254" spans="28:43" ht="15.75" customHeight="1"/>
    <row r="255" spans="28:43" ht="15.75" customHeight="1"/>
    <row r="256" spans="28:43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A3:A14"/>
    <mergeCell ref="A16:A27"/>
    <mergeCell ref="C1:G1"/>
    <mergeCell ref="I1:N1"/>
    <mergeCell ref="P1:U1"/>
    <mergeCell ref="AP41:AQ41"/>
    <mergeCell ref="A29:A40"/>
    <mergeCell ref="I41:L41"/>
    <mergeCell ref="M41:N41"/>
    <mergeCell ref="P41:S41"/>
    <mergeCell ref="T41:U41"/>
    <mergeCell ref="AR1:BF1"/>
    <mergeCell ref="AP16:AP27"/>
    <mergeCell ref="AP29:AP40"/>
    <mergeCell ref="W1:X1"/>
    <mergeCell ref="Z1:AA1"/>
    <mergeCell ref="AC1:AL1"/>
    <mergeCell ref="AP3:AP14"/>
  </mergeCells>
  <conditionalFormatting sqref="AC3:AL7">
    <cfRule type="colorScale" priority="1">
      <colorScale>
        <cfvo type="min"/>
        <cfvo type="max"/>
        <color rgb="FFFFFFFF"/>
        <color rgb="FFF4B183"/>
      </colorScale>
    </cfRule>
  </conditionalFormatting>
  <conditionalFormatting sqref="AR3:BE33">
    <cfRule type="colorScale" priority="2">
      <colorScale>
        <cfvo type="min"/>
        <cfvo type="max"/>
        <color rgb="FFFFFFFF"/>
        <color rgb="FFF4B183"/>
      </colorScale>
    </cfRule>
  </conditionalFormatting>
  <conditionalFormatting sqref="AC34:AL40">
    <cfRule type="colorScale" priority="3">
      <colorScale>
        <cfvo type="min"/>
        <cfvo type="max"/>
        <color rgb="FFFFFFFF"/>
        <color rgb="FFF4B183"/>
      </colorScale>
    </cfRule>
  </conditionalFormatting>
  <conditionalFormatting sqref="AR34:BF40">
    <cfRule type="colorScale" priority="4">
      <colorScale>
        <cfvo type="min"/>
        <cfvo type="max"/>
        <color rgb="FFFFFFFF"/>
        <color rgb="FFF4B183"/>
      </colorScale>
    </cfRule>
  </conditionalFormatting>
  <pageMargins left="0.25" right="0.25" top="0.75" bottom="0.75" header="0" footer="0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>
    <pageSetUpPr fitToPage="1"/>
  </sheetPr>
  <dimension ref="A1:BF1000"/>
  <sheetViews>
    <sheetView showGridLines="0" workbookViewId="0"/>
  </sheetViews>
  <sheetFormatPr defaultColWidth="14.42578125" defaultRowHeight="15" customHeight="1"/>
  <cols>
    <col min="1" max="1" width="4.5703125" customWidth="1"/>
    <col min="2" max="2" width="7.28515625" customWidth="1"/>
    <col min="3" max="4" width="8.42578125" customWidth="1"/>
    <col min="5" max="5" width="1.140625" customWidth="1"/>
    <col min="6" max="6" width="12.140625" hidden="1" customWidth="1"/>
    <col min="7" max="7" width="12" hidden="1" customWidth="1"/>
    <col min="8" max="8" width="4.7109375" customWidth="1"/>
    <col min="9" max="14" width="9" customWidth="1"/>
    <col min="15" max="15" width="4.7109375" customWidth="1"/>
    <col min="16" max="17" width="9" customWidth="1"/>
    <col min="18" max="21" width="12" customWidth="1"/>
    <col min="22" max="22" width="4.7109375" customWidth="1"/>
    <col min="23" max="24" width="9" customWidth="1"/>
    <col min="25" max="25" width="4.7109375" customWidth="1"/>
    <col min="26" max="26" width="19" customWidth="1"/>
    <col min="27" max="27" width="19.42578125" customWidth="1"/>
    <col min="28" max="28" width="4.7109375" customWidth="1"/>
    <col min="29" max="38" width="9.140625" customWidth="1"/>
    <col min="39" max="39" width="4.7109375" customWidth="1"/>
    <col min="40" max="40" width="18.5703125" customWidth="1"/>
    <col min="41" max="41" width="4.7109375" customWidth="1"/>
    <col min="42" max="42" width="5" customWidth="1"/>
    <col min="43" max="43" width="8.42578125" customWidth="1"/>
    <col min="44" max="44" width="10" customWidth="1"/>
    <col min="45" max="54" width="8.7109375" customWidth="1"/>
    <col min="55" max="55" width="10.7109375" customWidth="1"/>
    <col min="56" max="56" width="8.7109375" customWidth="1"/>
    <col min="57" max="57" width="10.28515625" customWidth="1"/>
    <col min="58" max="58" width="8.7109375" customWidth="1"/>
  </cols>
  <sheetData>
    <row r="1" spans="1:58">
      <c r="A1" s="71"/>
      <c r="B1" s="71"/>
      <c r="C1" s="452" t="s">
        <v>3771</v>
      </c>
      <c r="D1" s="428"/>
      <c r="E1" s="428"/>
      <c r="F1" s="428"/>
      <c r="G1" s="429"/>
      <c r="H1" s="72"/>
      <c r="I1" s="437" t="s">
        <v>3772</v>
      </c>
      <c r="J1" s="445"/>
      <c r="K1" s="445"/>
      <c r="L1" s="445"/>
      <c r="M1" s="445"/>
      <c r="N1" s="438"/>
      <c r="O1" s="71"/>
      <c r="P1" s="433" t="s">
        <v>3774</v>
      </c>
      <c r="Q1" s="434"/>
      <c r="R1" s="434"/>
      <c r="S1" s="434"/>
      <c r="T1" s="434"/>
      <c r="U1" s="435"/>
      <c r="V1" s="72"/>
      <c r="W1" s="439" t="s">
        <v>3775</v>
      </c>
      <c r="X1" s="440"/>
      <c r="Y1" s="71"/>
      <c r="Z1" s="437" t="s">
        <v>3776</v>
      </c>
      <c r="AA1" s="438"/>
      <c r="AB1" s="71"/>
      <c r="AC1" s="453" t="s">
        <v>3777</v>
      </c>
      <c r="AD1" s="434"/>
      <c r="AE1" s="434"/>
      <c r="AF1" s="434"/>
      <c r="AG1" s="434"/>
      <c r="AH1" s="434"/>
      <c r="AI1" s="434"/>
      <c r="AJ1" s="434"/>
      <c r="AK1" s="434"/>
      <c r="AL1" s="435"/>
      <c r="AN1" s="75" t="s">
        <v>3778</v>
      </c>
      <c r="AP1" s="76"/>
      <c r="AQ1" s="76"/>
      <c r="AR1" s="433" t="s">
        <v>3779</v>
      </c>
      <c r="AS1" s="434"/>
      <c r="AT1" s="434"/>
      <c r="AU1" s="434"/>
      <c r="AV1" s="434"/>
      <c r="AW1" s="434"/>
      <c r="AX1" s="434"/>
      <c r="AY1" s="434"/>
      <c r="AZ1" s="434"/>
      <c r="BA1" s="434"/>
      <c r="BB1" s="434"/>
      <c r="BC1" s="434"/>
      <c r="BD1" s="434"/>
      <c r="BE1" s="434"/>
      <c r="BF1" s="435"/>
    </row>
    <row r="2" spans="1:58" ht="30.75" customHeight="1">
      <c r="A2" s="71"/>
      <c r="B2" s="73" t="s">
        <v>3780</v>
      </c>
      <c r="C2" s="77" t="s">
        <v>3781</v>
      </c>
      <c r="D2" s="78" t="s">
        <v>3782</v>
      </c>
      <c r="E2" s="79"/>
      <c r="F2" s="80" t="s">
        <v>3783</v>
      </c>
      <c r="G2" s="81" t="s">
        <v>3784</v>
      </c>
      <c r="H2" s="72"/>
      <c r="I2" s="82" t="s">
        <v>3785</v>
      </c>
      <c r="J2" s="82" t="s">
        <v>3786</v>
      </c>
      <c r="K2" s="82" t="s">
        <v>3787</v>
      </c>
      <c r="L2" s="82" t="s">
        <v>3788</v>
      </c>
      <c r="M2" s="82" t="s">
        <v>3789</v>
      </c>
      <c r="N2" s="83" t="s">
        <v>3790</v>
      </c>
      <c r="O2" s="84"/>
      <c r="P2" s="82" t="s">
        <v>3785</v>
      </c>
      <c r="Q2" s="86" t="s">
        <v>3786</v>
      </c>
      <c r="R2" s="86" t="s">
        <v>3787</v>
      </c>
      <c r="S2" s="86" t="s">
        <v>3788</v>
      </c>
      <c r="T2" s="86" t="s">
        <v>3789</v>
      </c>
      <c r="U2" s="87" t="s">
        <v>3790</v>
      </c>
      <c r="V2" s="72"/>
      <c r="W2" s="88" t="s">
        <v>3792</v>
      </c>
      <c r="X2" s="88" t="s">
        <v>3793</v>
      </c>
      <c r="Y2" s="71"/>
      <c r="Z2" s="290" t="s">
        <v>3783</v>
      </c>
      <c r="AA2" s="291" t="s">
        <v>3784</v>
      </c>
      <c r="AB2" s="71"/>
      <c r="AC2" s="150" t="s">
        <v>3794</v>
      </c>
      <c r="AD2" s="305" t="s">
        <v>3795</v>
      </c>
      <c r="AE2" s="92" t="s">
        <v>3796</v>
      </c>
      <c r="AF2" s="305" t="s">
        <v>3797</v>
      </c>
      <c r="AG2" s="92" t="s">
        <v>3798</v>
      </c>
      <c r="AH2" s="305" t="s">
        <v>3799</v>
      </c>
      <c r="AI2" s="92" t="s">
        <v>3800</v>
      </c>
      <c r="AJ2" s="305" t="s">
        <v>3801</v>
      </c>
      <c r="AK2" s="92" t="s">
        <v>49</v>
      </c>
      <c r="AL2" s="151" t="s">
        <v>3802</v>
      </c>
      <c r="AP2" s="71"/>
      <c r="AQ2" s="73" t="s">
        <v>3780</v>
      </c>
      <c r="AR2" s="293" t="s">
        <v>796</v>
      </c>
      <c r="AS2" s="93" t="s">
        <v>990</v>
      </c>
      <c r="AT2" s="93" t="s">
        <v>165</v>
      </c>
      <c r="AU2" s="93" t="s">
        <v>196</v>
      </c>
      <c r="AV2" s="93" t="s">
        <v>1876</v>
      </c>
      <c r="AW2" s="93" t="s">
        <v>1851</v>
      </c>
      <c r="AX2" s="93" t="s">
        <v>1859</v>
      </c>
      <c r="AY2" s="93" t="s">
        <v>48</v>
      </c>
      <c r="AZ2" s="93" t="s">
        <v>778</v>
      </c>
      <c r="BA2" s="93" t="s">
        <v>29</v>
      </c>
      <c r="BB2" s="93" t="s">
        <v>651</v>
      </c>
      <c r="BC2" s="93" t="s">
        <v>958</v>
      </c>
      <c r="BD2" s="93" t="s">
        <v>2611</v>
      </c>
      <c r="BE2" s="94" t="s">
        <v>2903</v>
      </c>
      <c r="BF2" s="294" t="s">
        <v>3803</v>
      </c>
    </row>
    <row r="3" spans="1:58" ht="15" customHeight="1">
      <c r="A3" s="441">
        <v>2019</v>
      </c>
      <c r="B3" s="95">
        <v>43466</v>
      </c>
      <c r="C3" s="306"/>
      <c r="D3" s="306"/>
      <c r="E3" s="295"/>
      <c r="F3" s="97"/>
      <c r="G3" s="98"/>
      <c r="H3" s="76"/>
      <c r="I3" s="152"/>
      <c r="J3" s="153"/>
      <c r="K3" s="152"/>
      <c r="L3" s="153"/>
      <c r="M3" s="152"/>
      <c r="N3" s="153"/>
      <c r="O3" s="76"/>
      <c r="P3" s="154"/>
      <c r="Q3" s="155"/>
      <c r="R3" s="155"/>
      <c r="S3" s="155"/>
      <c r="T3" s="155"/>
      <c r="U3" s="156"/>
      <c r="V3" s="76"/>
      <c r="W3" s="157"/>
      <c r="X3" s="157"/>
      <c r="Y3" s="76"/>
      <c r="Z3" s="152"/>
      <c r="AA3" s="157"/>
      <c r="AB3" s="76"/>
      <c r="AC3" s="307"/>
      <c r="AD3" s="308"/>
      <c r="AE3" s="307"/>
      <c r="AF3" s="308"/>
      <c r="AG3" s="307"/>
      <c r="AH3" s="308"/>
      <c r="AI3" s="307"/>
      <c r="AJ3" s="308"/>
      <c r="AK3" s="307"/>
      <c r="AL3" s="309"/>
      <c r="AP3" s="441">
        <v>2019</v>
      </c>
      <c r="AQ3" s="95">
        <v>43466</v>
      </c>
      <c r="AR3" s="158"/>
      <c r="AS3" s="159"/>
      <c r="AT3" s="159"/>
      <c r="AU3" s="159"/>
      <c r="AV3" s="159"/>
      <c r="AW3" s="159"/>
      <c r="AX3" s="159"/>
      <c r="AY3" s="159"/>
      <c r="AZ3" s="159"/>
      <c r="BA3" s="159"/>
      <c r="BB3" s="159"/>
      <c r="BC3" s="159"/>
      <c r="BD3" s="159"/>
      <c r="BE3" s="160"/>
      <c r="BF3" s="161"/>
    </row>
    <row r="4" spans="1:58">
      <c r="A4" s="442"/>
      <c r="B4" s="111">
        <v>43497</v>
      </c>
      <c r="C4" s="306"/>
      <c r="D4" s="306"/>
      <c r="E4" s="112"/>
      <c r="F4" s="103"/>
      <c r="G4" s="100"/>
      <c r="H4" s="76"/>
      <c r="I4" s="152"/>
      <c r="J4" s="153"/>
      <c r="K4" s="152"/>
      <c r="L4" s="153"/>
      <c r="M4" s="152"/>
      <c r="N4" s="153"/>
      <c r="O4" s="76"/>
      <c r="P4" s="154"/>
      <c r="Q4" s="155"/>
      <c r="R4" s="155"/>
      <c r="S4" s="155"/>
      <c r="T4" s="155"/>
      <c r="U4" s="156"/>
      <c r="V4" s="76"/>
      <c r="W4" s="157"/>
      <c r="X4" s="157"/>
      <c r="Y4" s="76"/>
      <c r="Z4" s="152"/>
      <c r="AA4" s="157"/>
      <c r="AB4" s="76"/>
      <c r="AC4" s="307"/>
      <c r="AD4" s="308"/>
      <c r="AE4" s="307"/>
      <c r="AF4" s="308"/>
      <c r="AG4" s="307"/>
      <c r="AH4" s="308"/>
      <c r="AI4" s="307"/>
      <c r="AJ4" s="308"/>
      <c r="AK4" s="307"/>
      <c r="AL4" s="309"/>
      <c r="AP4" s="442"/>
      <c r="AQ4" s="111">
        <v>43497</v>
      </c>
      <c r="AR4" s="310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308"/>
      <c r="BF4" s="163"/>
    </row>
    <row r="5" spans="1:58">
      <c r="A5" s="442"/>
      <c r="B5" s="111">
        <v>43525</v>
      </c>
      <c r="C5" s="306"/>
      <c r="D5" s="306"/>
      <c r="E5" s="112"/>
      <c r="F5" s="103"/>
      <c r="G5" s="100"/>
      <c r="H5" s="76"/>
      <c r="I5" s="152"/>
      <c r="J5" s="153"/>
      <c r="K5" s="152"/>
      <c r="L5" s="153"/>
      <c r="M5" s="152"/>
      <c r="N5" s="153"/>
      <c r="O5" s="76"/>
      <c r="P5" s="154"/>
      <c r="Q5" s="155"/>
      <c r="R5" s="155"/>
      <c r="S5" s="155"/>
      <c r="T5" s="155"/>
      <c r="U5" s="156"/>
      <c r="V5" s="76"/>
      <c r="W5" s="157"/>
      <c r="X5" s="157"/>
      <c r="Y5" s="76"/>
      <c r="Z5" s="152"/>
      <c r="AA5" s="157"/>
      <c r="AB5" s="76"/>
      <c r="AC5" s="307"/>
      <c r="AD5" s="308"/>
      <c r="AE5" s="307"/>
      <c r="AF5" s="308"/>
      <c r="AG5" s="307"/>
      <c r="AH5" s="308"/>
      <c r="AI5" s="307"/>
      <c r="AJ5" s="308"/>
      <c r="AK5" s="307"/>
      <c r="AL5" s="309"/>
      <c r="AP5" s="442"/>
      <c r="AQ5" s="111">
        <v>43525</v>
      </c>
      <c r="AR5" s="310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308"/>
      <c r="BF5" s="163"/>
    </row>
    <row r="6" spans="1:58">
      <c r="A6" s="442"/>
      <c r="B6" s="111">
        <v>43556</v>
      </c>
      <c r="C6" s="306"/>
      <c r="D6" s="306"/>
      <c r="E6" s="112"/>
      <c r="F6" s="103"/>
      <c r="G6" s="100"/>
      <c r="H6" s="76"/>
      <c r="I6" s="152"/>
      <c r="J6" s="153"/>
      <c r="K6" s="152"/>
      <c r="L6" s="153"/>
      <c r="M6" s="152"/>
      <c r="N6" s="153"/>
      <c r="O6" s="76"/>
      <c r="P6" s="154"/>
      <c r="Q6" s="155"/>
      <c r="R6" s="155"/>
      <c r="S6" s="155"/>
      <c r="T6" s="155"/>
      <c r="U6" s="156"/>
      <c r="V6" s="76"/>
      <c r="W6" s="157"/>
      <c r="X6" s="157"/>
      <c r="Y6" s="76"/>
      <c r="Z6" s="152"/>
      <c r="AA6" s="157"/>
      <c r="AB6" s="76"/>
      <c r="AC6" s="307"/>
      <c r="AD6" s="308"/>
      <c r="AE6" s="307"/>
      <c r="AF6" s="308"/>
      <c r="AG6" s="307"/>
      <c r="AH6" s="308"/>
      <c r="AI6" s="307"/>
      <c r="AJ6" s="308"/>
      <c r="AK6" s="307"/>
      <c r="AL6" s="309"/>
      <c r="AP6" s="442"/>
      <c r="AQ6" s="111">
        <v>43556</v>
      </c>
      <c r="AR6" s="310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308"/>
      <c r="BF6" s="163"/>
    </row>
    <row r="7" spans="1:58">
      <c r="A7" s="442"/>
      <c r="B7" s="164">
        <v>43586</v>
      </c>
      <c r="C7" s="311"/>
      <c r="D7" s="311"/>
      <c r="E7" s="165"/>
      <c r="F7" s="166"/>
      <c r="G7" s="167"/>
      <c r="H7" s="312"/>
      <c r="I7" s="168"/>
      <c r="J7" s="169"/>
      <c r="K7" s="168"/>
      <c r="L7" s="169"/>
      <c r="M7" s="168"/>
      <c r="N7" s="169"/>
      <c r="O7" s="312"/>
      <c r="P7" s="170"/>
      <c r="Q7" s="171"/>
      <c r="R7" s="171"/>
      <c r="S7" s="171"/>
      <c r="T7" s="171"/>
      <c r="U7" s="172"/>
      <c r="V7" s="312"/>
      <c r="W7" s="173"/>
      <c r="X7" s="173"/>
      <c r="Y7" s="312"/>
      <c r="Z7" s="168"/>
      <c r="AA7" s="173"/>
      <c r="AB7" s="312"/>
      <c r="AC7" s="313"/>
      <c r="AD7" s="174"/>
      <c r="AE7" s="313"/>
      <c r="AF7" s="174"/>
      <c r="AG7" s="313"/>
      <c r="AH7" s="174"/>
      <c r="AI7" s="313"/>
      <c r="AJ7" s="174"/>
      <c r="AK7" s="313"/>
      <c r="AL7" s="175"/>
      <c r="AM7" s="314"/>
      <c r="AN7" s="314"/>
      <c r="AO7" s="314"/>
      <c r="AP7" s="442"/>
      <c r="AQ7" s="164">
        <v>43586</v>
      </c>
      <c r="AR7" s="315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4"/>
      <c r="BF7" s="177"/>
    </row>
    <row r="8" spans="1:58">
      <c r="A8" s="442"/>
      <c r="B8" s="316">
        <v>43617</v>
      </c>
      <c r="C8" s="96" t="e">
        <f>COUNTIF(#REF!,'Análise Surf'!mês)</f>
        <v>#REF!</v>
      </c>
      <c r="D8" s="96"/>
      <c r="E8" s="295"/>
      <c r="F8" s="97" t="e">
        <f>COUNTIFS(#REF!,'Análise Surf'!mês,#REF!,'Análise Surf'!categoria)</f>
        <v>#REF!</v>
      </c>
      <c r="G8" s="98" t="e">
        <f>COUNTIFS(#REF!,'Análise Surf'!mês,#REF!,'Análise Surf'!categoria)</f>
        <v>#REF!</v>
      </c>
      <c r="H8" s="76"/>
      <c r="I8" s="317" t="e">
        <f>COUNTIFS(#REF!,'Análise Surf'!mês,#REF!,"A")</f>
        <v>#REF!</v>
      </c>
      <c r="J8" s="98"/>
      <c r="K8" s="317" t="e">
        <f>COUNTIFS(#REF!,'Análise Surf'!mês,#REF!,"B")</f>
        <v>#REF!</v>
      </c>
      <c r="L8" s="98"/>
      <c r="M8" s="317" t="e">
        <f>COUNTIFS(#REF!,'Análise Surf'!mês,#REF!,"C")</f>
        <v>#REF!</v>
      </c>
      <c r="N8" s="98"/>
      <c r="O8" s="76"/>
      <c r="P8" s="318" t="e">
        <f t="shared" ref="P8:P14" si="0">SUM(I$3:I8)</f>
        <v>#REF!</v>
      </c>
      <c r="Q8" s="178"/>
      <c r="R8" s="319" t="e">
        <f t="shared" ref="R8:R14" si="1">SUM(K$3:K8)</f>
        <v>#REF!</v>
      </c>
      <c r="S8" s="178"/>
      <c r="T8" s="319" t="e">
        <f t="shared" ref="T8:T14" si="2">SUM(M$3:M8)</f>
        <v>#REF!</v>
      </c>
      <c r="U8" s="179"/>
      <c r="V8" s="76"/>
      <c r="W8" s="320" t="e">
        <f>COUNTIFS(#REF!,'Análise Surf'!mês,#REF!,"CEU")</f>
        <v>#REF!</v>
      </c>
      <c r="X8" s="180"/>
      <c r="Y8" s="76"/>
      <c r="Z8" s="96" t="e">
        <f>COUNTIFS(#REF!,'Análise Surf'!mês,#REF!,"B",#REF!,"Praça")+COUNTIFS(#REF!,'Análise Surf'!mês,#REF!,"B",#REF!,"Parque")+COUNTIFS(#REF!,'Análise Surf'!mês,#REF!,"B",#REF!,"Ponto turístico")</f>
        <v>#REF!</v>
      </c>
      <c r="AA8" s="180" t="e">
        <f>COUNTIFS(#REF!,'Análise Surf'!mês,#REF!,"C",#REF!,"Praça")+COUNTIFS(#REF!,'Análise Surf'!mês,#REF!,"C",#REF!,"Parque")+COUNTIFS(#REF!,'Análise Surf'!mês,#REF!,"C",#REF!,"Ponto turístico")</f>
        <v>#REF!</v>
      </c>
      <c r="AB8" s="76"/>
      <c r="AC8" s="320" t="e">
        <f>COUNTIFS(#REF!,'Análise Surf'!mês,#REF!,'Análise Surf'!região)</f>
        <v>#REF!</v>
      </c>
      <c r="AD8" s="181"/>
      <c r="AE8" s="320" t="e">
        <f>COUNTIFS(#REF!,'Análise Surf'!mês,#REF!,'Análise Surf'!região)</f>
        <v>#REF!</v>
      </c>
      <c r="AF8" s="181"/>
      <c r="AG8" s="320" t="e">
        <f>COUNTIFS(#REF!,'Análise Surf'!mês,#REF!,'Análise Surf'!região)</f>
        <v>#REF!</v>
      </c>
      <c r="AH8" s="181"/>
      <c r="AI8" s="320" t="e">
        <f>COUNTIFS(#REF!,'Análise Surf'!mês,#REF!,'Análise Surf'!região)</f>
        <v>#REF!</v>
      </c>
      <c r="AJ8" s="181"/>
      <c r="AK8" s="320" t="e">
        <f>COUNTIFS(#REF!,'Análise Surf'!mês,#REF!,'Análise Surf'!região)</f>
        <v>#REF!</v>
      </c>
      <c r="AL8" s="182"/>
      <c r="AP8" s="442"/>
      <c r="AQ8" s="316">
        <v>43617</v>
      </c>
      <c r="AR8" s="321" t="e">
        <f>COUNTIFS(#REF!,'Análise Surf'!mês,#REF!,'Análise Surf'!tipo)</f>
        <v>#REF!</v>
      </c>
      <c r="AS8" s="108" t="e">
        <f>COUNTIFS(#REF!,'Análise Surf'!mês,#REF!,'Análise Surf'!tipo)</f>
        <v>#REF!</v>
      </c>
      <c r="AT8" s="108" t="e">
        <f>COUNTIFS(#REF!,'Análise Surf'!mês,#REF!,'Análise Surf'!tipo)</f>
        <v>#REF!</v>
      </c>
      <c r="AU8" s="108" t="e">
        <f>COUNTIFS(#REF!,'Análise Surf'!mês,#REF!,'Análise Surf'!tipo)</f>
        <v>#REF!</v>
      </c>
      <c r="AV8" s="108" t="e">
        <f>COUNTIFS(#REF!,'Análise Surf'!mês,#REF!,'Análise Surf'!tipo)</f>
        <v>#REF!</v>
      </c>
      <c r="AW8" s="108" t="e">
        <f>COUNTIFS(#REF!,'Análise Surf'!mês,#REF!,'Análise Surf'!tipo)</f>
        <v>#REF!</v>
      </c>
      <c r="AX8" s="108" t="e">
        <f>COUNTIFS(#REF!,'Análise Surf'!mês,#REF!,'Análise Surf'!tipo)</f>
        <v>#REF!</v>
      </c>
      <c r="AY8" s="108" t="e">
        <f>COUNTIFS(#REF!,'Análise Surf'!mês,#REF!,'Análise Surf'!tipo)</f>
        <v>#REF!</v>
      </c>
      <c r="AZ8" s="108" t="e">
        <f>COUNTIFS(#REF!,'Análise Surf'!mês,#REF!,'Análise Surf'!tipo)</f>
        <v>#REF!</v>
      </c>
      <c r="BA8" s="108" t="e">
        <f>COUNTIFS(#REF!,'Análise Surf'!mês,#REF!,'Análise Surf'!tipo)</f>
        <v>#REF!</v>
      </c>
      <c r="BB8" s="108" t="e">
        <f>COUNTIFS(#REF!,'Análise Surf'!mês,#REF!,'Análise Surf'!tipo)</f>
        <v>#REF!</v>
      </c>
      <c r="BC8" s="108" t="e">
        <f>COUNTIFS(#REF!,'Análise Surf'!mês,#REF!,'Análise Surf'!tipo)</f>
        <v>#REF!</v>
      </c>
      <c r="BD8" s="108" t="e">
        <f>COUNTIFS(#REF!,'Análise Surf'!mês,#REF!,'Análise Surf'!tipo)</f>
        <v>#REF!</v>
      </c>
      <c r="BE8" s="347" t="e">
        <f>COUNTIFS(#REF!,'Análise Surf'!mês,#REF!,'Análise Surf'!tipo)</f>
        <v>#REF!</v>
      </c>
      <c r="BF8" s="183" t="e">
        <f t="shared" ref="BF8:BF14" si="3">SUM(AR8:BE8)</f>
        <v>#REF!</v>
      </c>
    </row>
    <row r="9" spans="1:58">
      <c r="A9" s="442"/>
      <c r="B9" s="111">
        <v>43647</v>
      </c>
      <c r="C9" s="96" t="e">
        <f>COUNTIF(#REF!,'Análise Surf'!mês)</f>
        <v>#REF!</v>
      </c>
      <c r="D9" s="96"/>
      <c r="E9" s="112"/>
      <c r="F9" s="103" t="e">
        <f>COUNTIFS(#REF!,'Análise Surf'!mês,#REF!,'Análise Surf'!categoria)</f>
        <v>#REF!</v>
      </c>
      <c r="G9" s="100" t="e">
        <f>COUNTIFS(#REF!,'Análise Surf'!mês,#REF!,'Análise Surf'!categoria)</f>
        <v>#REF!</v>
      </c>
      <c r="H9" s="76"/>
      <c r="I9" s="99" t="e">
        <f>COUNTIFS(#REF!,'Análise Surf'!mês,#REF!,"A")</f>
        <v>#REF!</v>
      </c>
      <c r="J9" s="100"/>
      <c r="K9" s="99" t="e">
        <f>COUNTIFS(#REF!,'Análise Surf'!mês,#REF!,"B")</f>
        <v>#REF!</v>
      </c>
      <c r="L9" s="100"/>
      <c r="M9" s="99" t="e">
        <f>COUNTIFS(#REF!,'Análise Surf'!mês,#REF!,"C")</f>
        <v>#REF!</v>
      </c>
      <c r="N9" s="100"/>
      <c r="O9" s="76"/>
      <c r="P9" s="154" t="e">
        <f t="shared" si="0"/>
        <v>#REF!</v>
      </c>
      <c r="Q9" s="132"/>
      <c r="R9" s="155" t="e">
        <f t="shared" si="1"/>
        <v>#REF!</v>
      </c>
      <c r="S9" s="132"/>
      <c r="T9" s="155" t="e">
        <f t="shared" si="2"/>
        <v>#REF!</v>
      </c>
      <c r="U9" s="184"/>
      <c r="V9" s="76"/>
      <c r="W9" s="104" t="e">
        <f>COUNTIFS(#REF!,'Análise Surf'!mês,#REF!,"CEU")</f>
        <v>#REF!</v>
      </c>
      <c r="X9" s="105"/>
      <c r="Y9" s="76"/>
      <c r="Z9" s="102" t="e">
        <f>COUNTIFS(#REF!,'Análise Surf'!mês,#REF!,"B",#REF!,"Praça")+COUNTIFS(#REF!,'Análise Surf'!mês,#REF!,"B",#REF!,"Parque")+COUNTIFS(#REF!,'Análise Surf'!mês,#REF!,"B",#REF!,"Ponto turístico")</f>
        <v>#REF!</v>
      </c>
      <c r="AA9" s="105" t="e">
        <f>COUNTIFS(#REF!,'Análise Surf'!mês,#REF!,"C",#REF!,"Praça")+COUNTIFS(#REF!,'Análise Surf'!mês,#REF!,"C",#REF!,"Parque")+COUNTIFS(#REF!,'Análise Surf'!mês,#REF!,"C",#REF!,"Ponto turístico")</f>
        <v>#REF!</v>
      </c>
      <c r="AB9" s="76"/>
      <c r="AC9" s="104" t="e">
        <f>COUNTIFS(#REF!,'Análise Surf'!mês,#REF!,'Análise Surf'!região)</f>
        <v>#REF!</v>
      </c>
      <c r="AD9" s="322"/>
      <c r="AE9" s="104" t="e">
        <f>COUNTIFS(#REF!,'Análise Surf'!mês,#REF!,'Análise Surf'!região)</f>
        <v>#REF!</v>
      </c>
      <c r="AF9" s="322"/>
      <c r="AG9" s="104" t="e">
        <f>COUNTIFS(#REF!,'Análise Surf'!mês,#REF!,'Análise Surf'!região)</f>
        <v>#REF!</v>
      </c>
      <c r="AH9" s="322"/>
      <c r="AI9" s="104" t="e">
        <f>COUNTIFS(#REF!,'Análise Surf'!mês,#REF!,'Análise Surf'!região)</f>
        <v>#REF!</v>
      </c>
      <c r="AJ9" s="322"/>
      <c r="AK9" s="104" t="e">
        <f>COUNTIFS(#REF!,'Análise Surf'!mês,#REF!,'Análise Surf'!região)</f>
        <v>#REF!</v>
      </c>
      <c r="AL9" s="185"/>
      <c r="AP9" s="442"/>
      <c r="AQ9" s="111">
        <v>43647</v>
      </c>
      <c r="AR9" s="321" t="e">
        <f>COUNTIFS(#REF!,'Análise Surf'!mês,#REF!,'Análise Surf'!tipo)</f>
        <v>#REF!</v>
      </c>
      <c r="AS9" s="108" t="e">
        <f>COUNTIFS(#REF!,'Análise Surf'!mês,#REF!,'Análise Surf'!tipo)</f>
        <v>#REF!</v>
      </c>
      <c r="AT9" s="108" t="e">
        <f>COUNTIFS(#REF!,'Análise Surf'!mês,#REF!,'Análise Surf'!tipo)</f>
        <v>#REF!</v>
      </c>
      <c r="AU9" s="108" t="e">
        <f>COUNTIFS(#REF!,'Análise Surf'!mês,#REF!,'Análise Surf'!tipo)</f>
        <v>#REF!</v>
      </c>
      <c r="AV9" s="108" t="e">
        <f>COUNTIFS(#REF!,'Análise Surf'!mês,#REF!,'Análise Surf'!tipo)</f>
        <v>#REF!</v>
      </c>
      <c r="AW9" s="108" t="e">
        <f>COUNTIFS(#REF!,'Análise Surf'!mês,#REF!,'Análise Surf'!tipo)</f>
        <v>#REF!</v>
      </c>
      <c r="AX9" s="108" t="e">
        <f>COUNTIFS(#REF!,'Análise Surf'!mês,#REF!,'Análise Surf'!tipo)</f>
        <v>#REF!</v>
      </c>
      <c r="AY9" s="108" t="e">
        <f>COUNTIFS(#REF!,'Análise Surf'!mês,#REF!,'Análise Surf'!tipo)</f>
        <v>#REF!</v>
      </c>
      <c r="AZ9" s="108" t="e">
        <f>COUNTIFS(#REF!,'Análise Surf'!mês,#REF!,'Análise Surf'!tipo)</f>
        <v>#REF!</v>
      </c>
      <c r="BA9" s="108" t="e">
        <f>COUNTIFS(#REF!,'Análise Surf'!mês,#REF!,'Análise Surf'!tipo)</f>
        <v>#REF!</v>
      </c>
      <c r="BB9" s="108" t="e">
        <f>COUNTIFS(#REF!,'Análise Surf'!mês,#REF!,'Análise Surf'!tipo)</f>
        <v>#REF!</v>
      </c>
      <c r="BC9" s="108" t="e">
        <f>COUNTIFS(#REF!,'Análise Surf'!mês,#REF!,'Análise Surf'!tipo)</f>
        <v>#REF!</v>
      </c>
      <c r="BD9" s="108" t="e">
        <f>COUNTIFS(#REF!,'Análise Surf'!mês,#REF!,'Análise Surf'!tipo)</f>
        <v>#REF!</v>
      </c>
      <c r="BE9" s="347" t="e">
        <f>COUNTIFS(#REF!,'Análise Surf'!mês,#REF!,'Análise Surf'!tipo)</f>
        <v>#REF!</v>
      </c>
      <c r="BF9" s="114" t="e">
        <f t="shared" si="3"/>
        <v>#REF!</v>
      </c>
    </row>
    <row r="10" spans="1:58">
      <c r="A10" s="442"/>
      <c r="B10" s="111">
        <v>43678</v>
      </c>
      <c r="C10" s="96" t="e">
        <f>COUNTIF(#REF!,'Análise Surf'!mês)</f>
        <v>#REF!</v>
      </c>
      <c r="D10" s="96"/>
      <c r="E10" s="112"/>
      <c r="F10" s="103" t="e">
        <f>COUNTIFS(#REF!,'Análise Surf'!mês,#REF!,'Análise Surf'!categoria)</f>
        <v>#REF!</v>
      </c>
      <c r="G10" s="100" t="e">
        <f>COUNTIFS(#REF!,'Análise Surf'!mês,#REF!,'Análise Surf'!categoria)</f>
        <v>#REF!</v>
      </c>
      <c r="H10" s="76"/>
      <c r="I10" s="99" t="e">
        <f>COUNTIFS(#REF!,'Análise Surf'!mês,#REF!,"A")</f>
        <v>#REF!</v>
      </c>
      <c r="J10" s="100"/>
      <c r="K10" s="99" t="e">
        <f>COUNTIFS(#REF!,'Análise Surf'!mês,#REF!,"B")</f>
        <v>#REF!</v>
      </c>
      <c r="L10" s="100"/>
      <c r="M10" s="99" t="e">
        <f>COUNTIFS(#REF!,'Análise Surf'!mês,#REF!,"C")</f>
        <v>#REF!</v>
      </c>
      <c r="N10" s="100"/>
      <c r="O10" s="76"/>
      <c r="P10" s="154" t="e">
        <f t="shared" si="0"/>
        <v>#REF!</v>
      </c>
      <c r="Q10" s="132"/>
      <c r="R10" s="155" t="e">
        <f t="shared" si="1"/>
        <v>#REF!</v>
      </c>
      <c r="S10" s="132"/>
      <c r="T10" s="155" t="e">
        <f t="shared" si="2"/>
        <v>#REF!</v>
      </c>
      <c r="U10" s="184"/>
      <c r="V10" s="76"/>
      <c r="W10" s="104" t="e">
        <f>COUNTIFS(#REF!,'Análise Surf'!mês,#REF!,"CEU")</f>
        <v>#REF!</v>
      </c>
      <c r="X10" s="105"/>
      <c r="Y10" s="76"/>
      <c r="Z10" s="102" t="e">
        <f>COUNTIFS(#REF!,'Análise Surf'!mês,#REF!,"B",#REF!,"Praça")+COUNTIFS(#REF!,'Análise Surf'!mês,#REF!,"B",#REF!,"Parque")+COUNTIFS(#REF!,'Análise Surf'!mês,#REF!,"B",#REF!,"Ponto turístico")</f>
        <v>#REF!</v>
      </c>
      <c r="AA10" s="105" t="e">
        <f>COUNTIFS(#REF!,'Análise Surf'!mês,#REF!,"C",#REF!,"Praça")+COUNTIFS(#REF!,'Análise Surf'!mês,#REF!,"C",#REF!,"Parque")+COUNTIFS(#REF!,'Análise Surf'!mês,#REF!,"C",#REF!,"Ponto turístico")</f>
        <v>#REF!</v>
      </c>
      <c r="AB10" s="76"/>
      <c r="AC10" s="104" t="e">
        <f>COUNTIFS(#REF!,'Análise Surf'!mês,#REF!,'Análise Surf'!região)</f>
        <v>#REF!</v>
      </c>
      <c r="AD10" s="322"/>
      <c r="AE10" s="104" t="e">
        <f>COUNTIFS(#REF!,'Análise Surf'!mês,#REF!,'Análise Surf'!região)</f>
        <v>#REF!</v>
      </c>
      <c r="AF10" s="322"/>
      <c r="AG10" s="104" t="e">
        <f>COUNTIFS(#REF!,'Análise Surf'!mês,#REF!,'Análise Surf'!região)</f>
        <v>#REF!</v>
      </c>
      <c r="AH10" s="322"/>
      <c r="AI10" s="104" t="e">
        <f>COUNTIFS(#REF!,'Análise Surf'!mês,#REF!,'Análise Surf'!região)</f>
        <v>#REF!</v>
      </c>
      <c r="AJ10" s="322"/>
      <c r="AK10" s="104" t="e">
        <f>COUNTIFS(#REF!,'Análise Surf'!mês,#REF!,'Análise Surf'!região)</f>
        <v>#REF!</v>
      </c>
      <c r="AL10" s="185"/>
      <c r="AP10" s="442"/>
      <c r="AQ10" s="111">
        <v>43678</v>
      </c>
      <c r="AR10" s="321" t="e">
        <f>COUNTIFS(#REF!,'Análise Surf'!mês,#REF!,'Análise Surf'!tipo)</f>
        <v>#REF!</v>
      </c>
      <c r="AS10" s="108" t="e">
        <f>COUNTIFS(#REF!,'Análise Surf'!mês,#REF!,'Análise Surf'!tipo)</f>
        <v>#REF!</v>
      </c>
      <c r="AT10" s="108" t="e">
        <f>COUNTIFS(#REF!,'Análise Surf'!mês,#REF!,'Análise Surf'!tipo)</f>
        <v>#REF!</v>
      </c>
      <c r="AU10" s="108" t="e">
        <f>COUNTIFS(#REF!,'Análise Surf'!mês,#REF!,'Análise Surf'!tipo)</f>
        <v>#REF!</v>
      </c>
      <c r="AV10" s="108" t="e">
        <f>COUNTIFS(#REF!,'Análise Surf'!mês,#REF!,'Análise Surf'!tipo)</f>
        <v>#REF!</v>
      </c>
      <c r="AW10" s="108" t="e">
        <f>COUNTIFS(#REF!,'Análise Surf'!mês,#REF!,'Análise Surf'!tipo)</f>
        <v>#REF!</v>
      </c>
      <c r="AX10" s="108" t="e">
        <f>COUNTIFS(#REF!,'Análise Surf'!mês,#REF!,'Análise Surf'!tipo)</f>
        <v>#REF!</v>
      </c>
      <c r="AY10" s="108" t="e">
        <f>COUNTIFS(#REF!,'Análise Surf'!mês,#REF!,'Análise Surf'!tipo)</f>
        <v>#REF!</v>
      </c>
      <c r="AZ10" s="108" t="e">
        <f>COUNTIFS(#REF!,'Análise Surf'!mês,#REF!,'Análise Surf'!tipo)</f>
        <v>#REF!</v>
      </c>
      <c r="BA10" s="108" t="e">
        <f>COUNTIFS(#REF!,'Análise Surf'!mês,#REF!,'Análise Surf'!tipo)</f>
        <v>#REF!</v>
      </c>
      <c r="BB10" s="108" t="e">
        <f>COUNTIFS(#REF!,'Análise Surf'!mês,#REF!,'Análise Surf'!tipo)</f>
        <v>#REF!</v>
      </c>
      <c r="BC10" s="108" t="e">
        <f>COUNTIFS(#REF!,'Análise Surf'!mês,#REF!,'Análise Surf'!tipo)</f>
        <v>#REF!</v>
      </c>
      <c r="BD10" s="108" t="e">
        <f>COUNTIFS(#REF!,'Análise Surf'!mês,#REF!,'Análise Surf'!tipo)</f>
        <v>#REF!</v>
      </c>
      <c r="BE10" s="347" t="e">
        <f>COUNTIFS(#REF!,'Análise Surf'!mês,#REF!,'Análise Surf'!tipo)</f>
        <v>#REF!</v>
      </c>
      <c r="BF10" s="114" t="e">
        <f t="shared" si="3"/>
        <v>#REF!</v>
      </c>
    </row>
    <row r="11" spans="1:58">
      <c r="A11" s="442"/>
      <c r="B11" s="111">
        <v>43709</v>
      </c>
      <c r="C11" s="96" t="e">
        <f>COUNTIF(#REF!,'Análise Surf'!mês)</f>
        <v>#REF!</v>
      </c>
      <c r="D11" s="96"/>
      <c r="E11" s="112"/>
      <c r="F11" s="103" t="e">
        <f>COUNTIFS(#REF!,'Análise Surf'!mês,#REF!,'Análise Surf'!categoria)</f>
        <v>#REF!</v>
      </c>
      <c r="G11" s="100" t="e">
        <f>COUNTIFS(#REF!,'Análise Surf'!mês,#REF!,'Análise Surf'!categoria)</f>
        <v>#REF!</v>
      </c>
      <c r="H11" s="76"/>
      <c r="I11" s="99" t="e">
        <f>COUNTIFS(#REF!,'Análise Surf'!mês,#REF!,"A")</f>
        <v>#REF!</v>
      </c>
      <c r="J11" s="100"/>
      <c r="K11" s="99" t="e">
        <f>COUNTIFS(#REF!,'Análise Surf'!mês,#REF!,"B")</f>
        <v>#REF!</v>
      </c>
      <c r="L11" s="100"/>
      <c r="M11" s="99" t="e">
        <f>COUNTIFS(#REF!,'Análise Surf'!mês,#REF!,"C")</f>
        <v>#REF!</v>
      </c>
      <c r="N11" s="100"/>
      <c r="O11" s="76"/>
      <c r="P11" s="154" t="e">
        <f t="shared" si="0"/>
        <v>#REF!</v>
      </c>
      <c r="Q11" s="132"/>
      <c r="R11" s="155" t="e">
        <f t="shared" si="1"/>
        <v>#REF!</v>
      </c>
      <c r="S11" s="132"/>
      <c r="T11" s="155" t="e">
        <f t="shared" si="2"/>
        <v>#REF!</v>
      </c>
      <c r="U11" s="184"/>
      <c r="V11" s="76"/>
      <c r="W11" s="104" t="e">
        <f>COUNTIFS(#REF!,'Análise Surf'!mês,#REF!,"CEU")</f>
        <v>#REF!</v>
      </c>
      <c r="X11" s="105"/>
      <c r="Y11" s="76"/>
      <c r="Z11" s="102" t="e">
        <f>COUNTIFS(#REF!,'Análise Surf'!mês,#REF!,"B",#REF!,"Praça")+COUNTIFS(#REF!,'Análise Surf'!mês,#REF!,"B",#REF!,"Parque")+COUNTIFS(#REF!,'Análise Surf'!mês,#REF!,"B",#REF!,"Ponto turístico")</f>
        <v>#REF!</v>
      </c>
      <c r="AA11" s="105" t="e">
        <f>COUNTIFS(#REF!,'Análise Surf'!mês,#REF!,"C",#REF!,"Praça")+COUNTIFS(#REF!,'Análise Surf'!mês,#REF!,"C",#REF!,"Parque")+COUNTIFS(#REF!,'Análise Surf'!mês,#REF!,"C",#REF!,"Ponto turístico")</f>
        <v>#REF!</v>
      </c>
      <c r="AB11" s="76"/>
      <c r="AC11" s="104" t="e">
        <f>COUNTIFS(#REF!,'Análise Surf'!mês,#REF!,'Análise Surf'!região)</f>
        <v>#REF!</v>
      </c>
      <c r="AD11" s="322"/>
      <c r="AE11" s="104" t="e">
        <f>COUNTIFS(#REF!,'Análise Surf'!mês,#REF!,'Análise Surf'!região)</f>
        <v>#REF!</v>
      </c>
      <c r="AF11" s="322"/>
      <c r="AG11" s="104" t="e">
        <f>COUNTIFS(#REF!,'Análise Surf'!mês,#REF!,'Análise Surf'!região)</f>
        <v>#REF!</v>
      </c>
      <c r="AH11" s="322"/>
      <c r="AI11" s="104" t="e">
        <f>COUNTIFS(#REF!,'Análise Surf'!mês,#REF!,'Análise Surf'!região)</f>
        <v>#REF!</v>
      </c>
      <c r="AJ11" s="322"/>
      <c r="AK11" s="104" t="e">
        <f>COUNTIFS(#REF!,'Análise Surf'!mês,#REF!,'Análise Surf'!região)</f>
        <v>#REF!</v>
      </c>
      <c r="AL11" s="185"/>
      <c r="AP11" s="442"/>
      <c r="AQ11" s="111">
        <v>43709</v>
      </c>
      <c r="AR11" s="321" t="e">
        <f>COUNTIFS(#REF!,'Análise Surf'!mês,#REF!,'Análise Surf'!tipo)</f>
        <v>#REF!</v>
      </c>
      <c r="AS11" s="108" t="e">
        <f>COUNTIFS(#REF!,'Análise Surf'!mês,#REF!,'Análise Surf'!tipo)</f>
        <v>#REF!</v>
      </c>
      <c r="AT11" s="108" t="e">
        <f>COUNTIFS(#REF!,'Análise Surf'!mês,#REF!,'Análise Surf'!tipo)</f>
        <v>#REF!</v>
      </c>
      <c r="AU11" s="108" t="e">
        <f>COUNTIFS(#REF!,'Análise Surf'!mês,#REF!,'Análise Surf'!tipo)</f>
        <v>#REF!</v>
      </c>
      <c r="AV11" s="108" t="e">
        <f>COUNTIFS(#REF!,'Análise Surf'!mês,#REF!,'Análise Surf'!tipo)</f>
        <v>#REF!</v>
      </c>
      <c r="AW11" s="108" t="e">
        <f>COUNTIFS(#REF!,'Análise Surf'!mês,#REF!,'Análise Surf'!tipo)</f>
        <v>#REF!</v>
      </c>
      <c r="AX11" s="108" t="e">
        <f>COUNTIFS(#REF!,'Análise Surf'!mês,#REF!,'Análise Surf'!tipo)</f>
        <v>#REF!</v>
      </c>
      <c r="AY11" s="108" t="e">
        <f>COUNTIFS(#REF!,'Análise Surf'!mês,#REF!,'Análise Surf'!tipo)</f>
        <v>#REF!</v>
      </c>
      <c r="AZ11" s="108" t="e">
        <f>COUNTIFS(#REF!,'Análise Surf'!mês,#REF!,'Análise Surf'!tipo)</f>
        <v>#REF!</v>
      </c>
      <c r="BA11" s="108" t="e">
        <f>COUNTIFS(#REF!,'Análise Surf'!mês,#REF!,'Análise Surf'!tipo)</f>
        <v>#REF!</v>
      </c>
      <c r="BB11" s="108" t="e">
        <f>COUNTIFS(#REF!,'Análise Surf'!mês,#REF!,'Análise Surf'!tipo)</f>
        <v>#REF!</v>
      </c>
      <c r="BC11" s="108" t="e">
        <f>COUNTIFS(#REF!,'Análise Surf'!mês,#REF!,'Análise Surf'!tipo)</f>
        <v>#REF!</v>
      </c>
      <c r="BD11" s="108" t="e">
        <f>COUNTIFS(#REF!,'Análise Surf'!mês,#REF!,'Análise Surf'!tipo)</f>
        <v>#REF!</v>
      </c>
      <c r="BE11" s="347" t="e">
        <f>COUNTIFS(#REF!,'Análise Surf'!mês,#REF!,'Análise Surf'!tipo)</f>
        <v>#REF!</v>
      </c>
      <c r="BF11" s="114" t="e">
        <f t="shared" si="3"/>
        <v>#REF!</v>
      </c>
    </row>
    <row r="12" spans="1:58">
      <c r="A12" s="442"/>
      <c r="B12" s="111">
        <v>43739</v>
      </c>
      <c r="C12" s="96" t="e">
        <f>COUNTIF(#REF!,'Análise Surf'!mês)</f>
        <v>#REF!</v>
      </c>
      <c r="D12" s="96"/>
      <c r="E12" s="112"/>
      <c r="F12" s="103" t="e">
        <f>COUNTIFS(#REF!,'Análise Surf'!mês,#REF!,'Análise Surf'!categoria)</f>
        <v>#REF!</v>
      </c>
      <c r="G12" s="100" t="e">
        <f>COUNTIFS(#REF!,'Análise Surf'!mês,#REF!,'Análise Surf'!categoria)</f>
        <v>#REF!</v>
      </c>
      <c r="H12" s="76"/>
      <c r="I12" s="99" t="e">
        <f>COUNTIFS(#REF!,'Análise Surf'!mês,#REF!,"A")</f>
        <v>#REF!</v>
      </c>
      <c r="J12" s="100"/>
      <c r="K12" s="99" t="e">
        <f>COUNTIFS(#REF!,'Análise Surf'!mês,#REF!,"B")</f>
        <v>#REF!</v>
      </c>
      <c r="L12" s="100"/>
      <c r="M12" s="99" t="e">
        <f>COUNTIFS(#REF!,'Análise Surf'!mês,#REF!,"C")</f>
        <v>#REF!</v>
      </c>
      <c r="N12" s="100"/>
      <c r="O12" s="76"/>
      <c r="P12" s="154" t="e">
        <f t="shared" si="0"/>
        <v>#REF!</v>
      </c>
      <c r="Q12" s="132"/>
      <c r="R12" s="155" t="e">
        <f t="shared" si="1"/>
        <v>#REF!</v>
      </c>
      <c r="S12" s="132"/>
      <c r="T12" s="155" t="e">
        <f t="shared" si="2"/>
        <v>#REF!</v>
      </c>
      <c r="U12" s="184"/>
      <c r="V12" s="76"/>
      <c r="W12" s="104" t="e">
        <f>COUNTIFS(#REF!,'Análise Surf'!mês,#REF!,"CEU")</f>
        <v>#REF!</v>
      </c>
      <c r="X12" s="105"/>
      <c r="Y12" s="76"/>
      <c r="Z12" s="102" t="e">
        <f>COUNTIFS(#REF!,'Análise Surf'!mês,#REF!,"B",#REF!,"Praça")+COUNTIFS(#REF!,'Análise Surf'!mês,#REF!,"B",#REF!,"Parque")+COUNTIFS(#REF!,'Análise Surf'!mês,#REF!,"B",#REF!,"Ponto turístico")</f>
        <v>#REF!</v>
      </c>
      <c r="AA12" s="105" t="e">
        <f>COUNTIFS(#REF!,'Análise Surf'!mês,#REF!,"C",#REF!,"Praça")+COUNTIFS(#REF!,'Análise Surf'!mês,#REF!,"C",#REF!,"Parque")+COUNTIFS(#REF!,'Análise Surf'!mês,#REF!,"C",#REF!,"Ponto turístico")</f>
        <v>#REF!</v>
      </c>
      <c r="AB12" s="76"/>
      <c r="AC12" s="104" t="e">
        <f>COUNTIFS(#REF!,'Análise Surf'!mês,#REF!,'Análise Surf'!região)</f>
        <v>#REF!</v>
      </c>
      <c r="AD12" s="322"/>
      <c r="AE12" s="104" t="e">
        <f>COUNTIFS(#REF!,'Análise Surf'!mês,#REF!,'Análise Surf'!região)</f>
        <v>#REF!</v>
      </c>
      <c r="AF12" s="322"/>
      <c r="AG12" s="104" t="e">
        <f>COUNTIFS(#REF!,'Análise Surf'!mês,#REF!,'Análise Surf'!região)</f>
        <v>#REF!</v>
      </c>
      <c r="AH12" s="322"/>
      <c r="AI12" s="104" t="e">
        <f>COUNTIFS(#REF!,'Análise Surf'!mês,#REF!,'Análise Surf'!região)</f>
        <v>#REF!</v>
      </c>
      <c r="AJ12" s="322"/>
      <c r="AK12" s="104" t="e">
        <f>COUNTIFS(#REF!,'Análise Surf'!mês,#REF!,'Análise Surf'!região)</f>
        <v>#REF!</v>
      </c>
      <c r="AL12" s="185"/>
      <c r="AP12" s="442"/>
      <c r="AQ12" s="111">
        <v>43739</v>
      </c>
      <c r="AR12" s="321" t="e">
        <f>COUNTIFS(#REF!,'Análise Surf'!mês,#REF!,'Análise Surf'!tipo)</f>
        <v>#REF!</v>
      </c>
      <c r="AS12" s="108" t="e">
        <f>COUNTIFS(#REF!,'Análise Surf'!mês,#REF!,'Análise Surf'!tipo)</f>
        <v>#REF!</v>
      </c>
      <c r="AT12" s="108" t="e">
        <f>COUNTIFS(#REF!,'Análise Surf'!mês,#REF!,'Análise Surf'!tipo)</f>
        <v>#REF!</v>
      </c>
      <c r="AU12" s="108" t="e">
        <f>COUNTIFS(#REF!,'Análise Surf'!mês,#REF!,'Análise Surf'!tipo)</f>
        <v>#REF!</v>
      </c>
      <c r="AV12" s="108" t="e">
        <f>COUNTIFS(#REF!,'Análise Surf'!mês,#REF!,'Análise Surf'!tipo)</f>
        <v>#REF!</v>
      </c>
      <c r="AW12" s="108" t="e">
        <f>COUNTIFS(#REF!,'Análise Surf'!mês,#REF!,'Análise Surf'!tipo)</f>
        <v>#REF!</v>
      </c>
      <c r="AX12" s="108" t="e">
        <f>COUNTIFS(#REF!,'Análise Surf'!mês,#REF!,'Análise Surf'!tipo)</f>
        <v>#REF!</v>
      </c>
      <c r="AY12" s="108" t="e">
        <f>COUNTIFS(#REF!,'Análise Surf'!mês,#REF!,'Análise Surf'!tipo)</f>
        <v>#REF!</v>
      </c>
      <c r="AZ12" s="108" t="e">
        <f>COUNTIFS(#REF!,'Análise Surf'!mês,#REF!,'Análise Surf'!tipo)</f>
        <v>#REF!</v>
      </c>
      <c r="BA12" s="108" t="e">
        <f>COUNTIFS(#REF!,'Análise Surf'!mês,#REF!,'Análise Surf'!tipo)</f>
        <v>#REF!</v>
      </c>
      <c r="BB12" s="108" t="e">
        <f>COUNTIFS(#REF!,'Análise Surf'!mês,#REF!,'Análise Surf'!tipo)</f>
        <v>#REF!</v>
      </c>
      <c r="BC12" s="108" t="e">
        <f>COUNTIFS(#REF!,'Análise Surf'!mês,#REF!,'Análise Surf'!tipo)</f>
        <v>#REF!</v>
      </c>
      <c r="BD12" s="108" t="e">
        <f>COUNTIFS(#REF!,'Análise Surf'!mês,#REF!,'Análise Surf'!tipo)</f>
        <v>#REF!</v>
      </c>
      <c r="BE12" s="347" t="e">
        <f>COUNTIFS(#REF!,'Análise Surf'!mês,#REF!,'Análise Surf'!tipo)</f>
        <v>#REF!</v>
      </c>
      <c r="BF12" s="114" t="e">
        <f t="shared" si="3"/>
        <v>#REF!</v>
      </c>
    </row>
    <row r="13" spans="1:58">
      <c r="A13" s="442"/>
      <c r="B13" s="111">
        <v>43770</v>
      </c>
      <c r="C13" s="96" t="e">
        <f>COUNTIF(#REF!,'Análise Surf'!mês)</f>
        <v>#REF!</v>
      </c>
      <c r="D13" s="96"/>
      <c r="E13" s="112"/>
      <c r="F13" s="103" t="e">
        <f>COUNTIFS(#REF!,'Análise Surf'!mês,#REF!,'Análise Surf'!categoria)</f>
        <v>#REF!</v>
      </c>
      <c r="G13" s="100" t="e">
        <f>COUNTIFS(#REF!,'Análise Surf'!mês,#REF!,'Análise Surf'!categoria)</f>
        <v>#REF!</v>
      </c>
      <c r="H13" s="76"/>
      <c r="I13" s="99" t="e">
        <f>COUNTIFS(#REF!,'Análise Surf'!mês,#REF!,"A")</f>
        <v>#REF!</v>
      </c>
      <c r="J13" s="100"/>
      <c r="K13" s="99" t="e">
        <f>COUNTIFS(#REF!,'Análise Surf'!mês,#REF!,"B")</f>
        <v>#REF!</v>
      </c>
      <c r="L13" s="100"/>
      <c r="M13" s="99" t="e">
        <f>COUNTIFS(#REF!,'Análise Surf'!mês,#REF!,"C")</f>
        <v>#REF!</v>
      </c>
      <c r="N13" s="100"/>
      <c r="O13" s="76"/>
      <c r="P13" s="154" t="e">
        <f t="shared" si="0"/>
        <v>#REF!</v>
      </c>
      <c r="Q13" s="132"/>
      <c r="R13" s="155" t="e">
        <f t="shared" si="1"/>
        <v>#REF!</v>
      </c>
      <c r="S13" s="132"/>
      <c r="T13" s="155" t="e">
        <f t="shared" si="2"/>
        <v>#REF!</v>
      </c>
      <c r="U13" s="184"/>
      <c r="V13" s="76"/>
      <c r="W13" s="104" t="e">
        <f>COUNTIFS(#REF!,'Análise Surf'!mês,#REF!,"CEU")</f>
        <v>#REF!</v>
      </c>
      <c r="X13" s="105"/>
      <c r="Y13" s="76"/>
      <c r="Z13" s="102" t="e">
        <f>COUNTIFS(#REF!,'Análise Surf'!mês,#REF!,"B",#REF!,"Praça")+COUNTIFS(#REF!,'Análise Surf'!mês,#REF!,"B",#REF!,"Parque")+COUNTIFS(#REF!,'Análise Surf'!mês,#REF!,"B",#REF!,"Ponto turístico")</f>
        <v>#REF!</v>
      </c>
      <c r="AA13" s="105" t="e">
        <f>COUNTIFS(#REF!,'Análise Surf'!mês,#REF!,"C",#REF!,"Praça")+COUNTIFS(#REF!,'Análise Surf'!mês,#REF!,"C",#REF!,"Parque")+COUNTIFS(#REF!,'Análise Surf'!mês,#REF!,"C",#REF!,"Ponto turístico")</f>
        <v>#REF!</v>
      </c>
      <c r="AB13" s="76"/>
      <c r="AC13" s="104" t="e">
        <f>COUNTIFS(#REF!,'Análise Surf'!mês,#REF!,'Análise Surf'!região)</f>
        <v>#REF!</v>
      </c>
      <c r="AD13" s="322"/>
      <c r="AE13" s="104" t="e">
        <f>COUNTIFS(#REF!,'Análise Surf'!mês,#REF!,'Análise Surf'!região)</f>
        <v>#REF!</v>
      </c>
      <c r="AF13" s="322"/>
      <c r="AG13" s="104" t="e">
        <f>COUNTIFS(#REF!,'Análise Surf'!mês,#REF!,'Análise Surf'!região)</f>
        <v>#REF!</v>
      </c>
      <c r="AH13" s="322"/>
      <c r="AI13" s="104" t="e">
        <f>COUNTIFS(#REF!,'Análise Surf'!mês,#REF!,'Análise Surf'!região)</f>
        <v>#REF!</v>
      </c>
      <c r="AJ13" s="322"/>
      <c r="AK13" s="104" t="e">
        <f>COUNTIFS(#REF!,'Análise Surf'!mês,#REF!,'Análise Surf'!região)</f>
        <v>#REF!</v>
      </c>
      <c r="AL13" s="185"/>
      <c r="AP13" s="442"/>
      <c r="AQ13" s="111">
        <v>43770</v>
      </c>
      <c r="AR13" s="321" t="e">
        <f>COUNTIFS(#REF!,'Análise Surf'!mês,#REF!,'Análise Surf'!tipo)</f>
        <v>#REF!</v>
      </c>
      <c r="AS13" s="108" t="e">
        <f>COUNTIFS(#REF!,'Análise Surf'!mês,#REF!,'Análise Surf'!tipo)</f>
        <v>#REF!</v>
      </c>
      <c r="AT13" s="108" t="e">
        <f>COUNTIFS(#REF!,'Análise Surf'!mês,#REF!,'Análise Surf'!tipo)</f>
        <v>#REF!</v>
      </c>
      <c r="AU13" s="108" t="e">
        <f>COUNTIFS(#REF!,'Análise Surf'!mês,#REF!,'Análise Surf'!tipo)</f>
        <v>#REF!</v>
      </c>
      <c r="AV13" s="108" t="e">
        <f>COUNTIFS(#REF!,'Análise Surf'!mês,#REF!,'Análise Surf'!tipo)</f>
        <v>#REF!</v>
      </c>
      <c r="AW13" s="108" t="e">
        <f>COUNTIFS(#REF!,'Análise Surf'!mês,#REF!,'Análise Surf'!tipo)</f>
        <v>#REF!</v>
      </c>
      <c r="AX13" s="108" t="e">
        <f>COUNTIFS(#REF!,'Análise Surf'!mês,#REF!,'Análise Surf'!tipo)</f>
        <v>#REF!</v>
      </c>
      <c r="AY13" s="108" t="e">
        <f>COUNTIFS(#REF!,'Análise Surf'!mês,#REF!,'Análise Surf'!tipo)</f>
        <v>#REF!</v>
      </c>
      <c r="AZ13" s="108" t="e">
        <f>COUNTIFS(#REF!,'Análise Surf'!mês,#REF!,'Análise Surf'!tipo)</f>
        <v>#REF!</v>
      </c>
      <c r="BA13" s="108" t="e">
        <f>COUNTIFS(#REF!,'Análise Surf'!mês,#REF!,'Análise Surf'!tipo)</f>
        <v>#REF!</v>
      </c>
      <c r="BB13" s="108" t="e">
        <f>COUNTIFS(#REF!,'Análise Surf'!mês,#REF!,'Análise Surf'!tipo)</f>
        <v>#REF!</v>
      </c>
      <c r="BC13" s="108" t="e">
        <f>COUNTIFS(#REF!,'Análise Surf'!mês,#REF!,'Análise Surf'!tipo)</f>
        <v>#REF!</v>
      </c>
      <c r="BD13" s="108" t="e">
        <f>COUNTIFS(#REF!,'Análise Surf'!mês,#REF!,'Análise Surf'!tipo)</f>
        <v>#REF!</v>
      </c>
      <c r="BE13" s="347" t="e">
        <f>COUNTIFS(#REF!,'Análise Surf'!mês,#REF!,'Análise Surf'!tipo)</f>
        <v>#REF!</v>
      </c>
      <c r="BF13" s="114" t="e">
        <f t="shared" si="3"/>
        <v>#REF!</v>
      </c>
    </row>
    <row r="14" spans="1:58">
      <c r="A14" s="442"/>
      <c r="B14" s="111">
        <v>43800</v>
      </c>
      <c r="C14" s="96" t="e">
        <f>COUNTIF(#REF!,'Análise Surf'!mês)</f>
        <v>#REF!</v>
      </c>
      <c r="D14" s="96"/>
      <c r="E14" s="112"/>
      <c r="F14" s="103" t="e">
        <f>COUNTIFS(#REF!,'Análise Surf'!mês,#REF!,'Análise Surf'!categoria)</f>
        <v>#REF!</v>
      </c>
      <c r="G14" s="100" t="e">
        <f>COUNTIFS(#REF!,'Análise Surf'!mês,#REF!,'Análise Surf'!categoria)</f>
        <v>#REF!</v>
      </c>
      <c r="H14" s="76"/>
      <c r="I14" s="99" t="e">
        <f>COUNTIFS(#REF!,'Análise Surf'!mês,#REF!,"A")</f>
        <v>#REF!</v>
      </c>
      <c r="J14" s="100"/>
      <c r="K14" s="99" t="e">
        <f>COUNTIFS(#REF!,'Análise Surf'!mês,#REF!,"B")</f>
        <v>#REF!</v>
      </c>
      <c r="L14" s="100"/>
      <c r="M14" s="99" t="e">
        <f>COUNTIFS(#REF!,'Análise Surf'!mês,#REF!,"C")</f>
        <v>#REF!</v>
      </c>
      <c r="N14" s="100"/>
      <c r="O14" s="76"/>
      <c r="P14" s="154" t="e">
        <f t="shared" si="0"/>
        <v>#REF!</v>
      </c>
      <c r="Q14" s="132"/>
      <c r="R14" s="155" t="e">
        <f t="shared" si="1"/>
        <v>#REF!</v>
      </c>
      <c r="S14" s="132"/>
      <c r="T14" s="155" t="e">
        <f t="shared" si="2"/>
        <v>#REF!</v>
      </c>
      <c r="U14" s="184"/>
      <c r="V14" s="76"/>
      <c r="W14" s="104" t="e">
        <f>COUNTIFS(#REF!,'Análise Surf'!mês,#REF!,"CEU")</f>
        <v>#REF!</v>
      </c>
      <c r="X14" s="105"/>
      <c r="Y14" s="76"/>
      <c r="Z14" s="102" t="e">
        <f>COUNTIFS(#REF!,'Análise Surf'!mês,#REF!,"B",#REF!,"Praça")+COUNTIFS(#REF!,'Análise Surf'!mês,#REF!,"B",#REF!,"Parque")+COUNTIFS(#REF!,'Análise Surf'!mês,#REF!,"B",#REF!,"Ponto turístico")</f>
        <v>#REF!</v>
      </c>
      <c r="AA14" s="105" t="e">
        <f>COUNTIFS(#REF!,'Análise Surf'!mês,#REF!,"C",#REF!,"Praça")+COUNTIFS(#REF!,'Análise Surf'!mês,#REF!,"C",#REF!,"Parque")+COUNTIFS(#REF!,'Análise Surf'!mês,#REF!,"C",#REF!,"Ponto turístico")</f>
        <v>#REF!</v>
      </c>
      <c r="AB14" s="76"/>
      <c r="AC14" s="104" t="e">
        <f>COUNTIFS(#REF!,'Análise Surf'!mês,#REF!,'Análise Surf'!região)</f>
        <v>#REF!</v>
      </c>
      <c r="AD14" s="322"/>
      <c r="AE14" s="104" t="e">
        <f>COUNTIFS(#REF!,'Análise Surf'!mês,#REF!,'Análise Surf'!região)</f>
        <v>#REF!</v>
      </c>
      <c r="AF14" s="322"/>
      <c r="AG14" s="104" t="e">
        <f>COUNTIFS(#REF!,'Análise Surf'!mês,#REF!,'Análise Surf'!região)</f>
        <v>#REF!</v>
      </c>
      <c r="AH14" s="322"/>
      <c r="AI14" s="104" t="e">
        <f>COUNTIFS(#REF!,'Análise Surf'!mês,#REF!,'Análise Surf'!região)</f>
        <v>#REF!</v>
      </c>
      <c r="AJ14" s="322"/>
      <c r="AK14" s="104" t="e">
        <f>COUNTIFS(#REF!,'Análise Surf'!mês,#REF!,'Análise Surf'!região)</f>
        <v>#REF!</v>
      </c>
      <c r="AL14" s="185"/>
      <c r="AP14" s="442"/>
      <c r="AQ14" s="111">
        <v>43800</v>
      </c>
      <c r="AR14" s="321" t="e">
        <f>COUNTIFS(#REF!,'Análise Surf'!mês,#REF!,'Análise Surf'!tipo)</f>
        <v>#REF!</v>
      </c>
      <c r="AS14" s="108" t="e">
        <f>COUNTIFS(#REF!,'Análise Surf'!mês,#REF!,'Análise Surf'!tipo)</f>
        <v>#REF!</v>
      </c>
      <c r="AT14" s="108" t="e">
        <f>COUNTIFS(#REF!,'Análise Surf'!mês,#REF!,'Análise Surf'!tipo)</f>
        <v>#REF!</v>
      </c>
      <c r="AU14" s="108" t="e">
        <f>COUNTIFS(#REF!,'Análise Surf'!mês,#REF!,'Análise Surf'!tipo)</f>
        <v>#REF!</v>
      </c>
      <c r="AV14" s="108" t="e">
        <f>COUNTIFS(#REF!,'Análise Surf'!mês,#REF!,'Análise Surf'!tipo)</f>
        <v>#REF!</v>
      </c>
      <c r="AW14" s="108" t="e">
        <f>COUNTIFS(#REF!,'Análise Surf'!mês,#REF!,'Análise Surf'!tipo)</f>
        <v>#REF!</v>
      </c>
      <c r="AX14" s="108" t="e">
        <f>COUNTIFS(#REF!,'Análise Surf'!mês,#REF!,'Análise Surf'!tipo)</f>
        <v>#REF!</v>
      </c>
      <c r="AY14" s="108" t="e">
        <f>COUNTIFS(#REF!,'Análise Surf'!mês,#REF!,'Análise Surf'!tipo)</f>
        <v>#REF!</v>
      </c>
      <c r="AZ14" s="108" t="e">
        <f>COUNTIFS(#REF!,'Análise Surf'!mês,#REF!,'Análise Surf'!tipo)</f>
        <v>#REF!</v>
      </c>
      <c r="BA14" s="108" t="e">
        <f>COUNTIFS(#REF!,'Análise Surf'!mês,#REF!,'Análise Surf'!tipo)</f>
        <v>#REF!</v>
      </c>
      <c r="BB14" s="108" t="e">
        <f>COUNTIFS(#REF!,'Análise Surf'!mês,#REF!,'Análise Surf'!tipo)</f>
        <v>#REF!</v>
      </c>
      <c r="BC14" s="108" t="e">
        <f>COUNTIFS(#REF!,'Análise Surf'!mês,#REF!,'Análise Surf'!tipo)</f>
        <v>#REF!</v>
      </c>
      <c r="BD14" s="108" t="e">
        <f>COUNTIFS(#REF!,'Análise Surf'!mês,#REF!,'Análise Surf'!tipo)</f>
        <v>#REF!</v>
      </c>
      <c r="BE14" s="347" t="e">
        <f>COUNTIFS(#REF!,'Análise Surf'!mês,#REF!,'Análise Surf'!tipo)</f>
        <v>#REF!</v>
      </c>
      <c r="BF14" s="114" t="e">
        <f t="shared" si="3"/>
        <v>#REF!</v>
      </c>
    </row>
    <row r="15" spans="1:58" ht="5.25" customHeight="1">
      <c r="A15" s="120"/>
      <c r="B15" s="120"/>
      <c r="C15" s="302"/>
      <c r="D15" s="302"/>
      <c r="E15" s="112"/>
      <c r="F15" s="112"/>
      <c r="G15" s="122"/>
      <c r="H15" s="123"/>
      <c r="I15" s="124"/>
      <c r="J15" s="125"/>
      <c r="K15" s="124"/>
      <c r="L15" s="125"/>
      <c r="M15" s="124"/>
      <c r="N15" s="125"/>
      <c r="O15" s="126"/>
      <c r="P15" s="343"/>
      <c r="Q15" s="186"/>
      <c r="R15" s="186"/>
      <c r="S15" s="186"/>
      <c r="T15" s="186"/>
      <c r="U15" s="325"/>
      <c r="V15" s="126"/>
      <c r="W15" s="130"/>
      <c r="X15" s="128"/>
      <c r="Y15" s="123"/>
      <c r="Z15" s="348"/>
      <c r="AA15" s="349"/>
      <c r="AB15" s="123"/>
      <c r="AC15" s="120"/>
      <c r="AD15" s="187"/>
      <c r="AE15" s="120"/>
      <c r="AF15" s="187"/>
      <c r="AG15" s="120"/>
      <c r="AH15" s="187"/>
      <c r="AI15" s="120"/>
      <c r="AJ15" s="187"/>
      <c r="AK15" s="120"/>
      <c r="AL15" s="327"/>
      <c r="AM15" s="129"/>
      <c r="AN15" s="129"/>
      <c r="AO15" s="129"/>
      <c r="AP15" s="301"/>
      <c r="AQ15" s="120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216"/>
      <c r="BF15" s="131"/>
    </row>
    <row r="16" spans="1:58" ht="15" customHeight="1">
      <c r="A16" s="443">
        <v>2020</v>
      </c>
      <c r="B16" s="111">
        <v>43831</v>
      </c>
      <c r="C16" s="96" t="e">
        <f>COUNTIF(#REF!,'Análise Surf'!mês)</f>
        <v>#REF!</v>
      </c>
      <c r="D16" s="96"/>
      <c r="E16" s="112"/>
      <c r="F16" s="103" t="e">
        <f>COUNTIFS(#REF!,'Análise Surf'!mês,#REF!,'Análise Surf'!categoria)</f>
        <v>#REF!</v>
      </c>
      <c r="G16" s="100" t="e">
        <f>COUNTIFS(#REF!,'Análise Surf'!mês,#REF!,'Análise Surf'!categoria)</f>
        <v>#REF!</v>
      </c>
      <c r="H16" s="76"/>
      <c r="I16" s="99" t="e">
        <f>COUNTIFS(#REF!,'Análise Surf'!mês,#REF!,"A")</f>
        <v>#REF!</v>
      </c>
      <c r="J16" s="100"/>
      <c r="K16" s="99" t="e">
        <f>COUNTIFS(#REF!,'Análise Surf'!mês,#REF!,"B")</f>
        <v>#REF!</v>
      </c>
      <c r="L16" s="100"/>
      <c r="M16" s="99" t="e">
        <f>COUNTIFS(#REF!,'Análise Surf'!mês,#REF!,"C")</f>
        <v>#REF!</v>
      </c>
      <c r="N16" s="100"/>
      <c r="O16" s="76"/>
      <c r="P16" s="154" t="e">
        <f>SUM(I$3:I16)</f>
        <v>#REF!</v>
      </c>
      <c r="Q16" s="132"/>
      <c r="R16" s="155" t="e">
        <f>SUM(K$3:K16)</f>
        <v>#REF!</v>
      </c>
      <c r="S16" s="132"/>
      <c r="T16" s="155" t="e">
        <f t="shared" ref="T16:T27" si="4">SUM(M$3:M16)</f>
        <v>#REF!</v>
      </c>
      <c r="U16" s="184"/>
      <c r="V16" s="76"/>
      <c r="W16" s="104" t="e">
        <f>COUNTIFS(#REF!,'Análise Surf'!mês,#REF!,"CEU")</f>
        <v>#REF!</v>
      </c>
      <c r="X16" s="105"/>
      <c r="Y16" s="76"/>
      <c r="Z16" s="102" t="e">
        <f>COUNTIFS(#REF!,'Análise Surf'!mês,#REF!,"B",#REF!,"Praça")+COUNTIFS(#REF!,'Análise Surf'!mês,#REF!,"B",#REF!,"Parque")+COUNTIFS(#REF!,'Análise Surf'!mês,#REF!,"B",#REF!,"Ponto turístico")</f>
        <v>#REF!</v>
      </c>
      <c r="AA16" s="105" t="e">
        <f>COUNTIFS(#REF!,'Análise Surf'!mês,#REF!,"C",#REF!,"Praça")+COUNTIFS(#REF!,'Análise Surf'!mês,#REF!,"C",#REF!,"Parque")+COUNTIFS(#REF!,'Análise Surf'!mês,#REF!,"C",#REF!,"Ponto turístico")</f>
        <v>#REF!</v>
      </c>
      <c r="AB16" s="76"/>
      <c r="AC16" s="104" t="e">
        <f>COUNTIFS(#REF!,'Análise Surf'!mês,#REF!,'Análise Surf'!região)</f>
        <v>#REF!</v>
      </c>
      <c r="AD16" s="322"/>
      <c r="AE16" s="104" t="e">
        <f>COUNTIFS(#REF!,'Análise Surf'!mês,#REF!,'Análise Surf'!região)</f>
        <v>#REF!</v>
      </c>
      <c r="AF16" s="322"/>
      <c r="AG16" s="104" t="e">
        <f>COUNTIFS(#REF!,'Análise Surf'!mês,#REF!,'Análise Surf'!região)</f>
        <v>#REF!</v>
      </c>
      <c r="AH16" s="322"/>
      <c r="AI16" s="104" t="e">
        <f>COUNTIFS(#REF!,'Análise Surf'!mês,#REF!,'Análise Surf'!região)</f>
        <v>#REF!</v>
      </c>
      <c r="AJ16" s="322"/>
      <c r="AK16" s="104" t="e">
        <f>COUNTIFS(#REF!,'Análise Surf'!mês,#REF!,'Análise Surf'!região)</f>
        <v>#REF!</v>
      </c>
      <c r="AL16" s="185"/>
      <c r="AP16" s="443">
        <v>2020</v>
      </c>
      <c r="AQ16" s="111">
        <v>43831</v>
      </c>
      <c r="AR16" s="321" t="e">
        <f>COUNTIFS(#REF!,'Análise Surf'!mês,#REF!,'Análise Surf'!tipo)</f>
        <v>#REF!</v>
      </c>
      <c r="AS16" s="108" t="e">
        <f>COUNTIFS(#REF!,'Análise Surf'!mês,#REF!,'Análise Surf'!tipo)</f>
        <v>#REF!</v>
      </c>
      <c r="AT16" s="108" t="e">
        <f>COUNTIFS(#REF!,'Análise Surf'!mês,#REF!,'Análise Surf'!tipo)</f>
        <v>#REF!</v>
      </c>
      <c r="AU16" s="108" t="e">
        <f>COUNTIFS(#REF!,'Análise Surf'!mês,#REF!,'Análise Surf'!tipo)</f>
        <v>#REF!</v>
      </c>
      <c r="AV16" s="108" t="e">
        <f>COUNTIFS(#REF!,'Análise Surf'!mês,#REF!,'Análise Surf'!tipo)</f>
        <v>#REF!</v>
      </c>
      <c r="AW16" s="108" t="e">
        <f>COUNTIFS(#REF!,'Análise Surf'!mês,#REF!,'Análise Surf'!tipo)</f>
        <v>#REF!</v>
      </c>
      <c r="AX16" s="108" t="e">
        <f>COUNTIFS(#REF!,'Análise Surf'!mês,#REF!,'Análise Surf'!tipo)</f>
        <v>#REF!</v>
      </c>
      <c r="AY16" s="108" t="e">
        <f>COUNTIFS(#REF!,'Análise Surf'!mês,#REF!,'Análise Surf'!tipo)</f>
        <v>#REF!</v>
      </c>
      <c r="AZ16" s="108" t="e">
        <f>COUNTIFS(#REF!,'Análise Surf'!mês,#REF!,'Análise Surf'!tipo)</f>
        <v>#REF!</v>
      </c>
      <c r="BA16" s="108" t="e">
        <f>COUNTIFS(#REF!,'Análise Surf'!mês,#REF!,'Análise Surf'!tipo)</f>
        <v>#REF!</v>
      </c>
      <c r="BB16" s="108" t="e">
        <f>COUNTIFS(#REF!,'Análise Surf'!mês,#REF!,'Análise Surf'!tipo)</f>
        <v>#REF!</v>
      </c>
      <c r="BC16" s="108" t="e">
        <f>COUNTIFS(#REF!,'Análise Surf'!mês,#REF!,'Análise Surf'!tipo)</f>
        <v>#REF!</v>
      </c>
      <c r="BD16" s="108" t="e">
        <f>COUNTIFS(#REF!,'Análise Surf'!mês,#REF!,'Análise Surf'!tipo)</f>
        <v>#REF!</v>
      </c>
      <c r="BE16" s="347" t="e">
        <f>COUNTIFS(#REF!,'Análise Surf'!mês,#REF!,'Análise Surf'!tipo)</f>
        <v>#REF!</v>
      </c>
      <c r="BF16" s="114" t="e">
        <f t="shared" ref="BF16:BF27" si="5">SUM(AR16:BE16)</f>
        <v>#REF!</v>
      </c>
    </row>
    <row r="17" spans="1:58">
      <c r="A17" s="442"/>
      <c r="B17" s="111">
        <v>43862</v>
      </c>
      <c r="C17" s="96" t="e">
        <f>COUNTIF(#REF!,'Análise Surf'!mês)</f>
        <v>#REF!</v>
      </c>
      <c r="D17" s="96"/>
      <c r="E17" s="112"/>
      <c r="F17" s="103" t="e">
        <f>COUNTIFS(#REF!,'Análise Surf'!mês,#REF!,'Análise Surf'!categoria)</f>
        <v>#REF!</v>
      </c>
      <c r="G17" s="100" t="e">
        <f>COUNTIFS(#REF!,'Análise Surf'!mês,#REF!,'Análise Surf'!categoria)</f>
        <v>#REF!</v>
      </c>
      <c r="H17" s="76"/>
      <c r="I17" s="99" t="e">
        <f>COUNTIFS(#REF!,'Análise Surf'!mês,#REF!,"A")</f>
        <v>#REF!</v>
      </c>
      <c r="J17" s="100"/>
      <c r="K17" s="99" t="e">
        <f>COUNTIFS(#REF!,'Análise Surf'!mês,#REF!,"B")</f>
        <v>#REF!</v>
      </c>
      <c r="L17" s="100"/>
      <c r="M17" s="99" t="e">
        <f>COUNTIFS(#REF!,'Análise Surf'!mês,#REF!,"C")</f>
        <v>#REF!</v>
      </c>
      <c r="N17" s="100"/>
      <c r="O17" s="76"/>
      <c r="P17" s="154" t="e">
        <f>SUM(I$3:I17)</f>
        <v>#REF!</v>
      </c>
      <c r="Q17" s="132"/>
      <c r="R17" s="155" t="e">
        <f>SUM(K$3:K17)</f>
        <v>#REF!</v>
      </c>
      <c r="S17" s="132"/>
      <c r="T17" s="155" t="e">
        <f t="shared" si="4"/>
        <v>#REF!</v>
      </c>
      <c r="U17" s="184"/>
      <c r="V17" s="76"/>
      <c r="W17" s="104" t="e">
        <f>COUNTIFS(#REF!,'Análise Surf'!mês,#REF!,"CEU")</f>
        <v>#REF!</v>
      </c>
      <c r="X17" s="105"/>
      <c r="Y17" s="76"/>
      <c r="Z17" s="102" t="e">
        <f>COUNTIFS(#REF!,'Análise Surf'!mês,#REF!,"B",#REF!,"Praça")+COUNTIFS(#REF!,'Análise Surf'!mês,#REF!,"B",#REF!,"Parque")+COUNTIFS(#REF!,'Análise Surf'!mês,#REF!,"B",#REF!,"Ponto turístico")</f>
        <v>#REF!</v>
      </c>
      <c r="AA17" s="105" t="e">
        <f>COUNTIFS(#REF!,'Análise Surf'!mês,#REF!,"C",#REF!,"Praça")+COUNTIFS(#REF!,'Análise Surf'!mês,#REF!,"C",#REF!,"Parque")+COUNTIFS(#REF!,'Análise Surf'!mês,#REF!,"C",#REF!,"Ponto turístico")</f>
        <v>#REF!</v>
      </c>
      <c r="AB17" s="76"/>
      <c r="AC17" s="104" t="e">
        <f>COUNTIFS(#REF!,'Análise Surf'!mês,#REF!,'Análise Surf'!região)</f>
        <v>#REF!</v>
      </c>
      <c r="AD17" s="322"/>
      <c r="AE17" s="104" t="e">
        <f>COUNTIFS(#REF!,'Análise Surf'!mês,#REF!,'Análise Surf'!região)</f>
        <v>#REF!</v>
      </c>
      <c r="AF17" s="322"/>
      <c r="AG17" s="104" t="e">
        <f>COUNTIFS(#REF!,'Análise Surf'!mês,#REF!,'Análise Surf'!região)</f>
        <v>#REF!</v>
      </c>
      <c r="AH17" s="322"/>
      <c r="AI17" s="104" t="e">
        <f>COUNTIFS(#REF!,'Análise Surf'!mês,#REF!,'Análise Surf'!região)</f>
        <v>#REF!</v>
      </c>
      <c r="AJ17" s="322"/>
      <c r="AK17" s="104" t="e">
        <f>COUNTIFS(#REF!,'Análise Surf'!mês,#REF!,'Análise Surf'!região)</f>
        <v>#REF!</v>
      </c>
      <c r="AL17" s="185"/>
      <c r="AP17" s="442"/>
      <c r="AQ17" s="111">
        <v>43862</v>
      </c>
      <c r="AR17" s="321" t="e">
        <f>COUNTIFS(#REF!,'Análise Surf'!mês,#REF!,'Análise Surf'!tipo)</f>
        <v>#REF!</v>
      </c>
      <c r="AS17" s="108" t="e">
        <f>COUNTIFS(#REF!,'Análise Surf'!mês,#REF!,'Análise Surf'!tipo)</f>
        <v>#REF!</v>
      </c>
      <c r="AT17" s="108" t="e">
        <f>COUNTIFS(#REF!,'Análise Surf'!mês,#REF!,'Análise Surf'!tipo)</f>
        <v>#REF!</v>
      </c>
      <c r="AU17" s="108" t="e">
        <f>COUNTIFS(#REF!,'Análise Surf'!mês,#REF!,'Análise Surf'!tipo)</f>
        <v>#REF!</v>
      </c>
      <c r="AV17" s="108" t="e">
        <f>COUNTIFS(#REF!,'Análise Surf'!mês,#REF!,'Análise Surf'!tipo)</f>
        <v>#REF!</v>
      </c>
      <c r="AW17" s="108" t="e">
        <f>COUNTIFS(#REF!,'Análise Surf'!mês,#REF!,'Análise Surf'!tipo)</f>
        <v>#REF!</v>
      </c>
      <c r="AX17" s="108" t="e">
        <f>COUNTIFS(#REF!,'Análise Surf'!mês,#REF!,'Análise Surf'!tipo)</f>
        <v>#REF!</v>
      </c>
      <c r="AY17" s="108" t="e">
        <f>COUNTIFS(#REF!,'Análise Surf'!mês,#REF!,'Análise Surf'!tipo)</f>
        <v>#REF!</v>
      </c>
      <c r="AZ17" s="108" t="e">
        <f>COUNTIFS(#REF!,'Análise Surf'!mês,#REF!,'Análise Surf'!tipo)</f>
        <v>#REF!</v>
      </c>
      <c r="BA17" s="108" t="e">
        <f>COUNTIFS(#REF!,'Análise Surf'!mês,#REF!,'Análise Surf'!tipo)</f>
        <v>#REF!</v>
      </c>
      <c r="BB17" s="108" t="e">
        <f>COUNTIFS(#REF!,'Análise Surf'!mês,#REF!,'Análise Surf'!tipo)</f>
        <v>#REF!</v>
      </c>
      <c r="BC17" s="108" t="e">
        <f>COUNTIFS(#REF!,'Análise Surf'!mês,#REF!,'Análise Surf'!tipo)</f>
        <v>#REF!</v>
      </c>
      <c r="BD17" s="108" t="e">
        <f>COUNTIFS(#REF!,'Análise Surf'!mês,#REF!,'Análise Surf'!tipo)</f>
        <v>#REF!</v>
      </c>
      <c r="BE17" s="347" t="e">
        <f>COUNTIFS(#REF!,'Análise Surf'!mês,#REF!,'Análise Surf'!tipo)</f>
        <v>#REF!</v>
      </c>
      <c r="BF17" s="114" t="e">
        <f t="shared" si="5"/>
        <v>#REF!</v>
      </c>
    </row>
    <row r="18" spans="1:58">
      <c r="A18" s="442"/>
      <c r="B18" s="111">
        <v>43891</v>
      </c>
      <c r="C18" s="96" t="e">
        <f>COUNTIF(#REF!,'Análise Surf'!mês)</f>
        <v>#REF!</v>
      </c>
      <c r="D18" s="96"/>
      <c r="E18" s="112"/>
      <c r="F18" s="103" t="e">
        <f>COUNTIFS(#REF!,'Análise Surf'!mês,#REF!,'Análise Surf'!categoria)</f>
        <v>#REF!</v>
      </c>
      <c r="G18" s="100" t="e">
        <f>COUNTIFS(#REF!,'Análise Surf'!mês,#REF!,'Análise Surf'!categoria)</f>
        <v>#REF!</v>
      </c>
      <c r="H18" s="76"/>
      <c r="I18" s="99" t="e">
        <f>COUNTIFS(#REF!,'Análise Surf'!mês,#REF!,"A")</f>
        <v>#REF!</v>
      </c>
      <c r="J18" s="100"/>
      <c r="K18" s="99" t="e">
        <f>COUNTIFS(#REF!,'Análise Surf'!mês,#REF!,"B")</f>
        <v>#REF!</v>
      </c>
      <c r="L18" s="100"/>
      <c r="M18" s="99" t="e">
        <f>COUNTIFS(#REF!,'Análise Surf'!mês,#REF!,"C")</f>
        <v>#REF!</v>
      </c>
      <c r="N18" s="100"/>
      <c r="O18" s="76"/>
      <c r="P18" s="154" t="e">
        <f>SUM(I$3:I18)</f>
        <v>#REF!</v>
      </c>
      <c r="Q18" s="132"/>
      <c r="R18" s="155" t="e">
        <f>SUM(K$3:K18)</f>
        <v>#REF!</v>
      </c>
      <c r="S18" s="132"/>
      <c r="T18" s="155" t="e">
        <f t="shared" si="4"/>
        <v>#REF!</v>
      </c>
      <c r="U18" s="184"/>
      <c r="V18" s="76"/>
      <c r="W18" s="104" t="e">
        <f>COUNTIFS(#REF!,'Análise Surf'!mês,#REF!,"CEU")</f>
        <v>#REF!</v>
      </c>
      <c r="X18" s="105"/>
      <c r="Y18" s="76"/>
      <c r="Z18" s="102" t="e">
        <f>COUNTIFS(#REF!,'Análise Surf'!mês,#REF!,"B",#REF!,"Praça")+COUNTIFS(#REF!,'Análise Surf'!mês,#REF!,"B",#REF!,"Parque")+COUNTIFS(#REF!,'Análise Surf'!mês,#REF!,"B",#REF!,"Ponto turístico")</f>
        <v>#REF!</v>
      </c>
      <c r="AA18" s="105" t="e">
        <f>COUNTIFS(#REF!,'Análise Surf'!mês,#REF!,"C",#REF!,"Praça")+COUNTIFS(#REF!,'Análise Surf'!mês,#REF!,"C",#REF!,"Parque")+COUNTIFS(#REF!,'Análise Surf'!mês,#REF!,"C",#REF!,"Ponto turístico")</f>
        <v>#REF!</v>
      </c>
      <c r="AB18" s="76"/>
      <c r="AC18" s="104" t="e">
        <f>COUNTIFS(#REF!,'Análise Surf'!mês,#REF!,'Análise Surf'!região)</f>
        <v>#REF!</v>
      </c>
      <c r="AD18" s="322"/>
      <c r="AE18" s="104" t="e">
        <f>COUNTIFS(#REF!,'Análise Surf'!mês,#REF!,'Análise Surf'!região)</f>
        <v>#REF!</v>
      </c>
      <c r="AF18" s="322"/>
      <c r="AG18" s="104" t="e">
        <f>COUNTIFS(#REF!,'Análise Surf'!mês,#REF!,'Análise Surf'!região)</f>
        <v>#REF!</v>
      </c>
      <c r="AH18" s="322"/>
      <c r="AI18" s="104" t="e">
        <f>COUNTIFS(#REF!,'Análise Surf'!mês,#REF!,'Análise Surf'!região)</f>
        <v>#REF!</v>
      </c>
      <c r="AJ18" s="322"/>
      <c r="AK18" s="104" t="e">
        <f>COUNTIFS(#REF!,'Análise Surf'!mês,#REF!,'Análise Surf'!região)</f>
        <v>#REF!</v>
      </c>
      <c r="AL18" s="185"/>
      <c r="AP18" s="442"/>
      <c r="AQ18" s="111">
        <v>43891</v>
      </c>
      <c r="AR18" s="321" t="e">
        <f>COUNTIFS(#REF!,'Análise Surf'!mês,#REF!,'Análise Surf'!tipo)</f>
        <v>#REF!</v>
      </c>
      <c r="AS18" s="108" t="e">
        <f>COUNTIFS(#REF!,'Análise Surf'!mês,#REF!,'Análise Surf'!tipo)</f>
        <v>#REF!</v>
      </c>
      <c r="AT18" s="108" t="e">
        <f>COUNTIFS(#REF!,'Análise Surf'!mês,#REF!,'Análise Surf'!tipo)</f>
        <v>#REF!</v>
      </c>
      <c r="AU18" s="108" t="e">
        <f>COUNTIFS(#REF!,'Análise Surf'!mês,#REF!,'Análise Surf'!tipo)</f>
        <v>#REF!</v>
      </c>
      <c r="AV18" s="108" t="e">
        <f>COUNTIFS(#REF!,'Análise Surf'!mês,#REF!,'Análise Surf'!tipo)</f>
        <v>#REF!</v>
      </c>
      <c r="AW18" s="108" t="e">
        <f>COUNTIFS(#REF!,'Análise Surf'!mês,#REF!,'Análise Surf'!tipo)</f>
        <v>#REF!</v>
      </c>
      <c r="AX18" s="108" t="e">
        <f>COUNTIFS(#REF!,'Análise Surf'!mês,#REF!,'Análise Surf'!tipo)</f>
        <v>#REF!</v>
      </c>
      <c r="AY18" s="108" t="e">
        <f>COUNTIFS(#REF!,'Análise Surf'!mês,#REF!,'Análise Surf'!tipo)</f>
        <v>#REF!</v>
      </c>
      <c r="AZ18" s="108" t="e">
        <f>COUNTIFS(#REF!,'Análise Surf'!mês,#REF!,'Análise Surf'!tipo)</f>
        <v>#REF!</v>
      </c>
      <c r="BA18" s="108" t="e">
        <f>COUNTIFS(#REF!,'Análise Surf'!mês,#REF!,'Análise Surf'!tipo)</f>
        <v>#REF!</v>
      </c>
      <c r="BB18" s="108" t="e">
        <f>COUNTIFS(#REF!,'Análise Surf'!mês,#REF!,'Análise Surf'!tipo)</f>
        <v>#REF!</v>
      </c>
      <c r="BC18" s="108" t="e">
        <f>COUNTIFS(#REF!,'Análise Surf'!mês,#REF!,'Análise Surf'!tipo)</f>
        <v>#REF!</v>
      </c>
      <c r="BD18" s="108" t="e">
        <f>COUNTIFS(#REF!,'Análise Surf'!mês,#REF!,'Análise Surf'!tipo)</f>
        <v>#REF!</v>
      </c>
      <c r="BE18" s="347" t="e">
        <f>COUNTIFS(#REF!,'Análise Surf'!mês,#REF!,'Análise Surf'!tipo)</f>
        <v>#REF!</v>
      </c>
      <c r="BF18" s="114" t="e">
        <f t="shared" si="5"/>
        <v>#REF!</v>
      </c>
    </row>
    <row r="19" spans="1:58">
      <c r="A19" s="442"/>
      <c r="B19" s="111">
        <v>43922</v>
      </c>
      <c r="C19" s="96" t="e">
        <f>COUNTIF(#REF!,'Análise Surf'!mês)</f>
        <v>#REF!</v>
      </c>
      <c r="D19" s="96"/>
      <c r="E19" s="112"/>
      <c r="F19" s="103" t="e">
        <f>COUNTIFS(#REF!,'Análise Surf'!mês,#REF!,'Análise Surf'!categoria)</f>
        <v>#REF!</v>
      </c>
      <c r="G19" s="100" t="e">
        <f>COUNTIFS(#REF!,'Análise Surf'!mês,#REF!,'Análise Surf'!categoria)</f>
        <v>#REF!</v>
      </c>
      <c r="H19" s="76"/>
      <c r="I19" s="99" t="e">
        <f>COUNTIFS(#REF!,'Análise Surf'!mês,#REF!,"A")</f>
        <v>#REF!</v>
      </c>
      <c r="J19" s="100"/>
      <c r="K19" s="99" t="e">
        <f>COUNTIFS(#REF!,'Análise Surf'!mês,#REF!,"B")</f>
        <v>#REF!</v>
      </c>
      <c r="L19" s="100"/>
      <c r="M19" s="99" t="e">
        <f>COUNTIFS(#REF!,'Análise Surf'!mês,#REF!,"C")</f>
        <v>#REF!</v>
      </c>
      <c r="N19" s="100"/>
      <c r="O19" s="76"/>
      <c r="P19" s="154" t="e">
        <f>SUM(I$3:I19)</f>
        <v>#REF!</v>
      </c>
      <c r="Q19" s="132"/>
      <c r="R19" s="155" t="e">
        <f>SUM(K$3:K19)</f>
        <v>#REF!</v>
      </c>
      <c r="S19" s="132"/>
      <c r="T19" s="155" t="e">
        <f t="shared" si="4"/>
        <v>#REF!</v>
      </c>
      <c r="U19" s="184"/>
      <c r="V19" s="76"/>
      <c r="W19" s="104" t="e">
        <f>COUNTIFS(#REF!,'Análise Surf'!mês,#REF!,"CEU")</f>
        <v>#REF!</v>
      </c>
      <c r="X19" s="105"/>
      <c r="Y19" s="76"/>
      <c r="Z19" s="102" t="e">
        <f>COUNTIFS(#REF!,'Análise Surf'!mês,#REF!,"B",#REF!,"Praça")+COUNTIFS(#REF!,'Análise Surf'!mês,#REF!,"B",#REF!,"Parque")+COUNTIFS(#REF!,'Análise Surf'!mês,#REF!,"B",#REF!,"Ponto turístico")</f>
        <v>#REF!</v>
      </c>
      <c r="AA19" s="105" t="e">
        <f>COUNTIFS(#REF!,'Análise Surf'!mês,#REF!,"C",#REF!,"Praça")+COUNTIFS(#REF!,'Análise Surf'!mês,#REF!,"C",#REF!,"Parque")+COUNTIFS(#REF!,'Análise Surf'!mês,#REF!,"C",#REF!,"Ponto turístico")</f>
        <v>#REF!</v>
      </c>
      <c r="AB19" s="76"/>
      <c r="AC19" s="104" t="e">
        <f>COUNTIFS(#REF!,'Análise Surf'!mês,#REF!,'Análise Surf'!região)</f>
        <v>#REF!</v>
      </c>
      <c r="AD19" s="322"/>
      <c r="AE19" s="104" t="e">
        <f>COUNTIFS(#REF!,'Análise Surf'!mês,#REF!,'Análise Surf'!região)</f>
        <v>#REF!</v>
      </c>
      <c r="AF19" s="322"/>
      <c r="AG19" s="104" t="e">
        <f>COUNTIFS(#REF!,'Análise Surf'!mês,#REF!,'Análise Surf'!região)</f>
        <v>#REF!</v>
      </c>
      <c r="AH19" s="322"/>
      <c r="AI19" s="104" t="e">
        <f>COUNTIFS(#REF!,'Análise Surf'!mês,#REF!,'Análise Surf'!região)</f>
        <v>#REF!</v>
      </c>
      <c r="AJ19" s="322"/>
      <c r="AK19" s="104" t="e">
        <f>COUNTIFS(#REF!,'Análise Surf'!mês,#REF!,'Análise Surf'!região)</f>
        <v>#REF!</v>
      </c>
      <c r="AL19" s="185"/>
      <c r="AP19" s="442"/>
      <c r="AQ19" s="111">
        <v>43922</v>
      </c>
      <c r="AR19" s="321" t="e">
        <f>COUNTIFS(#REF!,'Análise Surf'!mês,#REF!,'Análise Surf'!tipo)</f>
        <v>#REF!</v>
      </c>
      <c r="AS19" s="108" t="e">
        <f>COUNTIFS(#REF!,'Análise Surf'!mês,#REF!,'Análise Surf'!tipo)</f>
        <v>#REF!</v>
      </c>
      <c r="AT19" s="108" t="e">
        <f>COUNTIFS(#REF!,'Análise Surf'!mês,#REF!,'Análise Surf'!tipo)</f>
        <v>#REF!</v>
      </c>
      <c r="AU19" s="108" t="e">
        <f>COUNTIFS(#REF!,'Análise Surf'!mês,#REF!,'Análise Surf'!tipo)</f>
        <v>#REF!</v>
      </c>
      <c r="AV19" s="108" t="e">
        <f>COUNTIFS(#REF!,'Análise Surf'!mês,#REF!,'Análise Surf'!tipo)</f>
        <v>#REF!</v>
      </c>
      <c r="AW19" s="108" t="e">
        <f>COUNTIFS(#REF!,'Análise Surf'!mês,#REF!,'Análise Surf'!tipo)</f>
        <v>#REF!</v>
      </c>
      <c r="AX19" s="108" t="e">
        <f>COUNTIFS(#REF!,'Análise Surf'!mês,#REF!,'Análise Surf'!tipo)</f>
        <v>#REF!</v>
      </c>
      <c r="AY19" s="108" t="e">
        <f>COUNTIFS(#REF!,'Análise Surf'!mês,#REF!,'Análise Surf'!tipo)</f>
        <v>#REF!</v>
      </c>
      <c r="AZ19" s="108" t="e">
        <f>COUNTIFS(#REF!,'Análise Surf'!mês,#REF!,'Análise Surf'!tipo)</f>
        <v>#REF!</v>
      </c>
      <c r="BA19" s="108" t="e">
        <f>COUNTIFS(#REF!,'Análise Surf'!mês,#REF!,'Análise Surf'!tipo)</f>
        <v>#REF!</v>
      </c>
      <c r="BB19" s="108" t="e">
        <f>COUNTIFS(#REF!,'Análise Surf'!mês,#REF!,'Análise Surf'!tipo)</f>
        <v>#REF!</v>
      </c>
      <c r="BC19" s="108" t="e">
        <f>COUNTIFS(#REF!,'Análise Surf'!mês,#REF!,'Análise Surf'!tipo)</f>
        <v>#REF!</v>
      </c>
      <c r="BD19" s="108" t="e">
        <f>COUNTIFS(#REF!,'Análise Surf'!mês,#REF!,'Análise Surf'!tipo)</f>
        <v>#REF!</v>
      </c>
      <c r="BE19" s="347" t="e">
        <f>COUNTIFS(#REF!,'Análise Surf'!mês,#REF!,'Análise Surf'!tipo)</f>
        <v>#REF!</v>
      </c>
      <c r="BF19" s="114" t="e">
        <f t="shared" si="5"/>
        <v>#REF!</v>
      </c>
    </row>
    <row r="20" spans="1:58">
      <c r="A20" s="442"/>
      <c r="B20" s="164">
        <v>43952</v>
      </c>
      <c r="C20" s="190" t="e">
        <f>COUNTIF(#REF!,'Análise Surf'!mês)</f>
        <v>#REF!</v>
      </c>
      <c r="D20" s="190"/>
      <c r="E20" s="165"/>
      <c r="F20" s="166" t="e">
        <f>COUNTIFS(#REF!,'Análise Surf'!mês,#REF!,'Análise Surf'!categoria)</f>
        <v>#REF!</v>
      </c>
      <c r="G20" s="167" t="e">
        <f>COUNTIFS(#REF!,'Análise Surf'!mês,#REF!,'Análise Surf'!categoria)</f>
        <v>#REF!</v>
      </c>
      <c r="H20" s="312"/>
      <c r="I20" s="217" t="e">
        <f>COUNTIFS(#REF!,'Análise Surf'!mês,#REF!,"A")</f>
        <v>#REF!</v>
      </c>
      <c r="J20" s="167"/>
      <c r="K20" s="217" t="e">
        <f>COUNTIFS(#REF!,'Análise Surf'!mês,#REF!,"B")</f>
        <v>#REF!</v>
      </c>
      <c r="L20" s="167"/>
      <c r="M20" s="217" t="e">
        <f>COUNTIFS(#REF!,'Análise Surf'!mês,#REF!,"C")</f>
        <v>#REF!</v>
      </c>
      <c r="N20" s="167"/>
      <c r="O20" s="312"/>
      <c r="P20" s="218" t="e">
        <f>SUM(I$3:I20)</f>
        <v>#REF!</v>
      </c>
      <c r="Q20" s="191"/>
      <c r="R20" s="219" t="e">
        <f>SUM(K$3:K20)</f>
        <v>#REF!</v>
      </c>
      <c r="S20" s="191"/>
      <c r="T20" s="171" t="e">
        <f t="shared" si="4"/>
        <v>#REF!</v>
      </c>
      <c r="U20" s="193"/>
      <c r="V20" s="312"/>
      <c r="W20" s="220" t="e">
        <f>COUNTIFS(#REF!,'Análise Surf'!mês,#REF!,"CEU")</f>
        <v>#REF!</v>
      </c>
      <c r="X20" s="194"/>
      <c r="Y20" s="312"/>
      <c r="Z20" s="221" t="e">
        <f>COUNTIFS(#REF!,'Análise Surf'!mês,#REF!,"B",#REF!,"Praça")+COUNTIFS(#REF!,'Análise Surf'!mês,#REF!,"B",#REF!,"Parque")+COUNTIFS(#REF!,'Análise Surf'!mês,#REF!,"B",#REF!,"Ponto turístico")</f>
        <v>#REF!</v>
      </c>
      <c r="AA20" s="194" t="e">
        <f>COUNTIFS(#REF!,'Análise Surf'!mês,#REF!,"C",#REF!,"Praça")+COUNTIFS(#REF!,'Análise Surf'!mês,#REF!,"C",#REF!,"Parque")+COUNTIFS(#REF!,'Análise Surf'!mês,#REF!,"C",#REF!,"Ponto turístico")</f>
        <v>#REF!</v>
      </c>
      <c r="AB20" s="312"/>
      <c r="AC20" s="220" t="e">
        <f>COUNTIFS(#REF!,'Análise Surf'!mês,#REF!,'Análise Surf'!região)</f>
        <v>#REF!</v>
      </c>
      <c r="AD20" s="196"/>
      <c r="AE20" s="220" t="e">
        <f>COUNTIFS(#REF!,'Análise Surf'!mês,#REF!,'Análise Surf'!região)</f>
        <v>#REF!</v>
      </c>
      <c r="AF20" s="196"/>
      <c r="AG20" s="220" t="e">
        <f>COUNTIFS(#REF!,'Análise Surf'!mês,#REF!,'Análise Surf'!região)</f>
        <v>#REF!</v>
      </c>
      <c r="AH20" s="196"/>
      <c r="AI20" s="220" t="e">
        <f>COUNTIFS(#REF!,'Análise Surf'!mês,#REF!,'Análise Surf'!região)</f>
        <v>#REF!</v>
      </c>
      <c r="AJ20" s="196"/>
      <c r="AK20" s="220" t="e">
        <f>COUNTIFS(#REF!,'Análise Surf'!mês,#REF!,'Análise Surf'!região)</f>
        <v>#REF!</v>
      </c>
      <c r="AL20" s="197"/>
      <c r="AM20" s="314"/>
      <c r="AN20" s="314"/>
      <c r="AO20" s="314"/>
      <c r="AP20" s="442"/>
      <c r="AQ20" s="164">
        <v>43952</v>
      </c>
      <c r="AR20" s="333" t="e">
        <f>COUNTIFS(#REF!,'Análise Surf'!mês,#REF!,'Análise Surf'!tipo)</f>
        <v>#REF!</v>
      </c>
      <c r="AS20" s="198" t="e">
        <f>COUNTIFS(#REF!,'Análise Surf'!mês,#REF!,'Análise Surf'!tipo)</f>
        <v>#REF!</v>
      </c>
      <c r="AT20" s="198" t="e">
        <f>COUNTIFS(#REF!,'Análise Surf'!mês,#REF!,'Análise Surf'!tipo)</f>
        <v>#REF!</v>
      </c>
      <c r="AU20" s="198" t="e">
        <f>COUNTIFS(#REF!,'Análise Surf'!mês,#REF!,'Análise Surf'!tipo)</f>
        <v>#REF!</v>
      </c>
      <c r="AV20" s="198" t="e">
        <f>COUNTIFS(#REF!,'Análise Surf'!mês,#REF!,'Análise Surf'!tipo)</f>
        <v>#REF!</v>
      </c>
      <c r="AW20" s="198" t="e">
        <f>COUNTIFS(#REF!,'Análise Surf'!mês,#REF!,'Análise Surf'!tipo)</f>
        <v>#REF!</v>
      </c>
      <c r="AX20" s="198" t="e">
        <f>COUNTIFS(#REF!,'Análise Surf'!mês,#REF!,'Análise Surf'!tipo)</f>
        <v>#REF!</v>
      </c>
      <c r="AY20" s="198" t="e">
        <f>COUNTIFS(#REF!,'Análise Surf'!mês,#REF!,'Análise Surf'!tipo)</f>
        <v>#REF!</v>
      </c>
      <c r="AZ20" s="198" t="e">
        <f>COUNTIFS(#REF!,'Análise Surf'!mês,#REF!,'Análise Surf'!tipo)</f>
        <v>#REF!</v>
      </c>
      <c r="BA20" s="198" t="e">
        <f>COUNTIFS(#REF!,'Análise Surf'!mês,#REF!,'Análise Surf'!tipo)</f>
        <v>#REF!</v>
      </c>
      <c r="BB20" s="198" t="e">
        <f>COUNTIFS(#REF!,'Análise Surf'!mês,#REF!,'Análise Surf'!tipo)</f>
        <v>#REF!</v>
      </c>
      <c r="BC20" s="198" t="e">
        <f>COUNTIFS(#REF!,'Análise Surf'!mês,#REF!,'Análise Surf'!tipo)</f>
        <v>#REF!</v>
      </c>
      <c r="BD20" s="198" t="e">
        <f>COUNTIFS(#REF!,'Análise Surf'!mês,#REF!,'Análise Surf'!tipo)</f>
        <v>#REF!</v>
      </c>
      <c r="BE20" s="222" t="e">
        <f>COUNTIFS(#REF!,'Análise Surf'!mês,#REF!,'Análise Surf'!tipo)</f>
        <v>#REF!</v>
      </c>
      <c r="BF20" s="199" t="e">
        <f t="shared" si="5"/>
        <v>#REF!</v>
      </c>
    </row>
    <row r="21" spans="1:58" ht="15.75" customHeight="1">
      <c r="A21" s="442"/>
      <c r="B21" s="316">
        <v>43983</v>
      </c>
      <c r="C21" s="96" t="e">
        <f>COUNTIF(#REF!,'Análise Surf'!mês)</f>
        <v>#REF!</v>
      </c>
      <c r="D21" s="96"/>
      <c r="E21" s="295"/>
      <c r="F21" s="97" t="e">
        <f>COUNTIFS(#REF!,'Análise Surf'!mês,#REF!,'Análise Surf'!categoria)</f>
        <v>#REF!</v>
      </c>
      <c r="G21" s="98" t="e">
        <f>COUNTIFS(#REF!,'Análise Surf'!mês,#REF!,'Análise Surf'!categoria)</f>
        <v>#REF!</v>
      </c>
      <c r="H21" s="76"/>
      <c r="I21" s="317" t="e">
        <f>COUNTIFS(#REF!,'Análise Surf'!mês,#REF!,"A")</f>
        <v>#REF!</v>
      </c>
      <c r="J21" s="98"/>
      <c r="K21" s="317" t="e">
        <f>COUNTIFS(#REF!,'Análise Surf'!mês,#REF!,"B")</f>
        <v>#REF!</v>
      </c>
      <c r="L21" s="98"/>
      <c r="M21" s="317" t="e">
        <f>COUNTIFS(#REF!,'Análise Surf'!mês,#REF!,"C")</f>
        <v>#REF!</v>
      </c>
      <c r="N21" s="98"/>
      <c r="O21" s="76"/>
      <c r="P21" s="318"/>
      <c r="Q21" s="178"/>
      <c r="R21" s="318"/>
      <c r="S21" s="178"/>
      <c r="T21" s="319" t="e">
        <f t="shared" si="4"/>
        <v>#REF!</v>
      </c>
      <c r="U21" s="179"/>
      <c r="V21" s="76"/>
      <c r="W21" s="320" t="e">
        <f>COUNTIFS(#REF!,'Análise Surf'!mês,#REF!,"CEU")</f>
        <v>#REF!</v>
      </c>
      <c r="X21" s="180"/>
      <c r="Y21" s="76"/>
      <c r="Z21" s="96" t="e">
        <f>COUNTIFS(#REF!,'Análise Surf'!mês,#REF!,"B",#REF!,"Praça")+COUNTIFS(#REF!,'Análise Surf'!mês,#REF!,"B",#REF!,"Parque")+COUNTIFS(#REF!,'Análise Surf'!mês,#REF!,"B",#REF!,"Ponto turístico")</f>
        <v>#REF!</v>
      </c>
      <c r="AA21" s="180" t="e">
        <f>COUNTIFS(#REF!,'Análise Surf'!mês,#REF!,"C",#REF!,"Praça")+COUNTIFS(#REF!,'Análise Surf'!mês,#REF!,"C",#REF!,"Parque")+COUNTIFS(#REF!,'Análise Surf'!mês,#REF!,"C",#REF!,"Ponto turístico")</f>
        <v>#REF!</v>
      </c>
      <c r="AB21" s="76"/>
      <c r="AC21" s="320" t="e">
        <f>COUNTIFS(#REF!,'Análise Surf'!mês,#REF!,'Análise Surf'!região)</f>
        <v>#REF!</v>
      </c>
      <c r="AD21" s="181"/>
      <c r="AE21" s="320" t="e">
        <f>COUNTIFS(#REF!,'Análise Surf'!mês,#REF!,'Análise Surf'!região)</f>
        <v>#REF!</v>
      </c>
      <c r="AF21" s="181"/>
      <c r="AG21" s="320" t="e">
        <f>COUNTIFS(#REF!,'Análise Surf'!mês,#REF!,'Análise Surf'!região)</f>
        <v>#REF!</v>
      </c>
      <c r="AH21" s="181"/>
      <c r="AI21" s="320" t="e">
        <f>COUNTIFS(#REF!,'Análise Surf'!mês,#REF!,'Análise Surf'!região)</f>
        <v>#REF!</v>
      </c>
      <c r="AJ21" s="181"/>
      <c r="AK21" s="320" t="e">
        <f>COUNTIFS(#REF!,'Análise Surf'!mês,#REF!,'Análise Surf'!região)</f>
        <v>#REF!</v>
      </c>
      <c r="AL21" s="182"/>
      <c r="AP21" s="442"/>
      <c r="AQ21" s="316">
        <v>43983</v>
      </c>
      <c r="AR21" s="321" t="e">
        <f>COUNTIFS(#REF!,'Análise Surf'!mês,#REF!,'Análise Surf'!tipo)</f>
        <v>#REF!</v>
      </c>
      <c r="AS21" s="108" t="e">
        <f>COUNTIFS(#REF!,'Análise Surf'!mês,#REF!,'Análise Surf'!tipo)</f>
        <v>#REF!</v>
      </c>
      <c r="AT21" s="108" t="e">
        <f>COUNTIFS(#REF!,'Análise Surf'!mês,#REF!,'Análise Surf'!tipo)</f>
        <v>#REF!</v>
      </c>
      <c r="AU21" s="108" t="e">
        <f>COUNTIFS(#REF!,'Análise Surf'!mês,#REF!,'Análise Surf'!tipo)</f>
        <v>#REF!</v>
      </c>
      <c r="AV21" s="108" t="e">
        <f>COUNTIFS(#REF!,'Análise Surf'!mês,#REF!,'Análise Surf'!tipo)</f>
        <v>#REF!</v>
      </c>
      <c r="AW21" s="108" t="e">
        <f>COUNTIFS(#REF!,'Análise Surf'!mês,#REF!,'Análise Surf'!tipo)</f>
        <v>#REF!</v>
      </c>
      <c r="AX21" s="108" t="e">
        <f>COUNTIFS(#REF!,'Análise Surf'!mês,#REF!,'Análise Surf'!tipo)</f>
        <v>#REF!</v>
      </c>
      <c r="AY21" s="108" t="e">
        <f>COUNTIFS(#REF!,'Análise Surf'!mês,#REF!,'Análise Surf'!tipo)</f>
        <v>#REF!</v>
      </c>
      <c r="AZ21" s="108" t="e">
        <f>COUNTIFS(#REF!,'Análise Surf'!mês,#REF!,'Análise Surf'!tipo)</f>
        <v>#REF!</v>
      </c>
      <c r="BA21" s="108" t="e">
        <f>COUNTIFS(#REF!,'Análise Surf'!mês,#REF!,'Análise Surf'!tipo)</f>
        <v>#REF!</v>
      </c>
      <c r="BB21" s="108" t="e">
        <f>COUNTIFS(#REF!,'Análise Surf'!mês,#REF!,'Análise Surf'!tipo)</f>
        <v>#REF!</v>
      </c>
      <c r="BC21" s="108" t="e">
        <f>COUNTIFS(#REF!,'Análise Surf'!mês,#REF!,'Análise Surf'!tipo)</f>
        <v>#REF!</v>
      </c>
      <c r="BD21" s="108" t="e">
        <f>COUNTIFS(#REF!,'Análise Surf'!mês,#REF!,'Análise Surf'!tipo)</f>
        <v>#REF!</v>
      </c>
      <c r="BE21" s="347" t="e">
        <f>COUNTIFS(#REF!,'Análise Surf'!mês,#REF!,'Análise Surf'!tipo)</f>
        <v>#REF!</v>
      </c>
      <c r="BF21" s="183" t="e">
        <f t="shared" si="5"/>
        <v>#REF!</v>
      </c>
    </row>
    <row r="22" spans="1:58" ht="15.75" customHeight="1">
      <c r="A22" s="442"/>
      <c r="B22" s="111">
        <v>44013</v>
      </c>
      <c r="C22" s="96" t="e">
        <f>COUNTIF(#REF!,'Análise Surf'!mês)</f>
        <v>#REF!</v>
      </c>
      <c r="D22" s="96"/>
      <c r="E22" s="112"/>
      <c r="F22" s="103" t="e">
        <f>COUNTIFS(#REF!,'Análise Surf'!mês,#REF!,'Análise Surf'!categoria)</f>
        <v>#REF!</v>
      </c>
      <c r="G22" s="100" t="e">
        <f>COUNTIFS(#REF!,'Análise Surf'!mês,#REF!,'Análise Surf'!categoria)</f>
        <v>#REF!</v>
      </c>
      <c r="H22" s="76"/>
      <c r="I22" s="99" t="e">
        <f>COUNTIFS(#REF!,'Análise Surf'!mês,#REF!,"A")</f>
        <v>#REF!</v>
      </c>
      <c r="J22" s="100"/>
      <c r="K22" s="99" t="e">
        <f>COUNTIFS(#REF!,'Análise Surf'!mês,#REF!,"B")</f>
        <v>#REF!</v>
      </c>
      <c r="L22" s="100"/>
      <c r="M22" s="99" t="e">
        <f>COUNTIFS(#REF!,'Análise Surf'!mês,#REF!,"C")</f>
        <v>#REF!</v>
      </c>
      <c r="N22" s="100"/>
      <c r="O22" s="76"/>
      <c r="P22" s="154"/>
      <c r="Q22" s="132"/>
      <c r="R22" s="154"/>
      <c r="S22" s="132"/>
      <c r="T22" s="155" t="e">
        <f t="shared" si="4"/>
        <v>#REF!</v>
      </c>
      <c r="U22" s="184"/>
      <c r="V22" s="76"/>
      <c r="W22" s="104" t="e">
        <f>COUNTIFS(#REF!,'Análise Surf'!mês,#REF!,"CEU")</f>
        <v>#REF!</v>
      </c>
      <c r="X22" s="105"/>
      <c r="Y22" s="76"/>
      <c r="Z22" s="102" t="e">
        <f>COUNTIFS(#REF!,'Análise Surf'!mês,#REF!,"B",#REF!,"Praça")+COUNTIFS(#REF!,'Análise Surf'!mês,#REF!,"B",#REF!,"Parque")+COUNTIFS(#REF!,'Análise Surf'!mês,#REF!,"B",#REF!,"Ponto turístico")</f>
        <v>#REF!</v>
      </c>
      <c r="AA22" s="105" t="e">
        <f>COUNTIFS(#REF!,'Análise Surf'!mês,#REF!,"C",#REF!,"Praça")+COUNTIFS(#REF!,'Análise Surf'!mês,#REF!,"C",#REF!,"Parque")+COUNTIFS(#REF!,'Análise Surf'!mês,#REF!,"C",#REF!,"Ponto turístico")</f>
        <v>#REF!</v>
      </c>
      <c r="AB22" s="76"/>
      <c r="AC22" s="104" t="e">
        <f>COUNTIFS(#REF!,'Análise Surf'!mês,#REF!,'Análise Surf'!região)</f>
        <v>#REF!</v>
      </c>
      <c r="AD22" s="322"/>
      <c r="AE22" s="104" t="e">
        <f>COUNTIFS(#REF!,'Análise Surf'!mês,#REF!,'Análise Surf'!região)</f>
        <v>#REF!</v>
      </c>
      <c r="AF22" s="322"/>
      <c r="AG22" s="104" t="e">
        <f>COUNTIFS(#REF!,'Análise Surf'!mês,#REF!,'Análise Surf'!região)</f>
        <v>#REF!</v>
      </c>
      <c r="AH22" s="322"/>
      <c r="AI22" s="104" t="e">
        <f>COUNTIFS(#REF!,'Análise Surf'!mês,#REF!,'Análise Surf'!região)</f>
        <v>#REF!</v>
      </c>
      <c r="AJ22" s="322"/>
      <c r="AK22" s="104" t="e">
        <f>COUNTIFS(#REF!,'Análise Surf'!mês,#REF!,'Análise Surf'!região)</f>
        <v>#REF!</v>
      </c>
      <c r="AL22" s="185"/>
      <c r="AP22" s="442"/>
      <c r="AQ22" s="111">
        <v>44013</v>
      </c>
      <c r="AR22" s="321" t="e">
        <f>COUNTIFS(#REF!,'Análise Surf'!mês,#REF!,'Análise Surf'!tipo)</f>
        <v>#REF!</v>
      </c>
      <c r="AS22" s="108" t="e">
        <f>COUNTIFS(#REF!,'Análise Surf'!mês,#REF!,'Análise Surf'!tipo)</f>
        <v>#REF!</v>
      </c>
      <c r="AT22" s="108" t="e">
        <f>COUNTIFS(#REF!,'Análise Surf'!mês,#REF!,'Análise Surf'!tipo)</f>
        <v>#REF!</v>
      </c>
      <c r="AU22" s="108" t="e">
        <f>COUNTIFS(#REF!,'Análise Surf'!mês,#REF!,'Análise Surf'!tipo)</f>
        <v>#REF!</v>
      </c>
      <c r="AV22" s="108" t="e">
        <f>COUNTIFS(#REF!,'Análise Surf'!mês,#REF!,'Análise Surf'!tipo)</f>
        <v>#REF!</v>
      </c>
      <c r="AW22" s="108" t="e">
        <f>COUNTIFS(#REF!,'Análise Surf'!mês,#REF!,'Análise Surf'!tipo)</f>
        <v>#REF!</v>
      </c>
      <c r="AX22" s="108" t="e">
        <f>COUNTIFS(#REF!,'Análise Surf'!mês,#REF!,'Análise Surf'!tipo)</f>
        <v>#REF!</v>
      </c>
      <c r="AY22" s="108" t="e">
        <f>COUNTIFS(#REF!,'Análise Surf'!mês,#REF!,'Análise Surf'!tipo)</f>
        <v>#REF!</v>
      </c>
      <c r="AZ22" s="108" t="e">
        <f>COUNTIFS(#REF!,'Análise Surf'!mês,#REF!,'Análise Surf'!tipo)</f>
        <v>#REF!</v>
      </c>
      <c r="BA22" s="108" t="e">
        <f>COUNTIFS(#REF!,'Análise Surf'!mês,#REF!,'Análise Surf'!tipo)</f>
        <v>#REF!</v>
      </c>
      <c r="BB22" s="108" t="e">
        <f>COUNTIFS(#REF!,'Análise Surf'!mês,#REF!,'Análise Surf'!tipo)</f>
        <v>#REF!</v>
      </c>
      <c r="BC22" s="108" t="e">
        <f>COUNTIFS(#REF!,'Análise Surf'!mês,#REF!,'Análise Surf'!tipo)</f>
        <v>#REF!</v>
      </c>
      <c r="BD22" s="108" t="e">
        <f>COUNTIFS(#REF!,'Análise Surf'!mês,#REF!,'Análise Surf'!tipo)</f>
        <v>#REF!</v>
      </c>
      <c r="BE22" s="347" t="e">
        <f>COUNTIFS(#REF!,'Análise Surf'!mês,#REF!,'Análise Surf'!tipo)</f>
        <v>#REF!</v>
      </c>
      <c r="BF22" s="114" t="e">
        <f t="shared" si="5"/>
        <v>#REF!</v>
      </c>
    </row>
    <row r="23" spans="1:58" ht="15.75" customHeight="1">
      <c r="A23" s="442"/>
      <c r="B23" s="111">
        <v>44044</v>
      </c>
      <c r="C23" s="96" t="e">
        <f>COUNTIF(#REF!,'Análise Surf'!mês)</f>
        <v>#REF!</v>
      </c>
      <c r="D23" s="96"/>
      <c r="E23" s="112"/>
      <c r="F23" s="103" t="e">
        <f>COUNTIFS(#REF!,'Análise Surf'!mês,#REF!,'Análise Surf'!categoria)</f>
        <v>#REF!</v>
      </c>
      <c r="G23" s="100" t="e">
        <f>COUNTIFS(#REF!,'Análise Surf'!mês,#REF!,'Análise Surf'!categoria)</f>
        <v>#REF!</v>
      </c>
      <c r="H23" s="76"/>
      <c r="I23" s="99" t="e">
        <f>COUNTIFS(#REF!,'Análise Surf'!mês,#REF!,"A")</f>
        <v>#REF!</v>
      </c>
      <c r="J23" s="100"/>
      <c r="K23" s="99" t="e">
        <f>COUNTIFS(#REF!,'Análise Surf'!mês,#REF!,"B")</f>
        <v>#REF!</v>
      </c>
      <c r="L23" s="100"/>
      <c r="M23" s="99" t="e">
        <f>COUNTIFS(#REF!,'Análise Surf'!mês,#REF!,"C")</f>
        <v>#REF!</v>
      </c>
      <c r="N23" s="100"/>
      <c r="O23" s="76"/>
      <c r="P23" s="154"/>
      <c r="Q23" s="132"/>
      <c r="R23" s="154"/>
      <c r="S23" s="132"/>
      <c r="T23" s="155" t="e">
        <f t="shared" si="4"/>
        <v>#REF!</v>
      </c>
      <c r="U23" s="184"/>
      <c r="V23" s="76"/>
      <c r="W23" s="104" t="e">
        <f>COUNTIFS(#REF!,'Análise Surf'!mês,#REF!,"CEU")</f>
        <v>#REF!</v>
      </c>
      <c r="X23" s="105"/>
      <c r="Y23" s="76"/>
      <c r="Z23" s="102" t="e">
        <f>COUNTIFS(#REF!,'Análise Surf'!mês,#REF!,"B",#REF!,"Praça")+COUNTIFS(#REF!,'Análise Surf'!mês,#REF!,"B",#REF!,"Parque")+COUNTIFS(#REF!,'Análise Surf'!mês,#REF!,"B",#REF!,"Ponto turístico")</f>
        <v>#REF!</v>
      </c>
      <c r="AA23" s="105" t="e">
        <f>COUNTIFS(#REF!,'Análise Surf'!mês,#REF!,"C",#REF!,"Praça")+COUNTIFS(#REF!,'Análise Surf'!mês,#REF!,"C",#REF!,"Parque")+COUNTIFS(#REF!,'Análise Surf'!mês,#REF!,"C",#REF!,"Ponto turístico")</f>
        <v>#REF!</v>
      </c>
      <c r="AB23" s="76"/>
      <c r="AC23" s="104" t="e">
        <f>COUNTIFS(#REF!,'Análise Surf'!mês,#REF!,'Análise Surf'!região)</f>
        <v>#REF!</v>
      </c>
      <c r="AD23" s="322"/>
      <c r="AE23" s="104" t="e">
        <f>COUNTIFS(#REF!,'Análise Surf'!mês,#REF!,'Análise Surf'!região)</f>
        <v>#REF!</v>
      </c>
      <c r="AF23" s="322"/>
      <c r="AG23" s="104" t="e">
        <f>COUNTIFS(#REF!,'Análise Surf'!mês,#REF!,'Análise Surf'!região)</f>
        <v>#REF!</v>
      </c>
      <c r="AH23" s="322"/>
      <c r="AI23" s="104" t="e">
        <f>COUNTIFS(#REF!,'Análise Surf'!mês,#REF!,'Análise Surf'!região)</f>
        <v>#REF!</v>
      </c>
      <c r="AJ23" s="322"/>
      <c r="AK23" s="104" t="e">
        <f>COUNTIFS(#REF!,'Análise Surf'!mês,#REF!,'Análise Surf'!região)</f>
        <v>#REF!</v>
      </c>
      <c r="AL23" s="185"/>
      <c r="AP23" s="442"/>
      <c r="AQ23" s="111">
        <v>44044</v>
      </c>
      <c r="AR23" s="321" t="e">
        <f>COUNTIFS(#REF!,'Análise Surf'!mês,#REF!,'Análise Surf'!tipo)</f>
        <v>#REF!</v>
      </c>
      <c r="AS23" s="108" t="e">
        <f>COUNTIFS(#REF!,'Análise Surf'!mês,#REF!,'Análise Surf'!tipo)</f>
        <v>#REF!</v>
      </c>
      <c r="AT23" s="108" t="e">
        <f>COUNTIFS(#REF!,'Análise Surf'!mês,#REF!,'Análise Surf'!tipo)</f>
        <v>#REF!</v>
      </c>
      <c r="AU23" s="108" t="e">
        <f>COUNTIFS(#REF!,'Análise Surf'!mês,#REF!,'Análise Surf'!tipo)</f>
        <v>#REF!</v>
      </c>
      <c r="AV23" s="108" t="e">
        <f>COUNTIFS(#REF!,'Análise Surf'!mês,#REF!,'Análise Surf'!tipo)</f>
        <v>#REF!</v>
      </c>
      <c r="AW23" s="108" t="e">
        <f>COUNTIFS(#REF!,'Análise Surf'!mês,#REF!,'Análise Surf'!tipo)</f>
        <v>#REF!</v>
      </c>
      <c r="AX23" s="108" t="e">
        <f>COUNTIFS(#REF!,'Análise Surf'!mês,#REF!,'Análise Surf'!tipo)</f>
        <v>#REF!</v>
      </c>
      <c r="AY23" s="108" t="e">
        <f>COUNTIFS(#REF!,'Análise Surf'!mês,#REF!,'Análise Surf'!tipo)</f>
        <v>#REF!</v>
      </c>
      <c r="AZ23" s="108" t="e">
        <f>COUNTIFS(#REF!,'Análise Surf'!mês,#REF!,'Análise Surf'!tipo)</f>
        <v>#REF!</v>
      </c>
      <c r="BA23" s="108" t="e">
        <f>COUNTIFS(#REF!,'Análise Surf'!mês,#REF!,'Análise Surf'!tipo)</f>
        <v>#REF!</v>
      </c>
      <c r="BB23" s="108" t="e">
        <f>COUNTIFS(#REF!,'Análise Surf'!mês,#REF!,'Análise Surf'!tipo)</f>
        <v>#REF!</v>
      </c>
      <c r="BC23" s="108" t="e">
        <f>COUNTIFS(#REF!,'Análise Surf'!mês,#REF!,'Análise Surf'!tipo)</f>
        <v>#REF!</v>
      </c>
      <c r="BD23" s="108" t="e">
        <f>COUNTIFS(#REF!,'Análise Surf'!mês,#REF!,'Análise Surf'!tipo)</f>
        <v>#REF!</v>
      </c>
      <c r="BE23" s="347" t="e">
        <f>COUNTIFS(#REF!,'Análise Surf'!mês,#REF!,'Análise Surf'!tipo)</f>
        <v>#REF!</v>
      </c>
      <c r="BF23" s="114" t="e">
        <f t="shared" si="5"/>
        <v>#REF!</v>
      </c>
    </row>
    <row r="24" spans="1:58" ht="15.75" customHeight="1">
      <c r="A24" s="442"/>
      <c r="B24" s="111">
        <v>44075</v>
      </c>
      <c r="C24" s="96" t="e">
        <f>COUNTIF(#REF!,'Análise Surf'!mês)</f>
        <v>#REF!</v>
      </c>
      <c r="D24" s="96"/>
      <c r="E24" s="112"/>
      <c r="F24" s="103" t="e">
        <f>COUNTIFS(#REF!,'Análise Surf'!mês,#REF!,'Análise Surf'!categoria)</f>
        <v>#REF!</v>
      </c>
      <c r="G24" s="100" t="e">
        <f>COUNTIFS(#REF!,'Análise Surf'!mês,#REF!,'Análise Surf'!categoria)</f>
        <v>#REF!</v>
      </c>
      <c r="H24" s="76"/>
      <c r="I24" s="99" t="e">
        <f>COUNTIFS(#REF!,'Análise Surf'!mês,#REF!,"A")</f>
        <v>#REF!</v>
      </c>
      <c r="J24" s="100"/>
      <c r="K24" s="99" t="e">
        <f>COUNTIFS(#REF!,'Análise Surf'!mês,#REF!,"B")</f>
        <v>#REF!</v>
      </c>
      <c r="L24" s="100"/>
      <c r="M24" s="99" t="e">
        <f>COUNTIFS(#REF!,'Análise Surf'!mês,#REF!,"C")</f>
        <v>#REF!</v>
      </c>
      <c r="N24" s="100"/>
      <c r="O24" s="76"/>
      <c r="P24" s="154"/>
      <c r="Q24" s="132"/>
      <c r="R24" s="154"/>
      <c r="S24" s="132"/>
      <c r="T24" s="155" t="e">
        <f t="shared" si="4"/>
        <v>#REF!</v>
      </c>
      <c r="U24" s="184"/>
      <c r="V24" s="76"/>
      <c r="W24" s="104" t="e">
        <f>COUNTIFS(#REF!,'Análise Surf'!mês,#REF!,"CEU")</f>
        <v>#REF!</v>
      </c>
      <c r="X24" s="105"/>
      <c r="Y24" s="76"/>
      <c r="Z24" s="102" t="e">
        <f>COUNTIFS(#REF!,'Análise Surf'!mês,#REF!,"B",#REF!,"Praça")+COUNTIFS(#REF!,'Análise Surf'!mês,#REF!,"B",#REF!,"Parque")+COUNTIFS(#REF!,'Análise Surf'!mês,#REF!,"B",#REF!,"Ponto turístico")</f>
        <v>#REF!</v>
      </c>
      <c r="AA24" s="105" t="e">
        <f>COUNTIFS(#REF!,'Análise Surf'!mês,#REF!,"C",#REF!,"Praça")+COUNTIFS(#REF!,'Análise Surf'!mês,#REF!,"C",#REF!,"Parque")+COUNTIFS(#REF!,'Análise Surf'!mês,#REF!,"C",#REF!,"Ponto turístico")</f>
        <v>#REF!</v>
      </c>
      <c r="AB24" s="76"/>
      <c r="AC24" s="104" t="e">
        <f>COUNTIFS(#REF!,'Análise Surf'!mês,#REF!,'Análise Surf'!região)</f>
        <v>#REF!</v>
      </c>
      <c r="AD24" s="322"/>
      <c r="AE24" s="104" t="e">
        <f>COUNTIFS(#REF!,'Análise Surf'!mês,#REF!,'Análise Surf'!região)</f>
        <v>#REF!</v>
      </c>
      <c r="AF24" s="322"/>
      <c r="AG24" s="104" t="e">
        <f>COUNTIFS(#REF!,'Análise Surf'!mês,#REF!,'Análise Surf'!região)</f>
        <v>#REF!</v>
      </c>
      <c r="AH24" s="322"/>
      <c r="AI24" s="104" t="e">
        <f>COUNTIFS(#REF!,'Análise Surf'!mês,#REF!,'Análise Surf'!região)</f>
        <v>#REF!</v>
      </c>
      <c r="AJ24" s="322"/>
      <c r="AK24" s="104" t="e">
        <f>COUNTIFS(#REF!,'Análise Surf'!mês,#REF!,'Análise Surf'!região)</f>
        <v>#REF!</v>
      </c>
      <c r="AL24" s="185"/>
      <c r="AP24" s="442"/>
      <c r="AQ24" s="111">
        <v>44075</v>
      </c>
      <c r="AR24" s="321" t="e">
        <f>COUNTIFS(#REF!,'Análise Surf'!mês,#REF!,'Análise Surf'!tipo)</f>
        <v>#REF!</v>
      </c>
      <c r="AS24" s="108" t="e">
        <f>COUNTIFS(#REF!,'Análise Surf'!mês,#REF!,'Análise Surf'!tipo)</f>
        <v>#REF!</v>
      </c>
      <c r="AT24" s="108" t="e">
        <f>COUNTIFS(#REF!,'Análise Surf'!mês,#REF!,'Análise Surf'!tipo)</f>
        <v>#REF!</v>
      </c>
      <c r="AU24" s="108" t="e">
        <f>COUNTIFS(#REF!,'Análise Surf'!mês,#REF!,'Análise Surf'!tipo)</f>
        <v>#REF!</v>
      </c>
      <c r="AV24" s="108" t="e">
        <f>COUNTIFS(#REF!,'Análise Surf'!mês,#REF!,'Análise Surf'!tipo)</f>
        <v>#REF!</v>
      </c>
      <c r="AW24" s="108" t="e">
        <f>COUNTIFS(#REF!,'Análise Surf'!mês,#REF!,'Análise Surf'!tipo)</f>
        <v>#REF!</v>
      </c>
      <c r="AX24" s="108" t="e">
        <f>COUNTIFS(#REF!,'Análise Surf'!mês,#REF!,'Análise Surf'!tipo)</f>
        <v>#REF!</v>
      </c>
      <c r="AY24" s="108" t="e">
        <f>COUNTIFS(#REF!,'Análise Surf'!mês,#REF!,'Análise Surf'!tipo)</f>
        <v>#REF!</v>
      </c>
      <c r="AZ24" s="108" t="e">
        <f>COUNTIFS(#REF!,'Análise Surf'!mês,#REF!,'Análise Surf'!tipo)</f>
        <v>#REF!</v>
      </c>
      <c r="BA24" s="108" t="e">
        <f>COUNTIFS(#REF!,'Análise Surf'!mês,#REF!,'Análise Surf'!tipo)</f>
        <v>#REF!</v>
      </c>
      <c r="BB24" s="108" t="e">
        <f>COUNTIFS(#REF!,'Análise Surf'!mês,#REF!,'Análise Surf'!tipo)</f>
        <v>#REF!</v>
      </c>
      <c r="BC24" s="108" t="e">
        <f>COUNTIFS(#REF!,'Análise Surf'!mês,#REF!,'Análise Surf'!tipo)</f>
        <v>#REF!</v>
      </c>
      <c r="BD24" s="108" t="e">
        <f>COUNTIFS(#REF!,'Análise Surf'!mês,#REF!,'Análise Surf'!tipo)</f>
        <v>#REF!</v>
      </c>
      <c r="BE24" s="347" t="e">
        <f>COUNTIFS(#REF!,'Análise Surf'!mês,#REF!,'Análise Surf'!tipo)</f>
        <v>#REF!</v>
      </c>
      <c r="BF24" s="114" t="e">
        <f t="shared" si="5"/>
        <v>#REF!</v>
      </c>
    </row>
    <row r="25" spans="1:58" ht="15.75" customHeight="1">
      <c r="A25" s="442"/>
      <c r="B25" s="111">
        <v>44105</v>
      </c>
      <c r="C25" s="96" t="e">
        <f>COUNTIF(#REF!,'Análise Surf'!mês)</f>
        <v>#REF!</v>
      </c>
      <c r="D25" s="96"/>
      <c r="E25" s="112"/>
      <c r="F25" s="103" t="e">
        <f>COUNTIFS(#REF!,'Análise Surf'!mês,#REF!,'Análise Surf'!categoria)</f>
        <v>#REF!</v>
      </c>
      <c r="G25" s="100" t="e">
        <f>COUNTIFS(#REF!,'Análise Surf'!mês,#REF!,'Análise Surf'!categoria)</f>
        <v>#REF!</v>
      </c>
      <c r="H25" s="76"/>
      <c r="I25" s="99" t="e">
        <f>COUNTIFS(#REF!,'Análise Surf'!mês,#REF!,"A")</f>
        <v>#REF!</v>
      </c>
      <c r="J25" s="100"/>
      <c r="K25" s="99" t="e">
        <f>COUNTIFS(#REF!,'Análise Surf'!mês,#REF!,"B")</f>
        <v>#REF!</v>
      </c>
      <c r="L25" s="100"/>
      <c r="M25" s="99" t="e">
        <f>COUNTIFS(#REF!,'Análise Surf'!mês,#REF!,"C")</f>
        <v>#REF!</v>
      </c>
      <c r="N25" s="100"/>
      <c r="O25" s="76"/>
      <c r="P25" s="154"/>
      <c r="Q25" s="132"/>
      <c r="R25" s="154"/>
      <c r="S25" s="132"/>
      <c r="T25" s="155" t="e">
        <f t="shared" si="4"/>
        <v>#REF!</v>
      </c>
      <c r="U25" s="184"/>
      <c r="V25" s="76"/>
      <c r="W25" s="104" t="e">
        <f>COUNTIFS(#REF!,'Análise Surf'!mês,#REF!,"CEU")</f>
        <v>#REF!</v>
      </c>
      <c r="X25" s="105"/>
      <c r="Y25" s="76"/>
      <c r="Z25" s="102" t="e">
        <f>COUNTIFS(#REF!,'Análise Surf'!mês,#REF!,"B",#REF!,"Praça")+COUNTIFS(#REF!,'Análise Surf'!mês,#REF!,"B",#REF!,"Parque")+COUNTIFS(#REF!,'Análise Surf'!mês,#REF!,"B",#REF!,"Ponto turístico")</f>
        <v>#REF!</v>
      </c>
      <c r="AA25" s="105" t="e">
        <f>COUNTIFS(#REF!,'Análise Surf'!mês,#REF!,"C",#REF!,"Praça")+COUNTIFS(#REF!,'Análise Surf'!mês,#REF!,"C",#REF!,"Parque")+COUNTIFS(#REF!,'Análise Surf'!mês,#REF!,"C",#REF!,"Ponto turístico")</f>
        <v>#REF!</v>
      </c>
      <c r="AB25" s="76"/>
      <c r="AC25" s="104" t="e">
        <f>COUNTIFS(#REF!,'Análise Surf'!mês,#REF!,'Análise Surf'!região)</f>
        <v>#REF!</v>
      </c>
      <c r="AD25" s="322"/>
      <c r="AE25" s="104" t="e">
        <f>COUNTIFS(#REF!,'Análise Surf'!mês,#REF!,'Análise Surf'!região)</f>
        <v>#REF!</v>
      </c>
      <c r="AF25" s="322"/>
      <c r="AG25" s="104" t="e">
        <f>COUNTIFS(#REF!,'Análise Surf'!mês,#REF!,'Análise Surf'!região)</f>
        <v>#REF!</v>
      </c>
      <c r="AH25" s="322"/>
      <c r="AI25" s="104" t="e">
        <f>COUNTIFS(#REF!,'Análise Surf'!mês,#REF!,'Análise Surf'!região)</f>
        <v>#REF!</v>
      </c>
      <c r="AJ25" s="322"/>
      <c r="AK25" s="104" t="e">
        <f>COUNTIFS(#REF!,'Análise Surf'!mês,#REF!,'Análise Surf'!região)</f>
        <v>#REF!</v>
      </c>
      <c r="AL25" s="185"/>
      <c r="AP25" s="442"/>
      <c r="AQ25" s="111">
        <v>44105</v>
      </c>
      <c r="AR25" s="321" t="e">
        <f>COUNTIFS(#REF!,'Análise Surf'!mês,#REF!,'Análise Surf'!tipo)</f>
        <v>#REF!</v>
      </c>
      <c r="AS25" s="108" t="e">
        <f>COUNTIFS(#REF!,'Análise Surf'!mês,#REF!,'Análise Surf'!tipo)</f>
        <v>#REF!</v>
      </c>
      <c r="AT25" s="108" t="e">
        <f>COUNTIFS(#REF!,'Análise Surf'!mês,#REF!,'Análise Surf'!tipo)</f>
        <v>#REF!</v>
      </c>
      <c r="AU25" s="108" t="e">
        <f>COUNTIFS(#REF!,'Análise Surf'!mês,#REF!,'Análise Surf'!tipo)</f>
        <v>#REF!</v>
      </c>
      <c r="AV25" s="108" t="e">
        <f>COUNTIFS(#REF!,'Análise Surf'!mês,#REF!,'Análise Surf'!tipo)</f>
        <v>#REF!</v>
      </c>
      <c r="AW25" s="108" t="e">
        <f>COUNTIFS(#REF!,'Análise Surf'!mês,#REF!,'Análise Surf'!tipo)</f>
        <v>#REF!</v>
      </c>
      <c r="AX25" s="108" t="e">
        <f>COUNTIFS(#REF!,'Análise Surf'!mês,#REF!,'Análise Surf'!tipo)</f>
        <v>#REF!</v>
      </c>
      <c r="AY25" s="108" t="e">
        <f>COUNTIFS(#REF!,'Análise Surf'!mês,#REF!,'Análise Surf'!tipo)</f>
        <v>#REF!</v>
      </c>
      <c r="AZ25" s="108" t="e">
        <f>COUNTIFS(#REF!,'Análise Surf'!mês,#REF!,'Análise Surf'!tipo)</f>
        <v>#REF!</v>
      </c>
      <c r="BA25" s="108" t="e">
        <f>COUNTIFS(#REF!,'Análise Surf'!mês,#REF!,'Análise Surf'!tipo)</f>
        <v>#REF!</v>
      </c>
      <c r="BB25" s="108" t="e">
        <f>COUNTIFS(#REF!,'Análise Surf'!mês,#REF!,'Análise Surf'!tipo)</f>
        <v>#REF!</v>
      </c>
      <c r="BC25" s="108" t="e">
        <f>COUNTIFS(#REF!,'Análise Surf'!mês,#REF!,'Análise Surf'!tipo)</f>
        <v>#REF!</v>
      </c>
      <c r="BD25" s="108" t="e">
        <f>COUNTIFS(#REF!,'Análise Surf'!mês,#REF!,'Análise Surf'!tipo)</f>
        <v>#REF!</v>
      </c>
      <c r="BE25" s="347" t="e">
        <f>COUNTIFS(#REF!,'Análise Surf'!mês,#REF!,'Análise Surf'!tipo)</f>
        <v>#REF!</v>
      </c>
      <c r="BF25" s="114" t="e">
        <f t="shared" si="5"/>
        <v>#REF!</v>
      </c>
    </row>
    <row r="26" spans="1:58" ht="15.75" customHeight="1">
      <c r="A26" s="442"/>
      <c r="B26" s="111">
        <v>44136</v>
      </c>
      <c r="C26" s="96" t="e">
        <f>COUNTIF(#REF!,'Análise Surf'!mês)</f>
        <v>#REF!</v>
      </c>
      <c r="D26" s="96"/>
      <c r="E26" s="112"/>
      <c r="F26" s="103" t="e">
        <f>COUNTIFS(#REF!,'Análise Surf'!mês,#REF!,'Análise Surf'!categoria)</f>
        <v>#REF!</v>
      </c>
      <c r="G26" s="100" t="e">
        <f>COUNTIFS(#REF!,'Análise Surf'!mês,#REF!,'Análise Surf'!categoria)</f>
        <v>#REF!</v>
      </c>
      <c r="H26" s="76"/>
      <c r="I26" s="99" t="e">
        <f>COUNTIFS(#REF!,'Análise Surf'!mês,#REF!,"A")</f>
        <v>#REF!</v>
      </c>
      <c r="J26" s="100"/>
      <c r="K26" s="99" t="e">
        <f>COUNTIFS(#REF!,'Análise Surf'!mês,#REF!,"B")</f>
        <v>#REF!</v>
      </c>
      <c r="L26" s="100"/>
      <c r="M26" s="99" t="e">
        <f>COUNTIFS(#REF!,'Análise Surf'!mês,#REF!,"C")</f>
        <v>#REF!</v>
      </c>
      <c r="N26" s="100"/>
      <c r="O26" s="76"/>
      <c r="P26" s="154"/>
      <c r="Q26" s="132"/>
      <c r="R26" s="154"/>
      <c r="S26" s="132"/>
      <c r="T26" s="155" t="e">
        <f t="shared" si="4"/>
        <v>#REF!</v>
      </c>
      <c r="U26" s="184"/>
      <c r="V26" s="76"/>
      <c r="W26" s="104" t="e">
        <f>COUNTIFS(#REF!,'Análise Surf'!mês,#REF!,"CEU")</f>
        <v>#REF!</v>
      </c>
      <c r="X26" s="105"/>
      <c r="Y26" s="76"/>
      <c r="Z26" s="102" t="e">
        <f>COUNTIFS(#REF!,'Análise Surf'!mês,#REF!,"B",#REF!,"Praça")+COUNTIFS(#REF!,'Análise Surf'!mês,#REF!,"B",#REF!,"Parque")+COUNTIFS(#REF!,'Análise Surf'!mês,#REF!,"B",#REF!,"Ponto turístico")</f>
        <v>#REF!</v>
      </c>
      <c r="AA26" s="105" t="e">
        <f>COUNTIFS(#REF!,'Análise Surf'!mês,#REF!,"C",#REF!,"Praça")+COUNTIFS(#REF!,'Análise Surf'!mês,#REF!,"C",#REF!,"Parque")+COUNTIFS(#REF!,'Análise Surf'!mês,#REF!,"C",#REF!,"Ponto turístico")</f>
        <v>#REF!</v>
      </c>
      <c r="AB26" s="76"/>
      <c r="AC26" s="104" t="e">
        <f>COUNTIFS(#REF!,'Análise Surf'!mês,#REF!,'Análise Surf'!região)</f>
        <v>#REF!</v>
      </c>
      <c r="AD26" s="322"/>
      <c r="AE26" s="104" t="e">
        <f>COUNTIFS(#REF!,'Análise Surf'!mês,#REF!,'Análise Surf'!região)</f>
        <v>#REF!</v>
      </c>
      <c r="AF26" s="322"/>
      <c r="AG26" s="104" t="e">
        <f>COUNTIFS(#REF!,'Análise Surf'!mês,#REF!,'Análise Surf'!região)</f>
        <v>#REF!</v>
      </c>
      <c r="AH26" s="322"/>
      <c r="AI26" s="104" t="e">
        <f>COUNTIFS(#REF!,'Análise Surf'!mês,#REF!,'Análise Surf'!região)</f>
        <v>#REF!</v>
      </c>
      <c r="AJ26" s="322"/>
      <c r="AK26" s="104" t="e">
        <f>COUNTIFS(#REF!,'Análise Surf'!mês,#REF!,'Análise Surf'!região)</f>
        <v>#REF!</v>
      </c>
      <c r="AL26" s="185"/>
      <c r="AP26" s="442"/>
      <c r="AQ26" s="111">
        <v>44136</v>
      </c>
      <c r="AR26" s="321" t="e">
        <f>COUNTIFS(#REF!,'Análise Surf'!mês,#REF!,'Análise Surf'!tipo)</f>
        <v>#REF!</v>
      </c>
      <c r="AS26" s="108" t="e">
        <f>COUNTIFS(#REF!,'Análise Surf'!mês,#REF!,'Análise Surf'!tipo)</f>
        <v>#REF!</v>
      </c>
      <c r="AT26" s="108" t="e">
        <f>COUNTIFS(#REF!,'Análise Surf'!mês,#REF!,'Análise Surf'!tipo)</f>
        <v>#REF!</v>
      </c>
      <c r="AU26" s="108" t="e">
        <f>COUNTIFS(#REF!,'Análise Surf'!mês,#REF!,'Análise Surf'!tipo)</f>
        <v>#REF!</v>
      </c>
      <c r="AV26" s="108" t="e">
        <f>COUNTIFS(#REF!,'Análise Surf'!mês,#REF!,'Análise Surf'!tipo)</f>
        <v>#REF!</v>
      </c>
      <c r="AW26" s="108" t="e">
        <f>COUNTIFS(#REF!,'Análise Surf'!mês,#REF!,'Análise Surf'!tipo)</f>
        <v>#REF!</v>
      </c>
      <c r="AX26" s="108" t="e">
        <f>COUNTIFS(#REF!,'Análise Surf'!mês,#REF!,'Análise Surf'!tipo)</f>
        <v>#REF!</v>
      </c>
      <c r="AY26" s="108" t="e">
        <f>COUNTIFS(#REF!,'Análise Surf'!mês,#REF!,'Análise Surf'!tipo)</f>
        <v>#REF!</v>
      </c>
      <c r="AZ26" s="108" t="e">
        <f>COUNTIFS(#REF!,'Análise Surf'!mês,#REF!,'Análise Surf'!tipo)</f>
        <v>#REF!</v>
      </c>
      <c r="BA26" s="108" t="e">
        <f>COUNTIFS(#REF!,'Análise Surf'!mês,#REF!,'Análise Surf'!tipo)</f>
        <v>#REF!</v>
      </c>
      <c r="BB26" s="108" t="e">
        <f>COUNTIFS(#REF!,'Análise Surf'!mês,#REF!,'Análise Surf'!tipo)</f>
        <v>#REF!</v>
      </c>
      <c r="BC26" s="108" t="e">
        <f>COUNTIFS(#REF!,'Análise Surf'!mês,#REF!,'Análise Surf'!tipo)</f>
        <v>#REF!</v>
      </c>
      <c r="BD26" s="108" t="e">
        <f>COUNTIFS(#REF!,'Análise Surf'!mês,#REF!,'Análise Surf'!tipo)</f>
        <v>#REF!</v>
      </c>
      <c r="BE26" s="347" t="e">
        <f>COUNTIFS(#REF!,'Análise Surf'!mês,#REF!,'Análise Surf'!tipo)</f>
        <v>#REF!</v>
      </c>
      <c r="BF26" s="114" t="e">
        <f t="shared" si="5"/>
        <v>#REF!</v>
      </c>
    </row>
    <row r="27" spans="1:58" ht="15.75" customHeight="1">
      <c r="A27" s="444"/>
      <c r="B27" s="134">
        <v>44166</v>
      </c>
      <c r="C27" s="96" t="e">
        <f>COUNTIF(#REF!,'Análise Surf'!mês)</f>
        <v>#REF!</v>
      </c>
      <c r="D27" s="96"/>
      <c r="E27" s="136"/>
      <c r="F27" s="137" t="e">
        <f>COUNTIFS(#REF!,'Análise Surf'!mês,#REF!,'Análise Surf'!categoria)</f>
        <v>#REF!</v>
      </c>
      <c r="G27" s="138" t="e">
        <f>COUNTIFS(#REF!,'Análise Surf'!mês,#REF!,'Análise Surf'!categoria)</f>
        <v>#REF!</v>
      </c>
      <c r="H27" s="76"/>
      <c r="I27" s="99" t="e">
        <f>COUNTIFS(#REF!,'Análise Surf'!mês,#REF!,"A")</f>
        <v>#REF!</v>
      </c>
      <c r="J27" s="100"/>
      <c r="K27" s="99" t="e">
        <f>COUNTIFS(#REF!,'Análise Surf'!mês,#REF!,"B")</f>
        <v>#REF!</v>
      </c>
      <c r="L27" s="100"/>
      <c r="M27" s="99" t="e">
        <f>COUNTIFS(#REF!,'Análise Surf'!mês,#REF!,"C")</f>
        <v>#REF!</v>
      </c>
      <c r="N27" s="100"/>
      <c r="O27" s="76"/>
      <c r="P27" s="154"/>
      <c r="Q27" s="132"/>
      <c r="R27" s="154"/>
      <c r="S27" s="132"/>
      <c r="T27" s="155" t="e">
        <f t="shared" si="4"/>
        <v>#REF!</v>
      </c>
      <c r="U27" s="184"/>
      <c r="V27" s="76"/>
      <c r="W27" s="104" t="e">
        <f>COUNTIFS(#REF!,'Análise Surf'!mês,#REF!,"CEU")</f>
        <v>#REF!</v>
      </c>
      <c r="X27" s="105"/>
      <c r="Y27" s="76"/>
      <c r="Z27" s="102" t="e">
        <f>COUNTIFS(#REF!,'Análise Surf'!mês,#REF!,"B",#REF!,"Praça")+COUNTIFS(#REF!,'Análise Surf'!mês,#REF!,"B",#REF!,"Parque")+COUNTIFS(#REF!,'Análise Surf'!mês,#REF!,"B",#REF!,"Ponto turístico")</f>
        <v>#REF!</v>
      </c>
      <c r="AA27" s="105" t="e">
        <f>COUNTIFS(#REF!,'Análise Surf'!mês,#REF!,"C",#REF!,"Praça")+COUNTIFS(#REF!,'Análise Surf'!mês,#REF!,"C",#REF!,"Parque")+COUNTIFS(#REF!,'Análise Surf'!mês,#REF!,"C",#REF!,"Ponto turístico")</f>
        <v>#REF!</v>
      </c>
      <c r="AB27" s="76"/>
      <c r="AC27" s="104" t="e">
        <f>COUNTIFS(#REF!,'Análise Surf'!mês,#REF!,'Análise Surf'!região)</f>
        <v>#REF!</v>
      </c>
      <c r="AD27" s="322"/>
      <c r="AE27" s="104" t="e">
        <f>COUNTIFS(#REF!,'Análise Surf'!mês,#REF!,'Análise Surf'!região)</f>
        <v>#REF!</v>
      </c>
      <c r="AF27" s="322"/>
      <c r="AG27" s="104" t="e">
        <f>COUNTIFS(#REF!,'Análise Surf'!mês,#REF!,'Análise Surf'!região)</f>
        <v>#REF!</v>
      </c>
      <c r="AH27" s="322"/>
      <c r="AI27" s="104" t="e">
        <f>COUNTIFS(#REF!,'Análise Surf'!mês,#REF!,'Análise Surf'!região)</f>
        <v>#REF!</v>
      </c>
      <c r="AJ27" s="322"/>
      <c r="AK27" s="104" t="e">
        <f>COUNTIFS(#REF!,'Análise Surf'!mês,#REF!,'Análise Surf'!região)</f>
        <v>#REF!</v>
      </c>
      <c r="AL27" s="185"/>
      <c r="AP27" s="444"/>
      <c r="AQ27" s="134">
        <v>44166</v>
      </c>
      <c r="AR27" s="321" t="e">
        <f>COUNTIFS(#REF!,'Análise Surf'!mês,#REF!,'Análise Surf'!tipo)</f>
        <v>#REF!</v>
      </c>
      <c r="AS27" s="108" t="e">
        <f>COUNTIFS(#REF!,'Análise Surf'!mês,#REF!,'Análise Surf'!tipo)</f>
        <v>#REF!</v>
      </c>
      <c r="AT27" s="108" t="e">
        <f>COUNTIFS(#REF!,'Análise Surf'!mês,#REF!,'Análise Surf'!tipo)</f>
        <v>#REF!</v>
      </c>
      <c r="AU27" s="108" t="e">
        <f>COUNTIFS(#REF!,'Análise Surf'!mês,#REF!,'Análise Surf'!tipo)</f>
        <v>#REF!</v>
      </c>
      <c r="AV27" s="108" t="e">
        <f>COUNTIFS(#REF!,'Análise Surf'!mês,#REF!,'Análise Surf'!tipo)</f>
        <v>#REF!</v>
      </c>
      <c r="AW27" s="108" t="e">
        <f>COUNTIFS(#REF!,'Análise Surf'!mês,#REF!,'Análise Surf'!tipo)</f>
        <v>#REF!</v>
      </c>
      <c r="AX27" s="108" t="e">
        <f>COUNTIFS(#REF!,'Análise Surf'!mês,#REF!,'Análise Surf'!tipo)</f>
        <v>#REF!</v>
      </c>
      <c r="AY27" s="108" t="e">
        <f>COUNTIFS(#REF!,'Análise Surf'!mês,#REF!,'Análise Surf'!tipo)</f>
        <v>#REF!</v>
      </c>
      <c r="AZ27" s="108" t="e">
        <f>COUNTIFS(#REF!,'Análise Surf'!mês,#REF!,'Análise Surf'!tipo)</f>
        <v>#REF!</v>
      </c>
      <c r="BA27" s="108" t="e">
        <f>COUNTIFS(#REF!,'Análise Surf'!mês,#REF!,'Análise Surf'!tipo)</f>
        <v>#REF!</v>
      </c>
      <c r="BB27" s="108" t="e">
        <f>COUNTIFS(#REF!,'Análise Surf'!mês,#REF!,'Análise Surf'!tipo)</f>
        <v>#REF!</v>
      </c>
      <c r="BC27" s="108" t="e">
        <f>COUNTIFS(#REF!,'Análise Surf'!mês,#REF!,'Análise Surf'!tipo)</f>
        <v>#REF!</v>
      </c>
      <c r="BD27" s="108" t="e">
        <f>COUNTIFS(#REF!,'Análise Surf'!mês,#REF!,'Análise Surf'!tipo)</f>
        <v>#REF!</v>
      </c>
      <c r="BE27" s="347" t="e">
        <f>COUNTIFS(#REF!,'Análise Surf'!mês,#REF!,'Análise Surf'!tipo)</f>
        <v>#REF!</v>
      </c>
      <c r="BF27" s="303" t="e">
        <f t="shared" si="5"/>
        <v>#REF!</v>
      </c>
    </row>
    <row r="28" spans="1:58" ht="6" customHeight="1">
      <c r="A28" s="130"/>
      <c r="B28" s="130"/>
      <c r="C28" s="302"/>
      <c r="D28" s="130"/>
      <c r="E28" s="130"/>
      <c r="F28" s="130"/>
      <c r="G28" s="130"/>
      <c r="H28" s="130"/>
      <c r="I28" s="340"/>
      <c r="J28" s="341"/>
      <c r="K28" s="341"/>
      <c r="L28" s="342"/>
      <c r="M28" s="350"/>
      <c r="N28" s="202"/>
      <c r="O28" s="130"/>
      <c r="P28" s="343"/>
      <c r="Q28" s="186"/>
      <c r="R28" s="186"/>
      <c r="S28" s="186"/>
      <c r="T28" s="186"/>
      <c r="U28" s="325"/>
      <c r="V28" s="130"/>
      <c r="W28" s="130"/>
      <c r="X28" s="130"/>
      <c r="Y28" s="130"/>
      <c r="Z28" s="348"/>
      <c r="AA28" s="344"/>
      <c r="AB28" s="130"/>
      <c r="AC28" s="120"/>
      <c r="AD28" s="187"/>
      <c r="AE28" s="120"/>
      <c r="AF28" s="187"/>
      <c r="AG28" s="120"/>
      <c r="AH28" s="187"/>
      <c r="AI28" s="120"/>
      <c r="AJ28" s="187"/>
      <c r="AK28" s="120"/>
      <c r="AL28" s="344"/>
      <c r="AM28" s="130"/>
      <c r="AN28" s="130"/>
      <c r="AO28" s="130"/>
      <c r="AP28" s="130"/>
      <c r="AQ28" s="130"/>
      <c r="AR28" s="131"/>
      <c r="AS28" s="131"/>
      <c r="AT28" s="131"/>
      <c r="AU28" s="131"/>
      <c r="AV28" s="131"/>
      <c r="AW28" s="131"/>
      <c r="AX28" s="131"/>
      <c r="AY28" s="131"/>
      <c r="AZ28" s="131"/>
      <c r="BA28" s="131"/>
      <c r="BB28" s="131"/>
      <c r="BC28" s="131"/>
      <c r="BD28" s="131"/>
      <c r="BE28" s="216"/>
      <c r="BF28" s="223"/>
    </row>
    <row r="29" spans="1:58" ht="15" customHeight="1">
      <c r="A29" s="443">
        <v>2021</v>
      </c>
      <c r="B29" s="111">
        <v>44197</v>
      </c>
      <c r="C29" s="96" t="e">
        <f>COUNTIF(#REF!,'Análise Surf'!mês)</f>
        <v>#REF!</v>
      </c>
      <c r="D29" s="96"/>
      <c r="E29" s="112"/>
      <c r="F29" s="103" t="e">
        <f>COUNTIFS(#REF!,'Análise Surf'!mês,#REF!,'Análise Surf'!categoria)</f>
        <v>#REF!</v>
      </c>
      <c r="G29" s="100" t="e">
        <f>COUNTIFS(#REF!,'Análise Surf'!mês,#REF!,'Análise Surf'!categoria)</f>
        <v>#REF!</v>
      </c>
      <c r="H29" s="76"/>
      <c r="I29" s="99" t="e">
        <f>COUNTIFS(#REF!,'Análise Surf'!mês,#REF!,"A")</f>
        <v>#REF!</v>
      </c>
      <c r="J29" s="100"/>
      <c r="K29" s="99" t="e">
        <f>COUNTIFS(#REF!,'Análise Surf'!mês,#REF!,"B")</f>
        <v>#REF!</v>
      </c>
      <c r="L29" s="100"/>
      <c r="M29" s="99" t="e">
        <f>COUNTIFS(#REF!,'Análise Surf'!mês,#REF!,"C")</f>
        <v>#REF!</v>
      </c>
      <c r="N29" s="100"/>
      <c r="O29" s="76"/>
      <c r="P29" s="154"/>
      <c r="Q29" s="132"/>
      <c r="R29" s="154"/>
      <c r="S29" s="132"/>
      <c r="T29" s="155" t="e">
        <f>SUM(M$3:M29)</f>
        <v>#REF!</v>
      </c>
      <c r="U29" s="184"/>
      <c r="V29" s="76"/>
      <c r="W29" s="104" t="e">
        <f>COUNTIFS(#REF!,'Análise Surf'!mês,#REF!,"CEU")</f>
        <v>#REF!</v>
      </c>
      <c r="X29" s="105"/>
      <c r="Y29" s="76"/>
      <c r="Z29" s="102" t="e">
        <f>COUNTIFS(#REF!,'Análise Surf'!mês,#REF!,"B",#REF!,"Praça")+COUNTIFS(#REF!,'Análise Surf'!mês,#REF!,"B",#REF!,"Parque")+COUNTIFS(#REF!,'Análise Surf'!mês,#REF!,"B",#REF!,"Ponto turístico")</f>
        <v>#REF!</v>
      </c>
      <c r="AA29" s="105" t="e">
        <f>COUNTIFS(#REF!,'Análise Surf'!mês,#REF!,"C",#REF!,"Praça")+COUNTIFS(#REF!,'Análise Surf'!mês,#REF!,"C",#REF!,"Parque")+COUNTIFS(#REF!,'Análise Surf'!mês,#REF!,"C",#REF!,"Ponto turístico")</f>
        <v>#REF!</v>
      </c>
      <c r="AB29" s="76"/>
      <c r="AC29" s="104" t="e">
        <f>COUNTIFS(#REF!,'Análise Surf'!mês,#REF!,'Análise Surf'!região)</f>
        <v>#REF!</v>
      </c>
      <c r="AD29" s="322"/>
      <c r="AE29" s="104" t="e">
        <f>COUNTIFS(#REF!,'Análise Surf'!mês,#REF!,'Análise Surf'!região)</f>
        <v>#REF!</v>
      </c>
      <c r="AF29" s="322"/>
      <c r="AG29" s="104" t="e">
        <f>COUNTIFS(#REF!,'Análise Surf'!mês,#REF!,'Análise Surf'!região)</f>
        <v>#REF!</v>
      </c>
      <c r="AH29" s="322"/>
      <c r="AI29" s="104" t="e">
        <f>COUNTIFS(#REF!,'Análise Surf'!mês,#REF!,'Análise Surf'!região)</f>
        <v>#REF!</v>
      </c>
      <c r="AJ29" s="322"/>
      <c r="AK29" s="104" t="e">
        <f>COUNTIFS(#REF!,'Análise Surf'!mês,#REF!,'Análise Surf'!região)</f>
        <v>#REF!</v>
      </c>
      <c r="AL29" s="185"/>
      <c r="AP29" s="443">
        <v>2021</v>
      </c>
      <c r="AQ29" s="111">
        <v>44197</v>
      </c>
      <c r="AR29" s="321" t="e">
        <f>COUNTIFS(#REF!,'Análise Surf'!mês,#REF!,'Análise Surf'!tipo)</f>
        <v>#REF!</v>
      </c>
      <c r="AS29" s="108" t="e">
        <f>COUNTIFS(#REF!,'Análise Surf'!mês,#REF!,'Análise Surf'!tipo)</f>
        <v>#REF!</v>
      </c>
      <c r="AT29" s="108" t="e">
        <f>COUNTIFS(#REF!,'Análise Surf'!mês,#REF!,'Análise Surf'!tipo)</f>
        <v>#REF!</v>
      </c>
      <c r="AU29" s="108" t="e">
        <f>COUNTIFS(#REF!,'Análise Surf'!mês,#REF!,'Análise Surf'!tipo)</f>
        <v>#REF!</v>
      </c>
      <c r="AV29" s="108" t="e">
        <f>COUNTIFS(#REF!,'Análise Surf'!mês,#REF!,'Análise Surf'!tipo)</f>
        <v>#REF!</v>
      </c>
      <c r="AW29" s="108" t="e">
        <f>COUNTIFS(#REF!,'Análise Surf'!mês,#REF!,'Análise Surf'!tipo)</f>
        <v>#REF!</v>
      </c>
      <c r="AX29" s="108" t="e">
        <f>COUNTIFS(#REF!,'Análise Surf'!mês,#REF!,'Análise Surf'!tipo)</f>
        <v>#REF!</v>
      </c>
      <c r="AY29" s="108" t="e">
        <f>COUNTIFS(#REF!,'Análise Surf'!mês,#REF!,'Análise Surf'!tipo)</f>
        <v>#REF!</v>
      </c>
      <c r="AZ29" s="108" t="e">
        <f>COUNTIFS(#REF!,'Análise Surf'!mês,#REF!,'Análise Surf'!tipo)</f>
        <v>#REF!</v>
      </c>
      <c r="BA29" s="108" t="e">
        <f>COUNTIFS(#REF!,'Análise Surf'!mês,#REF!,'Análise Surf'!tipo)</f>
        <v>#REF!</v>
      </c>
      <c r="BB29" s="108" t="e">
        <f>COUNTIFS(#REF!,'Análise Surf'!mês,#REF!,'Análise Surf'!tipo)</f>
        <v>#REF!</v>
      </c>
      <c r="BC29" s="108" t="e">
        <f>COUNTIFS(#REF!,'Análise Surf'!mês,#REF!,'Análise Surf'!tipo)</f>
        <v>#REF!</v>
      </c>
      <c r="BD29" s="108" t="e">
        <f>COUNTIFS(#REF!,'Análise Surf'!mês,#REF!,'Análise Surf'!tipo)</f>
        <v>#REF!</v>
      </c>
      <c r="BE29" s="347" t="e">
        <f>COUNTIFS(#REF!,'Análise Surf'!mês,#REF!,'Análise Surf'!tipo)</f>
        <v>#REF!</v>
      </c>
      <c r="BF29" s="114" t="e">
        <f>SUM(AR29:BE29)</f>
        <v>#REF!</v>
      </c>
    </row>
    <row r="30" spans="1:58" ht="15.75" customHeight="1">
      <c r="A30" s="442"/>
      <c r="B30" s="111">
        <v>44228</v>
      </c>
      <c r="C30" s="96" t="e">
        <f>COUNTIF(#REF!,'Análise Surf'!mês)</f>
        <v>#REF!</v>
      </c>
      <c r="D30" s="96"/>
      <c r="E30" s="112"/>
      <c r="F30" s="103" t="e">
        <f>COUNTIFS(#REF!,'Análise Surf'!mês,#REF!,'Análise Surf'!categoria)</f>
        <v>#REF!</v>
      </c>
      <c r="G30" s="100" t="e">
        <f>COUNTIFS(#REF!,'Análise Surf'!mês,#REF!,'Análise Surf'!categoria)</f>
        <v>#REF!</v>
      </c>
      <c r="H30" s="76"/>
      <c r="I30" s="99" t="e">
        <f>COUNTIFS(#REF!,'Análise Surf'!mês,#REF!,"A")</f>
        <v>#REF!</v>
      </c>
      <c r="J30" s="100"/>
      <c r="K30" s="99" t="e">
        <f>COUNTIFS(#REF!,'Análise Surf'!mês,#REF!,"B")</f>
        <v>#REF!</v>
      </c>
      <c r="L30" s="100"/>
      <c r="M30" s="99" t="e">
        <f>COUNTIFS(#REF!,'Análise Surf'!mês,#REF!,"C")</f>
        <v>#REF!</v>
      </c>
      <c r="N30" s="100"/>
      <c r="O30" s="76"/>
      <c r="P30" s="154"/>
      <c r="Q30" s="132"/>
      <c r="R30" s="154"/>
      <c r="S30" s="132"/>
      <c r="T30" s="155" t="e">
        <f>SUM(M$3:M30)</f>
        <v>#REF!</v>
      </c>
      <c r="U30" s="184"/>
      <c r="V30" s="76"/>
      <c r="W30" s="104" t="e">
        <f>COUNTIFS(#REF!,'Análise Surf'!mês,#REF!,"CEU")</f>
        <v>#REF!</v>
      </c>
      <c r="X30" s="105"/>
      <c r="Y30" s="76"/>
      <c r="Z30" s="102" t="e">
        <f>COUNTIFS(#REF!,'Análise Surf'!mês,#REF!,"B",#REF!,"Praça")+COUNTIFS(#REF!,'Análise Surf'!mês,#REF!,"B",#REF!,"Parque")+COUNTIFS(#REF!,'Análise Surf'!mês,#REF!,"B",#REF!,"Ponto turístico")</f>
        <v>#REF!</v>
      </c>
      <c r="AA30" s="105" t="e">
        <f>COUNTIFS(#REF!,'Análise Surf'!mês,#REF!,"C",#REF!,"Praça")+COUNTIFS(#REF!,'Análise Surf'!mês,#REF!,"C",#REF!,"Parque")+COUNTIFS(#REF!,'Análise Surf'!mês,#REF!,"C",#REF!,"Ponto turístico")</f>
        <v>#REF!</v>
      </c>
      <c r="AB30" s="76"/>
      <c r="AC30" s="104" t="e">
        <f>COUNTIFS(#REF!,'Análise Surf'!mês,#REF!,'Análise Surf'!região)</f>
        <v>#REF!</v>
      </c>
      <c r="AD30" s="322"/>
      <c r="AE30" s="104" t="e">
        <f>COUNTIFS(#REF!,'Análise Surf'!mês,#REF!,'Análise Surf'!região)</f>
        <v>#REF!</v>
      </c>
      <c r="AF30" s="322"/>
      <c r="AG30" s="104" t="e">
        <f>COUNTIFS(#REF!,'Análise Surf'!mês,#REF!,'Análise Surf'!região)</f>
        <v>#REF!</v>
      </c>
      <c r="AH30" s="322"/>
      <c r="AI30" s="104" t="e">
        <f>COUNTIFS(#REF!,'Análise Surf'!mês,#REF!,'Análise Surf'!região)</f>
        <v>#REF!</v>
      </c>
      <c r="AJ30" s="322"/>
      <c r="AK30" s="104" t="e">
        <f>COUNTIFS(#REF!,'Análise Surf'!mês,#REF!,'Análise Surf'!região)</f>
        <v>#REF!</v>
      </c>
      <c r="AL30" s="185"/>
      <c r="AP30" s="442"/>
      <c r="AQ30" s="111">
        <v>44228</v>
      </c>
      <c r="AR30" s="321" t="e">
        <f>COUNTIFS(#REF!,'Análise Surf'!mês,#REF!,'Análise Surf'!tipo)</f>
        <v>#REF!</v>
      </c>
      <c r="AS30" s="108" t="e">
        <f>COUNTIFS(#REF!,'Análise Surf'!mês,#REF!,'Análise Surf'!tipo)</f>
        <v>#REF!</v>
      </c>
      <c r="AT30" s="108" t="e">
        <f>COUNTIFS(#REF!,'Análise Surf'!mês,#REF!,'Análise Surf'!tipo)</f>
        <v>#REF!</v>
      </c>
      <c r="AU30" s="108" t="e">
        <f>COUNTIFS(#REF!,'Análise Surf'!mês,#REF!,'Análise Surf'!tipo)</f>
        <v>#REF!</v>
      </c>
      <c r="AV30" s="108" t="e">
        <f>COUNTIFS(#REF!,'Análise Surf'!mês,#REF!,'Análise Surf'!tipo)</f>
        <v>#REF!</v>
      </c>
      <c r="AW30" s="108" t="e">
        <f>COUNTIFS(#REF!,'Análise Surf'!mês,#REF!,'Análise Surf'!tipo)</f>
        <v>#REF!</v>
      </c>
      <c r="AX30" s="108" t="e">
        <f>COUNTIFS(#REF!,'Análise Surf'!mês,#REF!,'Análise Surf'!tipo)</f>
        <v>#REF!</v>
      </c>
      <c r="AY30" s="108" t="e">
        <f>COUNTIFS(#REF!,'Análise Surf'!mês,#REF!,'Análise Surf'!tipo)</f>
        <v>#REF!</v>
      </c>
      <c r="AZ30" s="108" t="e">
        <f>COUNTIFS(#REF!,'Análise Surf'!mês,#REF!,'Análise Surf'!tipo)</f>
        <v>#REF!</v>
      </c>
      <c r="BA30" s="108" t="e">
        <f>COUNTIFS(#REF!,'Análise Surf'!mês,#REF!,'Análise Surf'!tipo)</f>
        <v>#REF!</v>
      </c>
      <c r="BB30" s="108" t="e">
        <f>COUNTIFS(#REF!,'Análise Surf'!mês,#REF!,'Análise Surf'!tipo)</f>
        <v>#REF!</v>
      </c>
      <c r="BC30" s="108" t="e">
        <f>COUNTIFS(#REF!,'Análise Surf'!mês,#REF!,'Análise Surf'!tipo)</f>
        <v>#REF!</v>
      </c>
      <c r="BD30" s="108" t="e">
        <f>COUNTIFS(#REF!,'Análise Surf'!mês,#REF!,'Análise Surf'!tipo)</f>
        <v>#REF!</v>
      </c>
      <c r="BE30" s="347" t="e">
        <f>COUNTIFS(#REF!,'Análise Surf'!mês,#REF!,'Análise Surf'!tipo)</f>
        <v>#REF!</v>
      </c>
      <c r="BF30" s="114" t="e">
        <f>SUM(AR30:BE30)</f>
        <v>#REF!</v>
      </c>
    </row>
    <row r="31" spans="1:58" ht="15.75" customHeight="1">
      <c r="A31" s="442"/>
      <c r="B31" s="111">
        <v>44256</v>
      </c>
      <c r="C31" s="96" t="e">
        <f>COUNTIF(#REF!,'Análise Surf'!mês)</f>
        <v>#REF!</v>
      </c>
      <c r="D31" s="96"/>
      <c r="E31" s="112"/>
      <c r="F31" s="103" t="e">
        <f>COUNTIFS(#REF!,'Análise Surf'!mês,#REF!,'Análise Surf'!categoria)</f>
        <v>#REF!</v>
      </c>
      <c r="G31" s="100" t="e">
        <f>COUNTIFS(#REF!,'Análise Surf'!mês,#REF!,'Análise Surf'!categoria)</f>
        <v>#REF!</v>
      </c>
      <c r="H31" s="76"/>
      <c r="I31" s="99" t="e">
        <f>COUNTIFS(#REF!,'Análise Surf'!mês,#REF!,"A")</f>
        <v>#REF!</v>
      </c>
      <c r="J31" s="100"/>
      <c r="K31" s="99" t="e">
        <f>COUNTIFS(#REF!,'Análise Surf'!mês,#REF!,"B")</f>
        <v>#REF!</v>
      </c>
      <c r="L31" s="100"/>
      <c r="M31" s="99" t="e">
        <f>COUNTIFS(#REF!,'Análise Surf'!mês,#REF!,"C")</f>
        <v>#REF!</v>
      </c>
      <c r="N31" s="100"/>
      <c r="O31" s="76"/>
      <c r="P31" s="154"/>
      <c r="Q31" s="132"/>
      <c r="R31" s="154"/>
      <c r="S31" s="132"/>
      <c r="T31" s="155" t="e">
        <f>SUM(M$3:M31)</f>
        <v>#REF!</v>
      </c>
      <c r="U31" s="184"/>
      <c r="V31" s="76"/>
      <c r="W31" s="104" t="e">
        <f>COUNTIFS(#REF!,'Análise Surf'!mês,#REF!,"CEU")</f>
        <v>#REF!</v>
      </c>
      <c r="X31" s="105"/>
      <c r="Y31" s="76"/>
      <c r="Z31" s="102" t="e">
        <f>COUNTIFS(#REF!,'Análise Surf'!mês,#REF!,"B",#REF!,"Praça")+COUNTIFS(#REF!,'Análise Surf'!mês,#REF!,"B",#REF!,"Parque")+COUNTIFS(#REF!,'Análise Surf'!mês,#REF!,"B",#REF!,"Ponto turístico")</f>
        <v>#REF!</v>
      </c>
      <c r="AA31" s="105" t="e">
        <f>COUNTIFS(#REF!,'Análise Surf'!mês,#REF!,"C",#REF!,"Praça")+COUNTIFS(#REF!,'Análise Surf'!mês,#REF!,"C",#REF!,"Parque")+COUNTIFS(#REF!,'Análise Surf'!mês,#REF!,"C",#REF!,"Ponto turístico")</f>
        <v>#REF!</v>
      </c>
      <c r="AB31" s="76"/>
      <c r="AC31" s="104" t="e">
        <f>COUNTIFS(#REF!,'Análise Surf'!mês,#REF!,'Análise Surf'!região)</f>
        <v>#REF!</v>
      </c>
      <c r="AD31" s="322"/>
      <c r="AE31" s="104" t="e">
        <f>COUNTIFS(#REF!,'Análise Surf'!mês,#REF!,'Análise Surf'!região)</f>
        <v>#REF!</v>
      </c>
      <c r="AF31" s="322"/>
      <c r="AG31" s="104" t="e">
        <f>COUNTIFS(#REF!,'Análise Surf'!mês,#REF!,'Análise Surf'!região)</f>
        <v>#REF!</v>
      </c>
      <c r="AH31" s="322"/>
      <c r="AI31" s="104" t="e">
        <f>COUNTIFS(#REF!,'Análise Surf'!mês,#REF!,'Análise Surf'!região)</f>
        <v>#REF!</v>
      </c>
      <c r="AJ31" s="322"/>
      <c r="AK31" s="104" t="e">
        <f>COUNTIFS(#REF!,'Análise Surf'!mês,#REF!,'Análise Surf'!região)</f>
        <v>#REF!</v>
      </c>
      <c r="AL31" s="185"/>
      <c r="AP31" s="442"/>
      <c r="AQ31" s="111">
        <v>44256</v>
      </c>
      <c r="AR31" s="321" t="e">
        <f>COUNTIFS(#REF!,'Análise Surf'!mês,#REF!,'Análise Surf'!tipo)</f>
        <v>#REF!</v>
      </c>
      <c r="AS31" s="108" t="e">
        <f>COUNTIFS(#REF!,'Análise Surf'!mês,#REF!,'Análise Surf'!tipo)</f>
        <v>#REF!</v>
      </c>
      <c r="AT31" s="108" t="e">
        <f>COUNTIFS(#REF!,'Análise Surf'!mês,#REF!,'Análise Surf'!tipo)</f>
        <v>#REF!</v>
      </c>
      <c r="AU31" s="108" t="e">
        <f>COUNTIFS(#REF!,'Análise Surf'!mês,#REF!,'Análise Surf'!tipo)</f>
        <v>#REF!</v>
      </c>
      <c r="AV31" s="108" t="e">
        <f>COUNTIFS(#REF!,'Análise Surf'!mês,#REF!,'Análise Surf'!tipo)</f>
        <v>#REF!</v>
      </c>
      <c r="AW31" s="108" t="e">
        <f>COUNTIFS(#REF!,'Análise Surf'!mês,#REF!,'Análise Surf'!tipo)</f>
        <v>#REF!</v>
      </c>
      <c r="AX31" s="108" t="e">
        <f>COUNTIFS(#REF!,'Análise Surf'!mês,#REF!,'Análise Surf'!tipo)</f>
        <v>#REF!</v>
      </c>
      <c r="AY31" s="108" t="e">
        <f>COUNTIFS(#REF!,'Análise Surf'!mês,#REF!,'Análise Surf'!tipo)</f>
        <v>#REF!</v>
      </c>
      <c r="AZ31" s="108" t="e">
        <f>COUNTIFS(#REF!,'Análise Surf'!mês,#REF!,'Análise Surf'!tipo)</f>
        <v>#REF!</v>
      </c>
      <c r="BA31" s="108" t="e">
        <f>COUNTIFS(#REF!,'Análise Surf'!mês,#REF!,'Análise Surf'!tipo)</f>
        <v>#REF!</v>
      </c>
      <c r="BB31" s="108" t="e">
        <f>COUNTIFS(#REF!,'Análise Surf'!mês,#REF!,'Análise Surf'!tipo)</f>
        <v>#REF!</v>
      </c>
      <c r="BC31" s="108" t="e">
        <f>COUNTIFS(#REF!,'Análise Surf'!mês,#REF!,'Análise Surf'!tipo)</f>
        <v>#REF!</v>
      </c>
      <c r="BD31" s="108" t="e">
        <f>COUNTIFS(#REF!,'Análise Surf'!mês,#REF!,'Análise Surf'!tipo)</f>
        <v>#REF!</v>
      </c>
      <c r="BE31" s="347" t="e">
        <f>COUNTIFS(#REF!,'Análise Surf'!mês,#REF!,'Análise Surf'!tipo)</f>
        <v>#REF!</v>
      </c>
      <c r="BF31" s="114" t="e">
        <f>SUM(AR31:BE31)</f>
        <v>#REF!</v>
      </c>
    </row>
    <row r="32" spans="1:58" ht="15.75" customHeight="1">
      <c r="A32" s="442"/>
      <c r="B32" s="111">
        <v>44287</v>
      </c>
      <c r="C32" s="96" t="e">
        <f>COUNTIF(#REF!,'Análise Surf'!mês)</f>
        <v>#REF!</v>
      </c>
      <c r="D32" s="96"/>
      <c r="E32" s="112"/>
      <c r="F32" s="103" t="e">
        <f>COUNTIFS(#REF!,'Análise Surf'!mês,#REF!,'Análise Surf'!categoria)</f>
        <v>#REF!</v>
      </c>
      <c r="G32" s="100" t="e">
        <f>COUNTIFS(#REF!,'Análise Surf'!mês,#REF!,'Análise Surf'!categoria)</f>
        <v>#REF!</v>
      </c>
      <c r="H32" s="76"/>
      <c r="I32" s="99" t="e">
        <f>COUNTIFS(#REF!,'Análise Surf'!mês,#REF!,"A")</f>
        <v>#REF!</v>
      </c>
      <c r="J32" s="100"/>
      <c r="K32" s="99" t="e">
        <f>COUNTIFS(#REF!,'Análise Surf'!mês,#REF!,"B")</f>
        <v>#REF!</v>
      </c>
      <c r="L32" s="100"/>
      <c r="M32" s="99" t="e">
        <f>COUNTIFS(#REF!,'Análise Surf'!mês,#REF!,"C")</f>
        <v>#REF!</v>
      </c>
      <c r="N32" s="100"/>
      <c r="O32" s="76"/>
      <c r="P32" s="154"/>
      <c r="Q32" s="132"/>
      <c r="R32" s="154"/>
      <c r="S32" s="132"/>
      <c r="T32" s="204" t="e">
        <f>SUM(M$3:M32)</f>
        <v>#REF!</v>
      </c>
      <c r="U32" s="184"/>
      <c r="V32" s="76"/>
      <c r="W32" s="104" t="e">
        <f>COUNTIFS(#REF!,'Análise Surf'!mês,#REF!,"CEU")</f>
        <v>#REF!</v>
      </c>
      <c r="X32" s="105"/>
      <c r="Y32" s="76"/>
      <c r="Z32" s="102" t="e">
        <f>COUNTIFS(#REF!,'Análise Surf'!mês,#REF!,"B",#REF!,"Praça")+COUNTIFS(#REF!,'Análise Surf'!mês,#REF!,"B",#REF!,"Parque")+COUNTIFS(#REF!,'Análise Surf'!mês,#REF!,"B",#REF!,"Ponto turístico")</f>
        <v>#REF!</v>
      </c>
      <c r="AA32" s="105" t="e">
        <f>COUNTIFS(#REF!,'Análise Surf'!mês,#REF!,"C",#REF!,"Praça")+COUNTIFS(#REF!,'Análise Surf'!mês,#REF!,"C",#REF!,"Parque")+COUNTIFS(#REF!,'Análise Surf'!mês,#REF!,"C",#REF!,"Ponto turístico")</f>
        <v>#REF!</v>
      </c>
      <c r="AB32" s="76"/>
      <c r="AC32" s="104" t="e">
        <f>COUNTIFS(#REF!,'Análise Surf'!mês,#REF!,'Análise Surf'!região)</f>
        <v>#REF!</v>
      </c>
      <c r="AD32" s="322"/>
      <c r="AE32" s="104" t="e">
        <f>COUNTIFS(#REF!,'Análise Surf'!mês,#REF!,'Análise Surf'!região)</f>
        <v>#REF!</v>
      </c>
      <c r="AF32" s="322"/>
      <c r="AG32" s="104" t="e">
        <f>COUNTIFS(#REF!,'Análise Surf'!mês,#REF!,'Análise Surf'!região)</f>
        <v>#REF!</v>
      </c>
      <c r="AH32" s="322"/>
      <c r="AI32" s="104" t="e">
        <f>COUNTIFS(#REF!,'Análise Surf'!mês,#REF!,'Análise Surf'!região)</f>
        <v>#REF!</v>
      </c>
      <c r="AJ32" s="322"/>
      <c r="AK32" s="104" t="e">
        <f>COUNTIFS(#REF!,'Análise Surf'!mês,#REF!,'Análise Surf'!região)</f>
        <v>#REF!</v>
      </c>
      <c r="AL32" s="185"/>
      <c r="AP32" s="442"/>
      <c r="AQ32" s="111">
        <v>44287</v>
      </c>
      <c r="AR32" s="321" t="e">
        <f>COUNTIFS(#REF!,'Análise Surf'!mês,#REF!,'Análise Surf'!tipo)</f>
        <v>#REF!</v>
      </c>
      <c r="AS32" s="108" t="e">
        <f>COUNTIFS(#REF!,'Análise Surf'!mês,#REF!,'Análise Surf'!tipo)</f>
        <v>#REF!</v>
      </c>
      <c r="AT32" s="108" t="e">
        <f>COUNTIFS(#REF!,'Análise Surf'!mês,#REF!,'Análise Surf'!tipo)</f>
        <v>#REF!</v>
      </c>
      <c r="AU32" s="108" t="e">
        <f>COUNTIFS(#REF!,'Análise Surf'!mês,#REF!,'Análise Surf'!tipo)</f>
        <v>#REF!</v>
      </c>
      <c r="AV32" s="108" t="e">
        <f>COUNTIFS(#REF!,'Análise Surf'!mês,#REF!,'Análise Surf'!tipo)</f>
        <v>#REF!</v>
      </c>
      <c r="AW32" s="108" t="e">
        <f>COUNTIFS(#REF!,'Análise Surf'!mês,#REF!,'Análise Surf'!tipo)</f>
        <v>#REF!</v>
      </c>
      <c r="AX32" s="108" t="e">
        <f>COUNTIFS(#REF!,'Análise Surf'!mês,#REF!,'Análise Surf'!tipo)</f>
        <v>#REF!</v>
      </c>
      <c r="AY32" s="108" t="e">
        <f>COUNTIFS(#REF!,'Análise Surf'!mês,#REF!,'Análise Surf'!tipo)</f>
        <v>#REF!</v>
      </c>
      <c r="AZ32" s="108" t="e">
        <f>COUNTIFS(#REF!,'Análise Surf'!mês,#REF!,'Análise Surf'!tipo)</f>
        <v>#REF!</v>
      </c>
      <c r="BA32" s="108" t="e">
        <f>COUNTIFS(#REF!,'Análise Surf'!mês,#REF!,'Análise Surf'!tipo)</f>
        <v>#REF!</v>
      </c>
      <c r="BB32" s="108" t="e">
        <f>COUNTIFS(#REF!,'Análise Surf'!mês,#REF!,'Análise Surf'!tipo)</f>
        <v>#REF!</v>
      </c>
      <c r="BC32" s="108" t="e">
        <f>COUNTIFS(#REF!,'Análise Surf'!mês,#REF!,'Análise Surf'!tipo)</f>
        <v>#REF!</v>
      </c>
      <c r="BD32" s="108" t="e">
        <f>COUNTIFS(#REF!,'Análise Surf'!mês,#REF!,'Análise Surf'!tipo)</f>
        <v>#REF!</v>
      </c>
      <c r="BE32" s="347" t="e">
        <f>COUNTIFS(#REF!,'Análise Surf'!mês,#REF!,'Análise Surf'!tipo)</f>
        <v>#REF!</v>
      </c>
      <c r="BF32" s="114" t="e">
        <f>SUM(AR32:BE32)</f>
        <v>#REF!</v>
      </c>
    </row>
    <row r="33" spans="1:58" ht="15.75" customHeight="1">
      <c r="A33" s="442"/>
      <c r="B33" s="164">
        <v>44317</v>
      </c>
      <c r="C33" s="190" t="e">
        <f>COUNTIF(#REF!,'Análise Surf'!mês)</f>
        <v>#REF!</v>
      </c>
      <c r="D33" s="190"/>
      <c r="E33" s="165"/>
      <c r="F33" s="166" t="e">
        <f>COUNTIFS(#REF!,'Análise Surf'!mês,#REF!,'Análise Surf'!categoria)</f>
        <v>#REF!</v>
      </c>
      <c r="G33" s="167" t="e">
        <f>COUNTIFS(#REF!,'Análise Surf'!mês,#REF!,'Análise Surf'!categoria)</f>
        <v>#REF!</v>
      </c>
      <c r="H33" s="312"/>
      <c r="I33" s="217" t="e">
        <f>COUNTIFS(#REF!,'Análise Surf'!mês,#REF!,"A")</f>
        <v>#REF!</v>
      </c>
      <c r="J33" s="167"/>
      <c r="K33" s="217" t="e">
        <f>COUNTIFS(#REF!,'Análise Surf'!mês,#REF!,"B")</f>
        <v>#REF!</v>
      </c>
      <c r="L33" s="167"/>
      <c r="M33" s="217" t="e">
        <f>COUNTIFS(#REF!,'Análise Surf'!mês,#REF!,"C")</f>
        <v>#REF!</v>
      </c>
      <c r="N33" s="167"/>
      <c r="O33" s="312"/>
      <c r="P33" s="170"/>
      <c r="Q33" s="191"/>
      <c r="R33" s="170"/>
      <c r="S33" s="191"/>
      <c r="T33" s="170"/>
      <c r="U33" s="193"/>
      <c r="V33" s="312"/>
      <c r="W33" s="220" t="e">
        <f>COUNTIFS(#REF!,'Análise Surf'!mês,#REF!,"CEU")</f>
        <v>#REF!</v>
      </c>
      <c r="X33" s="194"/>
      <c r="Y33" s="312"/>
      <c r="Z33" s="221" t="e">
        <f>COUNTIFS(#REF!,'Análise Surf'!mês,#REF!,"B",#REF!,"Praça")+COUNTIFS(#REF!,'Análise Surf'!mês,#REF!,"B",#REF!,"Parque")+COUNTIFS(#REF!,'Análise Surf'!mês,#REF!,"B",#REF!,"Ponto turístico")</f>
        <v>#REF!</v>
      </c>
      <c r="AA33" s="194" t="e">
        <f>COUNTIFS(#REF!,'Análise Surf'!mês,#REF!,"C",#REF!,"Praça")+COUNTIFS(#REF!,'Análise Surf'!mês,#REF!,"C",#REF!,"Parque")+COUNTIFS(#REF!,'Análise Surf'!mês,#REF!,"C",#REF!,"Ponto turístico")</f>
        <v>#REF!</v>
      </c>
      <c r="AB33" s="312"/>
      <c r="AC33" s="220" t="e">
        <f>COUNTIFS(#REF!,'Análise Surf'!mês,#REF!,'Análise Surf'!região)</f>
        <v>#REF!</v>
      </c>
      <c r="AD33" s="196"/>
      <c r="AE33" s="220" t="e">
        <f>COUNTIFS(#REF!,'Análise Surf'!mês,#REF!,'Análise Surf'!região)</f>
        <v>#REF!</v>
      </c>
      <c r="AF33" s="196"/>
      <c r="AG33" s="220" t="e">
        <f>COUNTIFS(#REF!,'Análise Surf'!mês,#REF!,'Análise Surf'!região)</f>
        <v>#REF!</v>
      </c>
      <c r="AH33" s="196"/>
      <c r="AI33" s="220" t="e">
        <f>COUNTIFS(#REF!,'Análise Surf'!mês,#REF!,'Análise Surf'!região)</f>
        <v>#REF!</v>
      </c>
      <c r="AJ33" s="196"/>
      <c r="AK33" s="220" t="e">
        <f>COUNTIFS(#REF!,'Análise Surf'!mês,#REF!,'Análise Surf'!região)</f>
        <v>#REF!</v>
      </c>
      <c r="AL33" s="197"/>
      <c r="AM33" s="314"/>
      <c r="AN33" s="314"/>
      <c r="AO33" s="314"/>
      <c r="AP33" s="442"/>
      <c r="AQ33" s="164">
        <v>44317</v>
      </c>
      <c r="AR33" s="333" t="e">
        <f>COUNTIFS(#REF!,'Análise Surf'!mês,#REF!,'Análise Surf'!tipo)</f>
        <v>#REF!</v>
      </c>
      <c r="AS33" s="198" t="e">
        <f>COUNTIFS(#REF!,'Análise Surf'!mês,#REF!,'Análise Surf'!tipo)</f>
        <v>#REF!</v>
      </c>
      <c r="AT33" s="198" t="e">
        <f>COUNTIFS(#REF!,'Análise Surf'!mês,#REF!,'Análise Surf'!tipo)</f>
        <v>#REF!</v>
      </c>
      <c r="AU33" s="198" t="e">
        <f>COUNTIFS(#REF!,'Análise Surf'!mês,#REF!,'Análise Surf'!tipo)</f>
        <v>#REF!</v>
      </c>
      <c r="AV33" s="198" t="e">
        <f>COUNTIFS(#REF!,'Análise Surf'!mês,#REF!,'Análise Surf'!tipo)</f>
        <v>#REF!</v>
      </c>
      <c r="AW33" s="198" t="e">
        <f>COUNTIFS(#REF!,'Análise Surf'!mês,#REF!,'Análise Surf'!tipo)</f>
        <v>#REF!</v>
      </c>
      <c r="AX33" s="198" t="e">
        <f>COUNTIFS(#REF!,'Análise Surf'!mês,#REF!,'Análise Surf'!tipo)</f>
        <v>#REF!</v>
      </c>
      <c r="AY33" s="198" t="e">
        <f>COUNTIFS(#REF!,'Análise Surf'!mês,#REF!,'Análise Surf'!tipo)</f>
        <v>#REF!</v>
      </c>
      <c r="AZ33" s="198" t="e">
        <f>COUNTIFS(#REF!,'Análise Surf'!mês,#REF!,'Análise Surf'!tipo)</f>
        <v>#REF!</v>
      </c>
      <c r="BA33" s="198" t="e">
        <f>COUNTIFS(#REF!,'Análise Surf'!mês,#REF!,'Análise Surf'!tipo)</f>
        <v>#REF!</v>
      </c>
      <c r="BB33" s="198" t="e">
        <f>COUNTIFS(#REF!,'Análise Surf'!mês,#REF!,'Análise Surf'!tipo)</f>
        <v>#REF!</v>
      </c>
      <c r="BC33" s="198" t="e">
        <f>COUNTIFS(#REF!,'Análise Surf'!mês,#REF!,'Análise Surf'!tipo)</f>
        <v>#REF!</v>
      </c>
      <c r="BD33" s="198" t="e">
        <f>COUNTIFS(#REF!,'Análise Surf'!mês,#REF!,'Análise Surf'!tipo)</f>
        <v>#REF!</v>
      </c>
      <c r="BE33" s="222" t="e">
        <f>COUNTIFS(#REF!,'Análise Surf'!mês,#REF!,'Análise Surf'!tipo)</f>
        <v>#REF!</v>
      </c>
      <c r="BF33" s="199" t="e">
        <f>SUM(AR33:BE33)</f>
        <v>#REF!</v>
      </c>
    </row>
    <row r="34" spans="1:58" ht="15.75" customHeight="1">
      <c r="A34" s="442"/>
      <c r="B34" s="316">
        <v>44348</v>
      </c>
      <c r="C34" s="306"/>
      <c r="D34" s="306"/>
      <c r="E34" s="295"/>
      <c r="F34" s="97"/>
      <c r="G34" s="98"/>
      <c r="H34" s="76"/>
      <c r="I34" s="306"/>
      <c r="J34" s="334"/>
      <c r="K34" s="306"/>
      <c r="L34" s="334"/>
      <c r="M34" s="306"/>
      <c r="N34" s="334"/>
      <c r="O34" s="76"/>
      <c r="P34" s="318"/>
      <c r="Q34" s="319"/>
      <c r="R34" s="318"/>
      <c r="S34" s="319"/>
      <c r="T34" s="318"/>
      <c r="U34" s="335"/>
      <c r="V34" s="76"/>
      <c r="W34" s="336"/>
      <c r="X34" s="336"/>
      <c r="Y34" s="76"/>
      <c r="Z34" s="306"/>
      <c r="AA34" s="336"/>
      <c r="AB34" s="76"/>
      <c r="AC34" s="307"/>
      <c r="AD34" s="308"/>
      <c r="AE34" s="307"/>
      <c r="AF34" s="308"/>
      <c r="AG34" s="307"/>
      <c r="AH34" s="308"/>
      <c r="AI34" s="307"/>
      <c r="AJ34" s="308"/>
      <c r="AK34" s="307"/>
      <c r="AL34" s="309"/>
      <c r="AP34" s="442"/>
      <c r="AQ34" s="316">
        <v>44348</v>
      </c>
      <c r="AR34" s="310"/>
      <c r="AS34" s="162"/>
      <c r="AT34" s="162"/>
      <c r="AU34" s="162"/>
      <c r="AV34" s="162"/>
      <c r="AW34" s="162"/>
      <c r="AX34" s="162"/>
      <c r="AY34" s="162"/>
      <c r="AZ34" s="162"/>
      <c r="BA34" s="162"/>
      <c r="BB34" s="162"/>
      <c r="BC34" s="162"/>
      <c r="BD34" s="162"/>
      <c r="BE34" s="308"/>
      <c r="BF34" s="307"/>
    </row>
    <row r="35" spans="1:58" ht="15.75" customHeight="1">
      <c r="A35" s="442"/>
      <c r="B35" s="111">
        <v>44378</v>
      </c>
      <c r="C35" s="306"/>
      <c r="D35" s="306"/>
      <c r="E35" s="112"/>
      <c r="F35" s="103"/>
      <c r="G35" s="100"/>
      <c r="H35" s="76"/>
      <c r="I35" s="152"/>
      <c r="J35" s="153"/>
      <c r="K35" s="152"/>
      <c r="L35" s="153"/>
      <c r="M35" s="152"/>
      <c r="N35" s="153"/>
      <c r="O35" s="76"/>
      <c r="P35" s="154"/>
      <c r="Q35" s="155"/>
      <c r="R35" s="154"/>
      <c r="S35" s="155"/>
      <c r="T35" s="154"/>
      <c r="U35" s="156"/>
      <c r="V35" s="76"/>
      <c r="W35" s="157"/>
      <c r="X35" s="157"/>
      <c r="Y35" s="76"/>
      <c r="Z35" s="152"/>
      <c r="AA35" s="157"/>
      <c r="AB35" s="76"/>
      <c r="AC35" s="307"/>
      <c r="AD35" s="308"/>
      <c r="AE35" s="307"/>
      <c r="AF35" s="308"/>
      <c r="AG35" s="307"/>
      <c r="AH35" s="308"/>
      <c r="AI35" s="307"/>
      <c r="AJ35" s="308"/>
      <c r="AK35" s="307"/>
      <c r="AL35" s="309"/>
      <c r="AP35" s="442"/>
      <c r="AQ35" s="111">
        <v>44378</v>
      </c>
      <c r="AR35" s="310"/>
      <c r="AS35" s="162"/>
      <c r="AT35" s="162"/>
      <c r="AU35" s="162"/>
      <c r="AV35" s="162"/>
      <c r="AW35" s="162"/>
      <c r="AX35" s="162"/>
      <c r="AY35" s="162"/>
      <c r="AZ35" s="162"/>
      <c r="BA35" s="162"/>
      <c r="BB35" s="162"/>
      <c r="BC35" s="162"/>
      <c r="BD35" s="162"/>
      <c r="BE35" s="308"/>
      <c r="BF35" s="307"/>
    </row>
    <row r="36" spans="1:58" ht="15.75" customHeight="1">
      <c r="A36" s="442"/>
      <c r="B36" s="111">
        <v>44409</v>
      </c>
      <c r="C36" s="306"/>
      <c r="D36" s="306"/>
      <c r="E36" s="112"/>
      <c r="F36" s="103"/>
      <c r="G36" s="100"/>
      <c r="H36" s="76"/>
      <c r="I36" s="152"/>
      <c r="J36" s="153"/>
      <c r="K36" s="152"/>
      <c r="L36" s="153"/>
      <c r="M36" s="152"/>
      <c r="N36" s="153"/>
      <c r="O36" s="76"/>
      <c r="P36" s="154"/>
      <c r="Q36" s="155"/>
      <c r="R36" s="154"/>
      <c r="S36" s="155"/>
      <c r="T36" s="154"/>
      <c r="U36" s="156"/>
      <c r="V36" s="76"/>
      <c r="W36" s="157"/>
      <c r="X36" s="157"/>
      <c r="Y36" s="76"/>
      <c r="Z36" s="152"/>
      <c r="AA36" s="157"/>
      <c r="AB36" s="76"/>
      <c r="AC36" s="307"/>
      <c r="AD36" s="308"/>
      <c r="AE36" s="307"/>
      <c r="AF36" s="308"/>
      <c r="AG36" s="307"/>
      <c r="AH36" s="308"/>
      <c r="AI36" s="307"/>
      <c r="AJ36" s="308"/>
      <c r="AK36" s="307"/>
      <c r="AL36" s="309"/>
      <c r="AP36" s="442"/>
      <c r="AQ36" s="111">
        <v>44409</v>
      </c>
      <c r="AR36" s="310"/>
      <c r="AS36" s="162"/>
      <c r="AT36" s="162"/>
      <c r="AU36" s="162"/>
      <c r="AV36" s="162"/>
      <c r="AW36" s="162"/>
      <c r="AX36" s="162"/>
      <c r="AY36" s="162"/>
      <c r="AZ36" s="162"/>
      <c r="BA36" s="162"/>
      <c r="BB36" s="162"/>
      <c r="BC36" s="162"/>
      <c r="BD36" s="162"/>
      <c r="BE36" s="308"/>
      <c r="BF36" s="307"/>
    </row>
    <row r="37" spans="1:58" ht="15.75" customHeight="1">
      <c r="A37" s="442"/>
      <c r="B37" s="111">
        <v>44440</v>
      </c>
      <c r="C37" s="306"/>
      <c r="D37" s="306"/>
      <c r="E37" s="112"/>
      <c r="F37" s="103"/>
      <c r="G37" s="100"/>
      <c r="H37" s="76"/>
      <c r="I37" s="152"/>
      <c r="J37" s="153"/>
      <c r="K37" s="152"/>
      <c r="L37" s="153"/>
      <c r="M37" s="152"/>
      <c r="N37" s="153"/>
      <c r="O37" s="76"/>
      <c r="P37" s="154"/>
      <c r="Q37" s="155"/>
      <c r="R37" s="154"/>
      <c r="S37" s="155"/>
      <c r="T37" s="154"/>
      <c r="U37" s="156"/>
      <c r="V37" s="76"/>
      <c r="W37" s="157"/>
      <c r="X37" s="157"/>
      <c r="Y37" s="76"/>
      <c r="Z37" s="152"/>
      <c r="AA37" s="157"/>
      <c r="AB37" s="76"/>
      <c r="AC37" s="307"/>
      <c r="AD37" s="308"/>
      <c r="AE37" s="307"/>
      <c r="AF37" s="308"/>
      <c r="AG37" s="307"/>
      <c r="AH37" s="308"/>
      <c r="AI37" s="307"/>
      <c r="AJ37" s="308"/>
      <c r="AK37" s="307"/>
      <c r="AL37" s="309"/>
      <c r="AP37" s="442"/>
      <c r="AQ37" s="111">
        <v>44440</v>
      </c>
      <c r="AR37" s="310"/>
      <c r="AS37" s="162"/>
      <c r="AT37" s="162"/>
      <c r="AU37" s="162"/>
      <c r="AV37" s="162"/>
      <c r="AW37" s="162"/>
      <c r="AX37" s="162"/>
      <c r="AY37" s="162"/>
      <c r="AZ37" s="162"/>
      <c r="BA37" s="162"/>
      <c r="BB37" s="162"/>
      <c r="BC37" s="162"/>
      <c r="BD37" s="162"/>
      <c r="BE37" s="308"/>
      <c r="BF37" s="307"/>
    </row>
    <row r="38" spans="1:58" ht="15.75" customHeight="1">
      <c r="A38" s="442"/>
      <c r="B38" s="111">
        <v>44470</v>
      </c>
      <c r="C38" s="306"/>
      <c r="D38" s="306"/>
      <c r="E38" s="112"/>
      <c r="F38" s="103"/>
      <c r="G38" s="100"/>
      <c r="H38" s="76"/>
      <c r="I38" s="152"/>
      <c r="J38" s="153"/>
      <c r="K38" s="152"/>
      <c r="L38" s="153"/>
      <c r="M38" s="152"/>
      <c r="N38" s="153"/>
      <c r="O38" s="76"/>
      <c r="P38" s="154"/>
      <c r="Q38" s="155"/>
      <c r="R38" s="154"/>
      <c r="S38" s="155"/>
      <c r="T38" s="154"/>
      <c r="U38" s="156"/>
      <c r="V38" s="76"/>
      <c r="W38" s="157"/>
      <c r="X38" s="157"/>
      <c r="Y38" s="76"/>
      <c r="Z38" s="152"/>
      <c r="AA38" s="157"/>
      <c r="AB38" s="76"/>
      <c r="AC38" s="307"/>
      <c r="AD38" s="308"/>
      <c r="AE38" s="307"/>
      <c r="AF38" s="308"/>
      <c r="AG38" s="307"/>
      <c r="AH38" s="308"/>
      <c r="AI38" s="307"/>
      <c r="AJ38" s="308"/>
      <c r="AK38" s="307"/>
      <c r="AL38" s="309"/>
      <c r="AP38" s="442"/>
      <c r="AQ38" s="111">
        <v>44470</v>
      </c>
      <c r="AR38" s="310"/>
      <c r="AS38" s="162"/>
      <c r="AT38" s="162"/>
      <c r="AU38" s="162"/>
      <c r="AV38" s="162"/>
      <c r="AW38" s="162"/>
      <c r="AX38" s="162"/>
      <c r="AY38" s="162"/>
      <c r="AZ38" s="162"/>
      <c r="BA38" s="162"/>
      <c r="BB38" s="162"/>
      <c r="BC38" s="162"/>
      <c r="BD38" s="162"/>
      <c r="BE38" s="308"/>
      <c r="BF38" s="307"/>
    </row>
    <row r="39" spans="1:58" ht="15.75" customHeight="1">
      <c r="A39" s="442"/>
      <c r="B39" s="111">
        <v>44501</v>
      </c>
      <c r="C39" s="306"/>
      <c r="D39" s="306"/>
      <c r="E39" s="112"/>
      <c r="F39" s="103"/>
      <c r="G39" s="100"/>
      <c r="H39" s="76"/>
      <c r="I39" s="152"/>
      <c r="J39" s="153"/>
      <c r="K39" s="152"/>
      <c r="L39" s="153"/>
      <c r="M39" s="152"/>
      <c r="N39" s="153"/>
      <c r="O39" s="76"/>
      <c r="P39" s="154"/>
      <c r="Q39" s="155"/>
      <c r="R39" s="154"/>
      <c r="S39" s="155"/>
      <c r="T39" s="154"/>
      <c r="U39" s="156"/>
      <c r="V39" s="76"/>
      <c r="W39" s="157"/>
      <c r="X39" s="157"/>
      <c r="Y39" s="76"/>
      <c r="Z39" s="152"/>
      <c r="AA39" s="157"/>
      <c r="AB39" s="76"/>
      <c r="AC39" s="307"/>
      <c r="AD39" s="308"/>
      <c r="AE39" s="307"/>
      <c r="AF39" s="308"/>
      <c r="AG39" s="307"/>
      <c r="AH39" s="308"/>
      <c r="AI39" s="307"/>
      <c r="AJ39" s="308"/>
      <c r="AK39" s="307"/>
      <c r="AL39" s="309"/>
      <c r="AP39" s="442"/>
      <c r="AQ39" s="111">
        <v>44501</v>
      </c>
      <c r="AR39" s="310"/>
      <c r="AS39" s="162"/>
      <c r="AT39" s="162"/>
      <c r="AU39" s="162"/>
      <c r="AV39" s="162"/>
      <c r="AW39" s="162"/>
      <c r="AX39" s="162"/>
      <c r="AY39" s="162"/>
      <c r="AZ39" s="162"/>
      <c r="BA39" s="162"/>
      <c r="BB39" s="162"/>
      <c r="BC39" s="162"/>
      <c r="BD39" s="162"/>
      <c r="BE39" s="308"/>
      <c r="BF39" s="307"/>
    </row>
    <row r="40" spans="1:58" ht="15.75" customHeight="1">
      <c r="A40" s="444"/>
      <c r="B40" s="111">
        <v>44531</v>
      </c>
      <c r="C40" s="306"/>
      <c r="D40" s="306"/>
      <c r="E40" s="136"/>
      <c r="F40" s="137" t="e">
        <f>COUNTIFS(#REF!,'Análise Surf'!mês,#REF!,'Análise Surf'!categoria)</f>
        <v>#REF!</v>
      </c>
      <c r="G40" s="138" t="e">
        <f>COUNTIFS(#REF!,'Análise Surf'!mês,#REF!,'Análise Surf'!categoria)</f>
        <v>#REF!</v>
      </c>
      <c r="H40" s="76"/>
      <c r="I40" s="152"/>
      <c r="J40" s="153"/>
      <c r="K40" s="152"/>
      <c r="L40" s="153"/>
      <c r="M40" s="152"/>
      <c r="N40" s="153"/>
      <c r="O40" s="76"/>
      <c r="P40" s="207"/>
      <c r="Q40" s="208"/>
      <c r="R40" s="207"/>
      <c r="S40" s="208"/>
      <c r="T40" s="207"/>
      <c r="U40" s="209"/>
      <c r="V40" s="76"/>
      <c r="W40" s="157"/>
      <c r="X40" s="157"/>
      <c r="Y40" s="76"/>
      <c r="Z40" s="210"/>
      <c r="AA40" s="211"/>
      <c r="AB40" s="76"/>
      <c r="AC40" s="212"/>
      <c r="AD40" s="345"/>
      <c r="AE40" s="212"/>
      <c r="AF40" s="345"/>
      <c r="AG40" s="212"/>
      <c r="AH40" s="345"/>
      <c r="AI40" s="212"/>
      <c r="AJ40" s="345"/>
      <c r="AK40" s="212"/>
      <c r="AL40" s="346"/>
      <c r="AP40" s="444"/>
      <c r="AQ40" s="111">
        <v>44531</v>
      </c>
      <c r="AR40" s="213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345"/>
      <c r="BF40" s="212"/>
    </row>
    <row r="41" spans="1:58" ht="15.75" customHeight="1">
      <c r="C41" s="215"/>
      <c r="I41" s="437" t="s">
        <v>3783</v>
      </c>
      <c r="J41" s="445"/>
      <c r="K41" s="445"/>
      <c r="L41" s="446"/>
      <c r="M41" s="447" t="s">
        <v>3784</v>
      </c>
      <c r="N41" s="438"/>
      <c r="P41" s="448" t="s">
        <v>3783</v>
      </c>
      <c r="Q41" s="440"/>
      <c r="R41" s="440"/>
      <c r="S41" s="449"/>
      <c r="T41" s="450" t="s">
        <v>3784</v>
      </c>
      <c r="U41" s="451"/>
      <c r="W41" s="75" t="e">
        <f>SUM(W3:W40)</f>
        <v>#REF!</v>
      </c>
      <c r="AB41" s="147"/>
      <c r="AP41" s="437" t="s">
        <v>3810</v>
      </c>
      <c r="AQ41" s="438"/>
      <c r="AR41" s="304" t="e">
        <f t="shared" ref="AR41:BF41" si="6">SUM(AR$3:AR$40)</f>
        <v>#REF!</v>
      </c>
      <c r="AS41" s="304" t="e">
        <f t="shared" si="6"/>
        <v>#REF!</v>
      </c>
      <c r="AT41" s="304" t="e">
        <f t="shared" si="6"/>
        <v>#REF!</v>
      </c>
      <c r="AU41" s="304" t="e">
        <f t="shared" si="6"/>
        <v>#REF!</v>
      </c>
      <c r="AV41" s="304" t="e">
        <f t="shared" si="6"/>
        <v>#REF!</v>
      </c>
      <c r="AW41" s="304" t="e">
        <f t="shared" si="6"/>
        <v>#REF!</v>
      </c>
      <c r="AX41" s="304" t="e">
        <f t="shared" si="6"/>
        <v>#REF!</v>
      </c>
      <c r="AY41" s="304" t="e">
        <f t="shared" si="6"/>
        <v>#REF!</v>
      </c>
      <c r="AZ41" s="304" t="e">
        <f t="shared" si="6"/>
        <v>#REF!</v>
      </c>
      <c r="BA41" s="304" t="e">
        <f t="shared" si="6"/>
        <v>#REF!</v>
      </c>
      <c r="BB41" s="304" t="e">
        <f t="shared" si="6"/>
        <v>#REF!</v>
      </c>
      <c r="BC41" s="304" t="e">
        <f t="shared" si="6"/>
        <v>#REF!</v>
      </c>
      <c r="BD41" s="304" t="e">
        <f t="shared" si="6"/>
        <v>#REF!</v>
      </c>
      <c r="BE41" s="304" t="e">
        <f t="shared" si="6"/>
        <v>#REF!</v>
      </c>
      <c r="BF41" s="149" t="e">
        <f t="shared" si="6"/>
        <v>#REF!</v>
      </c>
    </row>
    <row r="42" spans="1:58" ht="15.75" customHeight="1">
      <c r="I42" s="75" t="e">
        <f>SUM(I3:I40)</f>
        <v>#REF!</v>
      </c>
      <c r="K42" s="75" t="e">
        <f>SUM(K3:K40)</f>
        <v>#REF!</v>
      </c>
      <c r="M42" s="75" t="e">
        <f>SUM(M3:M40)</f>
        <v>#REF!</v>
      </c>
      <c r="AB42" s="147"/>
      <c r="AP42" s="76"/>
      <c r="AQ42" s="76"/>
    </row>
    <row r="43" spans="1:58" ht="15.75" customHeight="1">
      <c r="AB43" s="147"/>
      <c r="AP43" s="76"/>
      <c r="AQ43" s="76"/>
    </row>
    <row r="44" spans="1:58" ht="15.75" customHeight="1">
      <c r="AB44" s="147"/>
      <c r="AP44" s="76"/>
      <c r="AQ44" s="76"/>
    </row>
    <row r="45" spans="1:58" ht="15.75" customHeight="1">
      <c r="AB45" s="147"/>
      <c r="AP45" s="76"/>
      <c r="AQ45" s="76"/>
    </row>
    <row r="46" spans="1:58" ht="15.75" customHeight="1">
      <c r="AB46" s="147"/>
      <c r="AP46" s="76"/>
      <c r="AQ46" s="76"/>
    </row>
    <row r="47" spans="1:58" ht="15.75" customHeight="1">
      <c r="AB47" s="147"/>
      <c r="AP47" s="76"/>
      <c r="AQ47" s="76"/>
    </row>
    <row r="48" spans="1:58" ht="15.75" customHeight="1">
      <c r="AB48" s="147"/>
      <c r="AP48" s="76"/>
      <c r="AQ48" s="76"/>
    </row>
    <row r="49" spans="28:43" ht="15.75" customHeight="1">
      <c r="AB49" s="147"/>
      <c r="AP49" s="76"/>
      <c r="AQ49" s="76"/>
    </row>
    <row r="50" spans="28:43" ht="15.75" customHeight="1">
      <c r="AB50" s="147"/>
      <c r="AP50" s="76"/>
      <c r="AQ50" s="76"/>
    </row>
    <row r="51" spans="28:43" ht="15.75" customHeight="1">
      <c r="AB51" s="147"/>
      <c r="AP51" s="76"/>
      <c r="AQ51" s="76"/>
    </row>
    <row r="52" spans="28:43" ht="15.75" customHeight="1">
      <c r="AB52" s="147"/>
      <c r="AP52" s="76"/>
      <c r="AQ52" s="76"/>
    </row>
    <row r="53" spans="28:43" ht="15.75" customHeight="1">
      <c r="AB53" s="147"/>
      <c r="AP53" s="76"/>
      <c r="AQ53" s="76"/>
    </row>
    <row r="54" spans="28:43" ht="15.75" customHeight="1">
      <c r="AB54" s="147"/>
      <c r="AP54" s="76"/>
      <c r="AQ54" s="76"/>
    </row>
    <row r="55" spans="28:43" ht="15.75" customHeight="1">
      <c r="AB55" s="147"/>
      <c r="AP55" s="76"/>
      <c r="AQ55" s="76"/>
    </row>
    <row r="56" spans="28:43" ht="15.75" customHeight="1">
      <c r="AB56" s="147"/>
      <c r="AP56" s="76"/>
      <c r="AQ56" s="76"/>
    </row>
    <row r="57" spans="28:43" ht="15.75" customHeight="1">
      <c r="AB57" s="147"/>
      <c r="AP57" s="76"/>
      <c r="AQ57" s="76"/>
    </row>
    <row r="58" spans="28:43" ht="15.75" customHeight="1">
      <c r="AB58" s="147"/>
      <c r="AP58" s="76"/>
      <c r="AQ58" s="76"/>
    </row>
    <row r="59" spans="28:43" ht="15.75" customHeight="1">
      <c r="AB59" s="147"/>
      <c r="AP59" s="76"/>
      <c r="AQ59" s="76"/>
    </row>
    <row r="60" spans="28:43" ht="15.75" customHeight="1">
      <c r="AB60" s="147"/>
      <c r="AP60" s="76"/>
      <c r="AQ60" s="76"/>
    </row>
    <row r="61" spans="28:43" ht="15.75" customHeight="1">
      <c r="AB61" s="147"/>
      <c r="AP61" s="76"/>
      <c r="AQ61" s="76"/>
    </row>
    <row r="62" spans="28:43" ht="15.75" customHeight="1">
      <c r="AB62" s="147"/>
      <c r="AP62" s="76"/>
      <c r="AQ62" s="76"/>
    </row>
    <row r="63" spans="28:43" ht="15.75" customHeight="1">
      <c r="AB63" s="147"/>
      <c r="AP63" s="76"/>
      <c r="AQ63" s="76"/>
    </row>
    <row r="64" spans="28:43" ht="15.75" customHeight="1">
      <c r="AB64" s="147"/>
      <c r="AP64" s="76"/>
      <c r="AQ64" s="76"/>
    </row>
    <row r="65" spans="28:43" ht="15.75" customHeight="1">
      <c r="AB65" s="147"/>
      <c r="AP65" s="76"/>
      <c r="AQ65" s="76"/>
    </row>
    <row r="66" spans="28:43" ht="15.75" customHeight="1">
      <c r="AB66" s="147"/>
      <c r="AP66" s="76"/>
      <c r="AQ66" s="76"/>
    </row>
    <row r="67" spans="28:43" ht="15.75" customHeight="1">
      <c r="AB67" s="147"/>
      <c r="AP67" s="76"/>
      <c r="AQ67" s="76"/>
    </row>
    <row r="68" spans="28:43" ht="15.75" customHeight="1">
      <c r="AB68" s="147"/>
      <c r="AP68" s="76"/>
      <c r="AQ68" s="76"/>
    </row>
    <row r="69" spans="28:43" ht="15.75" customHeight="1">
      <c r="AB69" s="147"/>
      <c r="AP69" s="76"/>
      <c r="AQ69" s="76"/>
    </row>
    <row r="70" spans="28:43" ht="15.75" customHeight="1">
      <c r="AB70" s="147"/>
      <c r="AP70" s="76"/>
      <c r="AQ70" s="76"/>
    </row>
    <row r="71" spans="28:43" ht="15.75" customHeight="1">
      <c r="AB71" s="147"/>
      <c r="AP71" s="76"/>
      <c r="AQ71" s="76"/>
    </row>
    <row r="72" spans="28:43" ht="15.75" customHeight="1">
      <c r="AB72" s="147"/>
      <c r="AP72" s="76"/>
      <c r="AQ72" s="76"/>
    </row>
    <row r="73" spans="28:43" ht="15.75" customHeight="1">
      <c r="AB73" s="147"/>
      <c r="AP73" s="76"/>
      <c r="AQ73" s="76"/>
    </row>
    <row r="74" spans="28:43" ht="15.75" customHeight="1">
      <c r="AB74" s="147"/>
      <c r="AP74" s="76"/>
      <c r="AQ74" s="76"/>
    </row>
    <row r="75" spans="28:43" ht="15.75" customHeight="1">
      <c r="AB75" s="147"/>
      <c r="AP75" s="76"/>
      <c r="AQ75" s="76"/>
    </row>
    <row r="76" spans="28:43" ht="15.75" customHeight="1">
      <c r="AB76" s="147"/>
      <c r="AP76" s="76"/>
      <c r="AQ76" s="76"/>
    </row>
    <row r="77" spans="28:43" ht="15.75" customHeight="1">
      <c r="AB77" s="147"/>
      <c r="AP77" s="76"/>
      <c r="AQ77" s="76"/>
    </row>
    <row r="78" spans="28:43" ht="15.75" customHeight="1">
      <c r="AB78" s="147"/>
      <c r="AP78" s="76"/>
      <c r="AQ78" s="76"/>
    </row>
    <row r="79" spans="28:43" ht="15.75" customHeight="1">
      <c r="AB79" s="147"/>
      <c r="AP79" s="76"/>
      <c r="AQ79" s="76"/>
    </row>
    <row r="80" spans="28:43" ht="15.75" customHeight="1">
      <c r="AB80" s="147"/>
      <c r="AP80" s="76"/>
      <c r="AQ80" s="76"/>
    </row>
    <row r="81" spans="28:43" ht="15.75" customHeight="1">
      <c r="AB81" s="147"/>
      <c r="AP81" s="76"/>
      <c r="AQ81" s="76"/>
    </row>
    <row r="82" spans="28:43" ht="15.75" customHeight="1">
      <c r="AB82" s="147"/>
      <c r="AP82" s="76"/>
      <c r="AQ82" s="76"/>
    </row>
    <row r="83" spans="28:43" ht="15.75" customHeight="1">
      <c r="AB83" s="147"/>
      <c r="AP83" s="76"/>
      <c r="AQ83" s="76"/>
    </row>
    <row r="84" spans="28:43" ht="15.75" customHeight="1">
      <c r="AB84" s="147"/>
      <c r="AP84" s="76"/>
      <c r="AQ84" s="76"/>
    </row>
    <row r="85" spans="28:43" ht="15.75" customHeight="1">
      <c r="AB85" s="147"/>
      <c r="AP85" s="76"/>
      <c r="AQ85" s="76"/>
    </row>
    <row r="86" spans="28:43" ht="15.75" customHeight="1">
      <c r="AB86" s="147"/>
      <c r="AP86" s="76"/>
      <c r="AQ86" s="76"/>
    </row>
    <row r="87" spans="28:43" ht="15.75" customHeight="1">
      <c r="AB87" s="147"/>
      <c r="AP87" s="76"/>
      <c r="AQ87" s="76"/>
    </row>
    <row r="88" spans="28:43" ht="15.75" customHeight="1">
      <c r="AB88" s="147"/>
      <c r="AP88" s="76"/>
      <c r="AQ88" s="76"/>
    </row>
    <row r="89" spans="28:43" ht="15.75" customHeight="1">
      <c r="AB89" s="147"/>
      <c r="AP89" s="76"/>
      <c r="AQ89" s="76"/>
    </row>
    <row r="90" spans="28:43" ht="15.75" customHeight="1">
      <c r="AB90" s="147"/>
      <c r="AP90" s="76"/>
      <c r="AQ90" s="76"/>
    </row>
    <row r="91" spans="28:43" ht="15.75" customHeight="1">
      <c r="AB91" s="147"/>
      <c r="AP91" s="76"/>
      <c r="AQ91" s="76"/>
    </row>
    <row r="92" spans="28:43" ht="15.75" customHeight="1">
      <c r="AB92" s="147"/>
      <c r="AP92" s="76"/>
      <c r="AQ92" s="76"/>
    </row>
    <row r="93" spans="28:43" ht="15.75" customHeight="1">
      <c r="AB93" s="147"/>
      <c r="AP93" s="76"/>
      <c r="AQ93" s="76"/>
    </row>
    <row r="94" spans="28:43" ht="15.75" customHeight="1">
      <c r="AB94" s="147"/>
      <c r="AP94" s="76"/>
      <c r="AQ94" s="76"/>
    </row>
    <row r="95" spans="28:43" ht="15.75" customHeight="1">
      <c r="AB95" s="147"/>
      <c r="AP95" s="76"/>
      <c r="AQ95" s="76"/>
    </row>
    <row r="96" spans="28:43" ht="15.75" customHeight="1">
      <c r="AB96" s="147"/>
      <c r="AP96" s="76"/>
      <c r="AQ96" s="76"/>
    </row>
    <row r="97" spans="28:43" ht="15.75" customHeight="1">
      <c r="AB97" s="147"/>
      <c r="AP97" s="76"/>
      <c r="AQ97" s="76"/>
    </row>
    <row r="98" spans="28:43" ht="15.75" customHeight="1">
      <c r="AB98" s="147"/>
      <c r="AP98" s="76"/>
      <c r="AQ98" s="76"/>
    </row>
    <row r="99" spans="28:43" ht="15.75" customHeight="1">
      <c r="AB99" s="147"/>
      <c r="AP99" s="76"/>
      <c r="AQ99" s="76"/>
    </row>
    <row r="100" spans="28:43" ht="15.75" customHeight="1">
      <c r="AB100" s="147"/>
      <c r="AP100" s="76"/>
      <c r="AQ100" s="76"/>
    </row>
    <row r="101" spans="28:43" ht="15.75" customHeight="1">
      <c r="AB101" s="147"/>
      <c r="AP101" s="76"/>
      <c r="AQ101" s="76"/>
    </row>
    <row r="102" spans="28:43" ht="15.75" customHeight="1">
      <c r="AB102" s="147"/>
      <c r="AP102" s="76"/>
      <c r="AQ102" s="76"/>
    </row>
    <row r="103" spans="28:43" ht="15.75" customHeight="1">
      <c r="AB103" s="147"/>
      <c r="AP103" s="76"/>
      <c r="AQ103" s="76"/>
    </row>
    <row r="104" spans="28:43" ht="15.75" customHeight="1">
      <c r="AB104" s="147"/>
      <c r="AP104" s="76"/>
      <c r="AQ104" s="76"/>
    </row>
    <row r="105" spans="28:43" ht="15.75" customHeight="1">
      <c r="AB105" s="147"/>
      <c r="AP105" s="76"/>
      <c r="AQ105" s="76"/>
    </row>
    <row r="106" spans="28:43" ht="15.75" customHeight="1">
      <c r="AB106" s="147"/>
      <c r="AP106" s="76"/>
      <c r="AQ106" s="76"/>
    </row>
    <row r="107" spans="28:43" ht="15.75" customHeight="1">
      <c r="AB107" s="147"/>
      <c r="AP107" s="76"/>
      <c r="AQ107" s="76"/>
    </row>
    <row r="108" spans="28:43" ht="15.75" customHeight="1">
      <c r="AB108" s="147"/>
      <c r="AP108" s="76"/>
      <c r="AQ108" s="76"/>
    </row>
    <row r="109" spans="28:43" ht="15.75" customHeight="1">
      <c r="AB109" s="147"/>
      <c r="AP109" s="76"/>
      <c r="AQ109" s="76"/>
    </row>
    <row r="110" spans="28:43" ht="15.75" customHeight="1">
      <c r="AB110" s="147"/>
      <c r="AP110" s="76"/>
      <c r="AQ110" s="76"/>
    </row>
    <row r="111" spans="28:43" ht="15.75" customHeight="1">
      <c r="AB111" s="147"/>
      <c r="AP111" s="76"/>
      <c r="AQ111" s="76"/>
    </row>
    <row r="112" spans="28:43" ht="15.75" customHeight="1">
      <c r="AB112" s="147"/>
      <c r="AP112" s="76"/>
      <c r="AQ112" s="76"/>
    </row>
    <row r="113" spans="28:43" ht="15.75" customHeight="1">
      <c r="AB113" s="147"/>
      <c r="AP113" s="76"/>
      <c r="AQ113" s="76"/>
    </row>
    <row r="114" spans="28:43" ht="15.75" customHeight="1">
      <c r="AB114" s="147"/>
      <c r="AP114" s="76"/>
      <c r="AQ114" s="76"/>
    </row>
    <row r="115" spans="28:43" ht="15.75" customHeight="1">
      <c r="AB115" s="147"/>
      <c r="AP115" s="76"/>
      <c r="AQ115" s="76"/>
    </row>
    <row r="116" spans="28:43" ht="15.75" customHeight="1">
      <c r="AB116" s="147"/>
      <c r="AP116" s="76"/>
      <c r="AQ116" s="76"/>
    </row>
    <row r="117" spans="28:43" ht="15.75" customHeight="1">
      <c r="AB117" s="147"/>
      <c r="AP117" s="76"/>
      <c r="AQ117" s="76"/>
    </row>
    <row r="118" spans="28:43" ht="15.75" customHeight="1">
      <c r="AB118" s="147"/>
      <c r="AP118" s="76"/>
      <c r="AQ118" s="76"/>
    </row>
    <row r="119" spans="28:43" ht="15.75" customHeight="1">
      <c r="AB119" s="147"/>
      <c r="AP119" s="76"/>
      <c r="AQ119" s="76"/>
    </row>
    <row r="120" spans="28:43" ht="15.75" customHeight="1">
      <c r="AB120" s="147"/>
      <c r="AP120" s="76"/>
      <c r="AQ120" s="76"/>
    </row>
    <row r="121" spans="28:43" ht="15.75" customHeight="1">
      <c r="AB121" s="147"/>
      <c r="AP121" s="76"/>
      <c r="AQ121" s="76"/>
    </row>
    <row r="122" spans="28:43" ht="15.75" customHeight="1">
      <c r="AB122" s="147"/>
      <c r="AP122" s="76"/>
      <c r="AQ122" s="76"/>
    </row>
    <row r="123" spans="28:43" ht="15.75" customHeight="1">
      <c r="AB123" s="147"/>
      <c r="AP123" s="76"/>
      <c r="AQ123" s="76"/>
    </row>
    <row r="124" spans="28:43" ht="15.75" customHeight="1">
      <c r="AB124" s="147"/>
      <c r="AP124" s="76"/>
      <c r="AQ124" s="76"/>
    </row>
    <row r="125" spans="28:43" ht="15.75" customHeight="1">
      <c r="AB125" s="147"/>
      <c r="AP125" s="76"/>
      <c r="AQ125" s="76"/>
    </row>
    <row r="126" spans="28:43" ht="15.75" customHeight="1">
      <c r="AB126" s="147"/>
      <c r="AP126" s="76"/>
      <c r="AQ126" s="76"/>
    </row>
    <row r="127" spans="28:43" ht="15.75" customHeight="1">
      <c r="AB127" s="147"/>
      <c r="AP127" s="76"/>
      <c r="AQ127" s="76"/>
    </row>
    <row r="128" spans="28:43" ht="15.75" customHeight="1">
      <c r="AB128" s="147"/>
      <c r="AP128" s="76"/>
      <c r="AQ128" s="76"/>
    </row>
    <row r="129" spans="28:43" ht="15.75" customHeight="1">
      <c r="AB129" s="147"/>
      <c r="AP129" s="76"/>
      <c r="AQ129" s="76"/>
    </row>
    <row r="130" spans="28:43" ht="15.75" customHeight="1">
      <c r="AB130" s="147"/>
      <c r="AP130" s="76"/>
      <c r="AQ130" s="76"/>
    </row>
    <row r="131" spans="28:43" ht="15.75" customHeight="1">
      <c r="AB131" s="147"/>
      <c r="AP131" s="76"/>
      <c r="AQ131" s="76"/>
    </row>
    <row r="132" spans="28:43" ht="15.75" customHeight="1">
      <c r="AB132" s="147"/>
      <c r="AP132" s="76"/>
      <c r="AQ132" s="76"/>
    </row>
    <row r="133" spans="28:43" ht="15.75" customHeight="1">
      <c r="AB133" s="147"/>
      <c r="AP133" s="76"/>
      <c r="AQ133" s="76"/>
    </row>
    <row r="134" spans="28:43" ht="15.75" customHeight="1">
      <c r="AB134" s="147"/>
      <c r="AP134" s="76"/>
      <c r="AQ134" s="76"/>
    </row>
    <row r="135" spans="28:43" ht="15.75" customHeight="1">
      <c r="AB135" s="147"/>
      <c r="AP135" s="76"/>
      <c r="AQ135" s="76"/>
    </row>
    <row r="136" spans="28:43" ht="15.75" customHeight="1">
      <c r="AB136" s="147"/>
      <c r="AP136" s="76"/>
      <c r="AQ136" s="76"/>
    </row>
    <row r="137" spans="28:43" ht="15.75" customHeight="1">
      <c r="AB137" s="147"/>
      <c r="AP137" s="76"/>
      <c r="AQ137" s="76"/>
    </row>
    <row r="138" spans="28:43" ht="15.75" customHeight="1">
      <c r="AB138" s="147"/>
      <c r="AP138" s="76"/>
      <c r="AQ138" s="76"/>
    </row>
    <row r="139" spans="28:43" ht="15.75" customHeight="1">
      <c r="AB139" s="147"/>
      <c r="AP139" s="76"/>
      <c r="AQ139" s="76"/>
    </row>
    <row r="140" spans="28:43" ht="15.75" customHeight="1">
      <c r="AB140" s="147"/>
      <c r="AP140" s="76"/>
      <c r="AQ140" s="76"/>
    </row>
    <row r="141" spans="28:43" ht="15.75" customHeight="1">
      <c r="AB141" s="147"/>
      <c r="AP141" s="76"/>
      <c r="AQ141" s="76"/>
    </row>
    <row r="142" spans="28:43" ht="15.75" customHeight="1">
      <c r="AB142" s="147"/>
      <c r="AP142" s="76"/>
      <c r="AQ142" s="76"/>
    </row>
    <row r="143" spans="28:43" ht="15.75" customHeight="1">
      <c r="AB143" s="147"/>
      <c r="AP143" s="76"/>
      <c r="AQ143" s="76"/>
    </row>
    <row r="144" spans="28:43" ht="15.75" customHeight="1">
      <c r="AB144" s="147"/>
      <c r="AP144" s="76"/>
      <c r="AQ144" s="76"/>
    </row>
    <row r="145" spans="28:43" ht="15.75" customHeight="1">
      <c r="AB145" s="147"/>
      <c r="AP145" s="76"/>
      <c r="AQ145" s="76"/>
    </row>
    <row r="146" spans="28:43" ht="15.75" customHeight="1">
      <c r="AB146" s="147"/>
      <c r="AP146" s="76"/>
      <c r="AQ146" s="76"/>
    </row>
    <row r="147" spans="28:43" ht="15.75" customHeight="1">
      <c r="AB147" s="147"/>
      <c r="AP147" s="76"/>
      <c r="AQ147" s="76"/>
    </row>
    <row r="148" spans="28:43" ht="15.75" customHeight="1">
      <c r="AB148" s="147"/>
      <c r="AP148" s="76"/>
      <c r="AQ148" s="76"/>
    </row>
    <row r="149" spans="28:43" ht="15.75" customHeight="1">
      <c r="AB149" s="147"/>
      <c r="AP149" s="76"/>
      <c r="AQ149" s="76"/>
    </row>
    <row r="150" spans="28:43" ht="15.75" customHeight="1">
      <c r="AB150" s="147"/>
      <c r="AP150" s="76"/>
      <c r="AQ150" s="76"/>
    </row>
    <row r="151" spans="28:43" ht="15.75" customHeight="1">
      <c r="AB151" s="147"/>
      <c r="AP151" s="76"/>
      <c r="AQ151" s="76"/>
    </row>
    <row r="152" spans="28:43" ht="15.75" customHeight="1">
      <c r="AB152" s="147"/>
      <c r="AP152" s="76"/>
      <c r="AQ152" s="76"/>
    </row>
    <row r="153" spans="28:43" ht="15.75" customHeight="1">
      <c r="AB153" s="147"/>
      <c r="AP153" s="76"/>
      <c r="AQ153" s="76"/>
    </row>
    <row r="154" spans="28:43" ht="15.75" customHeight="1">
      <c r="AB154" s="147"/>
      <c r="AP154" s="76"/>
      <c r="AQ154" s="76"/>
    </row>
    <row r="155" spans="28:43" ht="15.75" customHeight="1">
      <c r="AB155" s="147"/>
      <c r="AP155" s="76"/>
      <c r="AQ155" s="76"/>
    </row>
    <row r="156" spans="28:43" ht="15.75" customHeight="1">
      <c r="AB156" s="147"/>
      <c r="AP156" s="76"/>
      <c r="AQ156" s="76"/>
    </row>
    <row r="157" spans="28:43" ht="15.75" customHeight="1">
      <c r="AB157" s="147"/>
      <c r="AP157" s="76"/>
      <c r="AQ157" s="76"/>
    </row>
    <row r="158" spans="28:43" ht="15.75" customHeight="1">
      <c r="AB158" s="147"/>
      <c r="AP158" s="76"/>
      <c r="AQ158" s="76"/>
    </row>
    <row r="159" spans="28:43" ht="15.75" customHeight="1">
      <c r="AB159" s="147"/>
      <c r="AP159" s="76"/>
      <c r="AQ159" s="76"/>
    </row>
    <row r="160" spans="28:43" ht="15.75" customHeight="1">
      <c r="AB160" s="147"/>
      <c r="AP160" s="76"/>
      <c r="AQ160" s="76"/>
    </row>
    <row r="161" spans="28:43" ht="15.75" customHeight="1">
      <c r="AB161" s="147"/>
      <c r="AP161" s="76"/>
      <c r="AQ161" s="76"/>
    </row>
    <row r="162" spans="28:43" ht="15.75" customHeight="1">
      <c r="AB162" s="147"/>
      <c r="AP162" s="76"/>
      <c r="AQ162" s="76"/>
    </row>
    <row r="163" spans="28:43" ht="15.75" customHeight="1">
      <c r="AB163" s="147"/>
      <c r="AP163" s="76"/>
      <c r="AQ163" s="76"/>
    </row>
    <row r="164" spans="28:43" ht="15.75" customHeight="1">
      <c r="AB164" s="147"/>
      <c r="AP164" s="76"/>
      <c r="AQ164" s="76"/>
    </row>
    <row r="165" spans="28:43" ht="15.75" customHeight="1">
      <c r="AB165" s="147"/>
      <c r="AP165" s="76"/>
      <c r="AQ165" s="76"/>
    </row>
    <row r="166" spans="28:43" ht="15.75" customHeight="1">
      <c r="AB166" s="147"/>
      <c r="AP166" s="76"/>
      <c r="AQ166" s="76"/>
    </row>
    <row r="167" spans="28:43" ht="15.75" customHeight="1">
      <c r="AB167" s="147"/>
      <c r="AP167" s="76"/>
      <c r="AQ167" s="76"/>
    </row>
    <row r="168" spans="28:43" ht="15.75" customHeight="1">
      <c r="AB168" s="147"/>
      <c r="AP168" s="76"/>
      <c r="AQ168" s="76"/>
    </row>
    <row r="169" spans="28:43" ht="15.75" customHeight="1">
      <c r="AB169" s="147"/>
      <c r="AP169" s="76"/>
      <c r="AQ169" s="76"/>
    </row>
    <row r="170" spans="28:43" ht="15.75" customHeight="1">
      <c r="AB170" s="147"/>
      <c r="AP170" s="76"/>
      <c r="AQ170" s="76"/>
    </row>
    <row r="171" spans="28:43" ht="15.75" customHeight="1">
      <c r="AB171" s="147"/>
      <c r="AP171" s="76"/>
      <c r="AQ171" s="76"/>
    </row>
    <row r="172" spans="28:43" ht="15.75" customHeight="1">
      <c r="AB172" s="147"/>
      <c r="AP172" s="76"/>
      <c r="AQ172" s="76"/>
    </row>
    <row r="173" spans="28:43" ht="15.75" customHeight="1">
      <c r="AB173" s="147"/>
      <c r="AP173" s="76"/>
      <c r="AQ173" s="76"/>
    </row>
    <row r="174" spans="28:43" ht="15.75" customHeight="1">
      <c r="AB174" s="147"/>
      <c r="AP174" s="76"/>
      <c r="AQ174" s="76"/>
    </row>
    <row r="175" spans="28:43" ht="15.75" customHeight="1">
      <c r="AB175" s="147"/>
      <c r="AP175" s="76"/>
      <c r="AQ175" s="76"/>
    </row>
    <row r="176" spans="28:43" ht="15.75" customHeight="1">
      <c r="AB176" s="147"/>
      <c r="AP176" s="76"/>
      <c r="AQ176" s="76"/>
    </row>
    <row r="177" spans="28:43" ht="15.75" customHeight="1">
      <c r="AB177" s="147"/>
      <c r="AP177" s="76"/>
      <c r="AQ177" s="76"/>
    </row>
    <row r="178" spans="28:43" ht="15.75" customHeight="1">
      <c r="AB178" s="147"/>
      <c r="AP178" s="76"/>
      <c r="AQ178" s="76"/>
    </row>
    <row r="179" spans="28:43" ht="15.75" customHeight="1">
      <c r="AB179" s="147"/>
      <c r="AP179" s="76"/>
      <c r="AQ179" s="76"/>
    </row>
    <row r="180" spans="28:43" ht="15.75" customHeight="1">
      <c r="AB180" s="147"/>
      <c r="AP180" s="76"/>
      <c r="AQ180" s="76"/>
    </row>
    <row r="181" spans="28:43" ht="15.75" customHeight="1">
      <c r="AB181" s="147"/>
      <c r="AP181" s="76"/>
      <c r="AQ181" s="76"/>
    </row>
    <row r="182" spans="28:43" ht="15.75" customHeight="1">
      <c r="AB182" s="147"/>
      <c r="AP182" s="76"/>
      <c r="AQ182" s="76"/>
    </row>
    <row r="183" spans="28:43" ht="15.75" customHeight="1">
      <c r="AB183" s="147"/>
      <c r="AP183" s="76"/>
      <c r="AQ183" s="76"/>
    </row>
    <row r="184" spans="28:43" ht="15.75" customHeight="1">
      <c r="AB184" s="147"/>
      <c r="AP184" s="76"/>
      <c r="AQ184" s="76"/>
    </row>
    <row r="185" spans="28:43" ht="15.75" customHeight="1">
      <c r="AB185" s="147"/>
      <c r="AP185" s="76"/>
      <c r="AQ185" s="76"/>
    </row>
    <row r="186" spans="28:43" ht="15.75" customHeight="1">
      <c r="AB186" s="147"/>
      <c r="AP186" s="76"/>
      <c r="AQ186" s="76"/>
    </row>
    <row r="187" spans="28:43" ht="15.75" customHeight="1">
      <c r="AB187" s="147"/>
      <c r="AP187" s="76"/>
      <c r="AQ187" s="76"/>
    </row>
    <row r="188" spans="28:43" ht="15.75" customHeight="1">
      <c r="AB188" s="147"/>
      <c r="AP188" s="76"/>
      <c r="AQ188" s="76"/>
    </row>
    <row r="189" spans="28:43" ht="15.75" customHeight="1">
      <c r="AB189" s="147"/>
      <c r="AP189" s="76"/>
      <c r="AQ189" s="76"/>
    </row>
    <row r="190" spans="28:43" ht="15.75" customHeight="1">
      <c r="AB190" s="147"/>
      <c r="AP190" s="76"/>
      <c r="AQ190" s="76"/>
    </row>
    <row r="191" spans="28:43" ht="15.75" customHeight="1">
      <c r="AB191" s="147"/>
      <c r="AP191" s="76"/>
      <c r="AQ191" s="76"/>
    </row>
    <row r="192" spans="28:43" ht="15.75" customHeight="1">
      <c r="AB192" s="147"/>
      <c r="AP192" s="76"/>
      <c r="AQ192" s="76"/>
    </row>
    <row r="193" spans="28:43" ht="15.75" customHeight="1">
      <c r="AB193" s="147"/>
      <c r="AP193" s="76"/>
      <c r="AQ193" s="76"/>
    </row>
    <row r="194" spans="28:43" ht="15.75" customHeight="1">
      <c r="AB194" s="147"/>
      <c r="AP194" s="76"/>
      <c r="AQ194" s="76"/>
    </row>
    <row r="195" spans="28:43" ht="15.75" customHeight="1">
      <c r="AB195" s="147"/>
      <c r="AP195" s="76"/>
      <c r="AQ195" s="76"/>
    </row>
    <row r="196" spans="28:43" ht="15.75" customHeight="1">
      <c r="AB196" s="147"/>
      <c r="AP196" s="76"/>
      <c r="AQ196" s="76"/>
    </row>
    <row r="197" spans="28:43" ht="15.75" customHeight="1">
      <c r="AB197" s="147"/>
      <c r="AP197" s="76"/>
      <c r="AQ197" s="76"/>
    </row>
    <row r="198" spans="28:43" ht="15.75" customHeight="1">
      <c r="AB198" s="147"/>
      <c r="AP198" s="76"/>
      <c r="AQ198" s="76"/>
    </row>
    <row r="199" spans="28:43" ht="15.75" customHeight="1">
      <c r="AB199" s="147"/>
      <c r="AP199" s="76"/>
      <c r="AQ199" s="76"/>
    </row>
    <row r="200" spans="28:43" ht="15.75" customHeight="1">
      <c r="AB200" s="147"/>
      <c r="AP200" s="76"/>
      <c r="AQ200" s="76"/>
    </row>
    <row r="201" spans="28:43" ht="15.75" customHeight="1">
      <c r="AB201" s="147"/>
      <c r="AP201" s="76"/>
      <c r="AQ201" s="76"/>
    </row>
    <row r="202" spans="28:43" ht="15.75" customHeight="1">
      <c r="AB202" s="147"/>
      <c r="AP202" s="76"/>
      <c r="AQ202" s="76"/>
    </row>
    <row r="203" spans="28:43" ht="15.75" customHeight="1">
      <c r="AB203" s="147"/>
      <c r="AP203" s="76"/>
      <c r="AQ203" s="76"/>
    </row>
    <row r="204" spans="28:43" ht="15.75" customHeight="1">
      <c r="AB204" s="147"/>
      <c r="AP204" s="76"/>
      <c r="AQ204" s="76"/>
    </row>
    <row r="205" spans="28:43" ht="15.75" customHeight="1">
      <c r="AB205" s="147"/>
      <c r="AP205" s="76"/>
      <c r="AQ205" s="76"/>
    </row>
    <row r="206" spans="28:43" ht="15.75" customHeight="1">
      <c r="AB206" s="147"/>
      <c r="AP206" s="76"/>
      <c r="AQ206" s="76"/>
    </row>
    <row r="207" spans="28:43" ht="15.75" customHeight="1">
      <c r="AB207" s="147"/>
      <c r="AP207" s="76"/>
      <c r="AQ207" s="76"/>
    </row>
    <row r="208" spans="28:43" ht="15.75" customHeight="1">
      <c r="AB208" s="147"/>
      <c r="AP208" s="76"/>
      <c r="AQ208" s="76"/>
    </row>
    <row r="209" spans="28:43" ht="15.75" customHeight="1">
      <c r="AB209" s="147"/>
      <c r="AP209" s="76"/>
      <c r="AQ209" s="76"/>
    </row>
    <row r="210" spans="28:43" ht="15.75" customHeight="1">
      <c r="AB210" s="147"/>
      <c r="AP210" s="76"/>
      <c r="AQ210" s="76"/>
    </row>
    <row r="211" spans="28:43" ht="15.75" customHeight="1">
      <c r="AB211" s="147"/>
      <c r="AP211" s="76"/>
      <c r="AQ211" s="76"/>
    </row>
    <row r="212" spans="28:43" ht="15.75" customHeight="1">
      <c r="AB212" s="147"/>
      <c r="AP212" s="76"/>
      <c r="AQ212" s="76"/>
    </row>
    <row r="213" spans="28:43" ht="15.75" customHeight="1">
      <c r="AB213" s="147"/>
      <c r="AP213" s="76"/>
      <c r="AQ213" s="76"/>
    </row>
    <row r="214" spans="28:43" ht="15.75" customHeight="1">
      <c r="AB214" s="147"/>
      <c r="AP214" s="76"/>
      <c r="AQ214" s="76"/>
    </row>
    <row r="215" spans="28:43" ht="15.75" customHeight="1">
      <c r="AB215" s="147"/>
      <c r="AP215" s="76"/>
      <c r="AQ215" s="76"/>
    </row>
    <row r="216" spans="28:43" ht="15.75" customHeight="1">
      <c r="AB216" s="147"/>
      <c r="AP216" s="76"/>
      <c r="AQ216" s="76"/>
    </row>
    <row r="217" spans="28:43" ht="15.75" customHeight="1">
      <c r="AB217" s="147"/>
      <c r="AP217" s="76"/>
      <c r="AQ217" s="76"/>
    </row>
    <row r="218" spans="28:43" ht="15.75" customHeight="1">
      <c r="AB218" s="147"/>
      <c r="AP218" s="76"/>
      <c r="AQ218" s="76"/>
    </row>
    <row r="219" spans="28:43" ht="15.75" customHeight="1">
      <c r="AB219" s="147"/>
      <c r="AP219" s="76"/>
      <c r="AQ219" s="76"/>
    </row>
    <row r="220" spans="28:43" ht="15.75" customHeight="1">
      <c r="AB220" s="147"/>
      <c r="AP220" s="76"/>
      <c r="AQ220" s="76"/>
    </row>
    <row r="221" spans="28:43" ht="15.75" customHeight="1">
      <c r="AB221" s="147"/>
      <c r="AP221" s="76"/>
      <c r="AQ221" s="76"/>
    </row>
    <row r="222" spans="28:43" ht="15.75" customHeight="1">
      <c r="AB222" s="147"/>
      <c r="AP222" s="76"/>
      <c r="AQ222" s="76"/>
    </row>
    <row r="223" spans="28:43" ht="15.75" customHeight="1">
      <c r="AB223" s="147"/>
      <c r="AP223" s="76"/>
      <c r="AQ223" s="76"/>
    </row>
    <row r="224" spans="28:43" ht="15.75" customHeight="1">
      <c r="AB224" s="147"/>
      <c r="AP224" s="76"/>
      <c r="AQ224" s="76"/>
    </row>
    <row r="225" spans="28:43" ht="15.75" customHeight="1">
      <c r="AB225" s="147"/>
      <c r="AP225" s="76"/>
      <c r="AQ225" s="76"/>
    </row>
    <row r="226" spans="28:43" ht="15.75" customHeight="1">
      <c r="AB226" s="147"/>
      <c r="AP226" s="76"/>
      <c r="AQ226" s="76"/>
    </row>
    <row r="227" spans="28:43" ht="15.75" customHeight="1">
      <c r="AB227" s="147"/>
      <c r="AP227" s="76"/>
      <c r="AQ227" s="76"/>
    </row>
    <row r="228" spans="28:43" ht="15.75" customHeight="1">
      <c r="AB228" s="147"/>
      <c r="AP228" s="76"/>
      <c r="AQ228" s="76"/>
    </row>
    <row r="229" spans="28:43" ht="15.75" customHeight="1">
      <c r="AB229" s="147"/>
      <c r="AP229" s="76"/>
      <c r="AQ229" s="76"/>
    </row>
    <row r="230" spans="28:43" ht="15.75" customHeight="1">
      <c r="AB230" s="147"/>
      <c r="AP230" s="76"/>
      <c r="AQ230" s="76"/>
    </row>
    <row r="231" spans="28:43" ht="15.75" customHeight="1">
      <c r="AB231" s="147"/>
      <c r="AP231" s="76"/>
      <c r="AQ231" s="76"/>
    </row>
    <row r="232" spans="28:43" ht="15.75" customHeight="1">
      <c r="AB232" s="147"/>
      <c r="AP232" s="76"/>
      <c r="AQ232" s="76"/>
    </row>
    <row r="233" spans="28:43" ht="15.75" customHeight="1">
      <c r="AB233" s="147"/>
      <c r="AP233" s="76"/>
      <c r="AQ233" s="76"/>
    </row>
    <row r="234" spans="28:43" ht="15.75" customHeight="1">
      <c r="AB234" s="147"/>
      <c r="AP234" s="76"/>
      <c r="AQ234" s="76"/>
    </row>
    <row r="235" spans="28:43" ht="15.75" customHeight="1">
      <c r="AB235" s="147"/>
      <c r="AP235" s="76"/>
      <c r="AQ235" s="76"/>
    </row>
    <row r="236" spans="28:43" ht="15.75" customHeight="1">
      <c r="AB236" s="147"/>
      <c r="AP236" s="76"/>
      <c r="AQ236" s="76"/>
    </row>
    <row r="237" spans="28:43" ht="15.75" customHeight="1">
      <c r="AB237" s="147"/>
      <c r="AP237" s="76"/>
      <c r="AQ237" s="76"/>
    </row>
    <row r="238" spans="28:43" ht="15.75" customHeight="1">
      <c r="AB238" s="147"/>
      <c r="AP238" s="76"/>
      <c r="AQ238" s="76"/>
    </row>
    <row r="239" spans="28:43" ht="15.75" customHeight="1">
      <c r="AB239" s="147"/>
      <c r="AP239" s="76"/>
      <c r="AQ239" s="76"/>
    </row>
    <row r="240" spans="28:43" ht="15.75" customHeight="1">
      <c r="AB240" s="147"/>
      <c r="AP240" s="76"/>
      <c r="AQ240" s="76"/>
    </row>
    <row r="241" spans="28:43" ht="15.75" customHeight="1">
      <c r="AB241" s="147"/>
      <c r="AP241" s="76"/>
      <c r="AQ241" s="76"/>
    </row>
    <row r="242" spans="28:43" ht="15.75" customHeight="1">
      <c r="AB242" s="147"/>
      <c r="AP242" s="76"/>
      <c r="AQ242" s="76"/>
    </row>
    <row r="243" spans="28:43" ht="15.75" customHeight="1"/>
    <row r="244" spans="28:43" ht="15.75" customHeight="1"/>
    <row r="245" spans="28:43" ht="15.75" customHeight="1"/>
    <row r="246" spans="28:43" ht="15.75" customHeight="1"/>
    <row r="247" spans="28:43" ht="15.75" customHeight="1"/>
    <row r="248" spans="28:43" ht="15.75" customHeight="1"/>
    <row r="249" spans="28:43" ht="15.75" customHeight="1"/>
    <row r="250" spans="28:43" ht="15.75" customHeight="1"/>
    <row r="251" spans="28:43" ht="15.75" customHeight="1"/>
    <row r="252" spans="28:43" ht="15.75" customHeight="1"/>
    <row r="253" spans="28:43" ht="15.75" customHeight="1"/>
    <row r="254" spans="28:43" ht="15.75" customHeight="1"/>
    <row r="255" spans="28:43" ht="15.75" customHeight="1"/>
    <row r="256" spans="28:43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A3:A14"/>
    <mergeCell ref="A16:A27"/>
    <mergeCell ref="C1:G1"/>
    <mergeCell ref="I1:N1"/>
    <mergeCell ref="P1:U1"/>
    <mergeCell ref="AP41:AQ41"/>
    <mergeCell ref="A29:A40"/>
    <mergeCell ref="I41:L41"/>
    <mergeCell ref="M41:N41"/>
    <mergeCell ref="P41:S41"/>
    <mergeCell ref="T41:U41"/>
    <mergeCell ref="AR1:BF1"/>
    <mergeCell ref="AP16:AP27"/>
    <mergeCell ref="AP29:AP40"/>
    <mergeCell ref="W1:X1"/>
    <mergeCell ref="Z1:AA1"/>
    <mergeCell ref="AC1:AL1"/>
    <mergeCell ref="AP3:AP14"/>
  </mergeCells>
  <conditionalFormatting sqref="AC3:AL7">
    <cfRule type="colorScale" priority="1">
      <colorScale>
        <cfvo type="min"/>
        <cfvo type="max"/>
        <color rgb="FFFFFFFF"/>
        <color rgb="FFF4B183"/>
      </colorScale>
    </cfRule>
  </conditionalFormatting>
  <conditionalFormatting sqref="AR3:BE33">
    <cfRule type="colorScale" priority="2">
      <colorScale>
        <cfvo type="min"/>
        <cfvo type="max"/>
        <color rgb="FFFFFFFF"/>
        <color rgb="FFF4B183"/>
      </colorScale>
    </cfRule>
  </conditionalFormatting>
  <conditionalFormatting sqref="AC34:AL40">
    <cfRule type="colorScale" priority="3">
      <colorScale>
        <cfvo type="min"/>
        <cfvo type="max"/>
        <color rgb="FFFFFFFF"/>
        <color rgb="FFF4B183"/>
      </colorScale>
    </cfRule>
  </conditionalFormatting>
  <conditionalFormatting sqref="AR34:BF40">
    <cfRule type="colorScale" priority="4">
      <colorScale>
        <cfvo type="min"/>
        <cfvo type="max"/>
        <color rgb="FFFFFFFF"/>
        <color rgb="FFF4B183"/>
      </colorScale>
    </cfRule>
  </conditionalFormatting>
  <pageMargins left="0.25" right="0.25" top="0.75" bottom="0.75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/>
  <dimension ref="A1:M1000"/>
  <sheetViews>
    <sheetView workbookViewId="0"/>
  </sheetViews>
  <sheetFormatPr defaultColWidth="14.42578125" defaultRowHeight="15" customHeight="1"/>
  <cols>
    <col min="1" max="1" width="9" customWidth="1"/>
    <col min="2" max="2" width="14" customWidth="1"/>
    <col min="3" max="3" width="14.140625" customWidth="1"/>
    <col min="4" max="4" width="17.5703125" customWidth="1"/>
    <col min="5" max="5" width="26.28515625" customWidth="1"/>
    <col min="6" max="11" width="9" customWidth="1"/>
    <col min="12" max="12" width="10" customWidth="1"/>
    <col min="13" max="13" width="76" customWidth="1"/>
  </cols>
  <sheetData>
    <row r="1" spans="1:4">
      <c r="B1" s="224"/>
      <c r="C1" s="225"/>
      <c r="D1" s="225"/>
    </row>
    <row r="2" spans="1:4">
      <c r="B2" s="224"/>
      <c r="C2" s="225"/>
      <c r="D2" s="225"/>
    </row>
    <row r="3" spans="1:4">
      <c r="B3" s="224"/>
      <c r="C3" s="225"/>
      <c r="D3" s="225"/>
    </row>
    <row r="4" spans="1:4">
      <c r="B4" s="224"/>
      <c r="C4" s="225"/>
      <c r="D4" s="225"/>
    </row>
    <row r="5" spans="1:4">
      <c r="B5" s="224"/>
      <c r="C5" s="225"/>
      <c r="D5" s="225"/>
    </row>
    <row r="6" spans="1:4">
      <c r="B6" s="224"/>
      <c r="C6" s="225"/>
      <c r="D6" s="225"/>
    </row>
    <row r="7" spans="1:4" ht="10.5" customHeight="1">
      <c r="B7" s="224"/>
      <c r="C7" s="225"/>
      <c r="D7" s="225"/>
    </row>
    <row r="8" spans="1:4" hidden="1">
      <c r="B8" s="224"/>
      <c r="C8" s="225"/>
      <c r="D8" s="225"/>
    </row>
    <row r="9" spans="1:4">
      <c r="B9" s="70"/>
      <c r="C9" s="225"/>
      <c r="D9" s="225"/>
    </row>
    <row r="10" spans="1:4">
      <c r="B10" s="224"/>
      <c r="C10" s="225"/>
      <c r="D10" s="225"/>
    </row>
    <row r="11" spans="1:4">
      <c r="B11" s="224" t="s">
        <v>3813</v>
      </c>
      <c r="C11" s="225" t="s">
        <v>3814</v>
      </c>
      <c r="D11" s="225" t="s">
        <v>3815</v>
      </c>
    </row>
    <row r="12" spans="1:4">
      <c r="A12" s="75">
        <v>1</v>
      </c>
      <c r="B12" s="224">
        <v>43539</v>
      </c>
      <c r="C12" s="225">
        <f>COUNTIF(tabLocalidades!T:T,Projeções!B12)</f>
        <v>0</v>
      </c>
      <c r="D12" s="225">
        <f>C12</f>
        <v>0</v>
      </c>
    </row>
    <row r="13" spans="1:4">
      <c r="A13" s="75">
        <v>2</v>
      </c>
      <c r="B13" s="224">
        <v>43540</v>
      </c>
      <c r="C13" s="225">
        <f>COUNTIF(tabLocalidades!T:T,Projeções!B13)</f>
        <v>0</v>
      </c>
      <c r="D13" s="225">
        <f t="shared" ref="D13:D137" si="0">D12+C13</f>
        <v>0</v>
      </c>
    </row>
    <row r="14" spans="1:4">
      <c r="A14" s="75">
        <v>3</v>
      </c>
      <c r="B14" s="224">
        <v>43541</v>
      </c>
      <c r="C14" s="225">
        <f>COUNTIF(tabLocalidades!T:T,Projeções!B14)</f>
        <v>0</v>
      </c>
      <c r="D14" s="225">
        <f t="shared" si="0"/>
        <v>0</v>
      </c>
    </row>
    <row r="15" spans="1:4">
      <c r="A15" s="75">
        <v>4</v>
      </c>
      <c r="B15" s="224">
        <v>43542</v>
      </c>
      <c r="C15" s="225">
        <f>COUNTIF(tabLocalidades!T:T,Projeções!B15)</f>
        <v>0</v>
      </c>
      <c r="D15" s="225">
        <f t="shared" si="0"/>
        <v>0</v>
      </c>
    </row>
    <row r="16" spans="1:4">
      <c r="A16" s="75">
        <v>5</v>
      </c>
      <c r="B16" s="224">
        <v>43543</v>
      </c>
      <c r="C16" s="225">
        <f>COUNTIF(tabLocalidades!T:T,Projeções!B16)</f>
        <v>0</v>
      </c>
      <c r="D16" s="225">
        <f t="shared" si="0"/>
        <v>0</v>
      </c>
    </row>
    <row r="17" spans="1:4">
      <c r="A17" s="75">
        <v>6</v>
      </c>
      <c r="B17" s="224">
        <v>43544</v>
      </c>
      <c r="C17" s="225">
        <f>COUNTIF(tabLocalidades!T:T,Projeções!B17)</f>
        <v>0</v>
      </c>
      <c r="D17" s="225">
        <f t="shared" si="0"/>
        <v>0</v>
      </c>
    </row>
    <row r="18" spans="1:4">
      <c r="A18" s="75">
        <v>7</v>
      </c>
      <c r="B18" s="224">
        <v>43545</v>
      </c>
      <c r="C18" s="225">
        <f>COUNTIF(tabLocalidades!T:T,Projeções!B18)</f>
        <v>0</v>
      </c>
      <c r="D18" s="225">
        <f t="shared" si="0"/>
        <v>0</v>
      </c>
    </row>
    <row r="19" spans="1:4">
      <c r="A19" s="75">
        <v>8</v>
      </c>
      <c r="B19" s="224">
        <v>43546</v>
      </c>
      <c r="C19" s="225">
        <f>COUNTIF(tabLocalidades!T:T,Projeções!B19)</f>
        <v>0</v>
      </c>
      <c r="D19" s="225">
        <f t="shared" si="0"/>
        <v>0</v>
      </c>
    </row>
    <row r="20" spans="1:4">
      <c r="A20" s="75">
        <v>9</v>
      </c>
      <c r="B20" s="224">
        <v>43547</v>
      </c>
      <c r="C20" s="225">
        <f>COUNTIF(tabLocalidades!T:T,Projeções!B20)</f>
        <v>0</v>
      </c>
      <c r="D20" s="225">
        <f t="shared" si="0"/>
        <v>0</v>
      </c>
    </row>
    <row r="21" spans="1:4" ht="15.75" customHeight="1">
      <c r="A21" s="75">
        <v>10</v>
      </c>
      <c r="B21" s="224">
        <v>43548</v>
      </c>
      <c r="C21" s="225">
        <f>COUNTIF(tabLocalidades!T:T,Projeções!B21)</f>
        <v>0</v>
      </c>
      <c r="D21" s="225">
        <f t="shared" si="0"/>
        <v>0</v>
      </c>
    </row>
    <row r="22" spans="1:4" ht="15.75" customHeight="1">
      <c r="A22" s="75">
        <v>11</v>
      </c>
      <c r="B22" s="224">
        <v>43549</v>
      </c>
      <c r="C22" s="225">
        <f>COUNTIF(tabLocalidades!T:T,Projeções!B22)</f>
        <v>0</v>
      </c>
      <c r="D22" s="225">
        <f t="shared" si="0"/>
        <v>0</v>
      </c>
    </row>
    <row r="23" spans="1:4" ht="15.75" customHeight="1">
      <c r="A23" s="75">
        <v>12</v>
      </c>
      <c r="B23" s="224">
        <v>43550</v>
      </c>
      <c r="C23" s="225">
        <f>COUNTIF(tabLocalidades!T:T,Projeções!B23)</f>
        <v>0</v>
      </c>
      <c r="D23" s="225">
        <f t="shared" si="0"/>
        <v>0</v>
      </c>
    </row>
    <row r="24" spans="1:4" ht="15.75" customHeight="1">
      <c r="A24" s="75">
        <v>13</v>
      </c>
      <c r="B24" s="224">
        <v>43551</v>
      </c>
      <c r="C24" s="225">
        <f>COUNTIF(tabLocalidades!T:T,Projeções!B24)</f>
        <v>0</v>
      </c>
      <c r="D24" s="225">
        <f t="shared" si="0"/>
        <v>0</v>
      </c>
    </row>
    <row r="25" spans="1:4" ht="15.75" customHeight="1">
      <c r="A25" s="75">
        <v>14</v>
      </c>
      <c r="B25" s="224">
        <v>43552</v>
      </c>
      <c r="C25" s="225">
        <f>COUNTIF(tabLocalidades!T:T,Projeções!B25)</f>
        <v>0</v>
      </c>
      <c r="D25" s="225">
        <f t="shared" si="0"/>
        <v>0</v>
      </c>
    </row>
    <row r="26" spans="1:4" ht="15.75" customHeight="1">
      <c r="A26" s="75">
        <v>15</v>
      </c>
      <c r="B26" s="224">
        <v>43553</v>
      </c>
      <c r="C26" s="225">
        <f>COUNTIF(tabLocalidades!T:T,Projeções!B26)</f>
        <v>0</v>
      </c>
      <c r="D26" s="225">
        <f t="shared" si="0"/>
        <v>0</v>
      </c>
    </row>
    <row r="27" spans="1:4" ht="15.75" customHeight="1">
      <c r="A27" s="75">
        <v>16</v>
      </c>
      <c r="B27" s="224">
        <v>43554</v>
      </c>
      <c r="C27" s="225">
        <f>COUNTIF(tabLocalidades!T:T,Projeções!B27)</f>
        <v>0</v>
      </c>
      <c r="D27" s="225">
        <f t="shared" si="0"/>
        <v>0</v>
      </c>
    </row>
    <row r="28" spans="1:4" ht="15.75" customHeight="1">
      <c r="A28" s="75">
        <v>17</v>
      </c>
      <c r="B28" s="224">
        <v>43555</v>
      </c>
      <c r="C28" s="225">
        <f>COUNTIF(tabLocalidades!T:T,Projeções!B28)</f>
        <v>0</v>
      </c>
      <c r="D28" s="225">
        <f t="shared" si="0"/>
        <v>0</v>
      </c>
    </row>
    <row r="29" spans="1:4" ht="15.75" customHeight="1">
      <c r="A29" s="75">
        <v>18</v>
      </c>
      <c r="B29" s="224">
        <v>43556</v>
      </c>
      <c r="C29" s="225">
        <f>COUNTIF(tabLocalidades!T:T,Projeções!B29)</f>
        <v>0</v>
      </c>
      <c r="D29" s="225">
        <f t="shared" si="0"/>
        <v>0</v>
      </c>
    </row>
    <row r="30" spans="1:4" ht="15.75" customHeight="1">
      <c r="A30" s="75">
        <v>19</v>
      </c>
      <c r="B30" s="224">
        <v>43557</v>
      </c>
      <c r="C30" s="225">
        <f>COUNTIF(tabLocalidades!T:T,Projeções!B30)</f>
        <v>0</v>
      </c>
      <c r="D30" s="225">
        <f t="shared" si="0"/>
        <v>0</v>
      </c>
    </row>
    <row r="31" spans="1:4" ht="15.75" customHeight="1">
      <c r="A31" s="75">
        <v>20</v>
      </c>
      <c r="B31" s="224">
        <v>43558</v>
      </c>
      <c r="C31" s="225">
        <f>COUNTIF(tabLocalidades!T:T,Projeções!B31)</f>
        <v>0</v>
      </c>
      <c r="D31" s="225">
        <f t="shared" si="0"/>
        <v>0</v>
      </c>
    </row>
    <row r="32" spans="1:4" ht="15.75" customHeight="1">
      <c r="A32" s="75">
        <v>21</v>
      </c>
      <c r="B32" s="224">
        <v>43559</v>
      </c>
      <c r="C32" s="225">
        <f>COUNTIF(tabLocalidades!T:T,Projeções!B32)</f>
        <v>0</v>
      </c>
      <c r="D32" s="225">
        <f t="shared" si="0"/>
        <v>0</v>
      </c>
    </row>
    <row r="33" spans="1:4" ht="15.75" customHeight="1">
      <c r="A33" s="75">
        <v>22</v>
      </c>
      <c r="B33" s="224">
        <v>43560</v>
      </c>
      <c r="C33" s="225">
        <f>COUNTIF(tabLocalidades!T:T,Projeções!B33)</f>
        <v>0</v>
      </c>
      <c r="D33" s="225">
        <f t="shared" si="0"/>
        <v>0</v>
      </c>
    </row>
    <row r="34" spans="1:4" ht="15.75" customHeight="1">
      <c r="A34" s="75">
        <v>23</v>
      </c>
      <c r="B34" s="224">
        <v>43561</v>
      </c>
      <c r="C34" s="225">
        <f>COUNTIF(tabLocalidades!T:T,Projeções!B34)</f>
        <v>0</v>
      </c>
      <c r="D34" s="225">
        <f t="shared" si="0"/>
        <v>0</v>
      </c>
    </row>
    <row r="35" spans="1:4" ht="15.75" customHeight="1">
      <c r="A35" s="75">
        <v>24</v>
      </c>
      <c r="B35" s="224">
        <v>43562</v>
      </c>
      <c r="C35" s="225">
        <f>COUNTIF(tabLocalidades!T:T,Projeções!B35)</f>
        <v>0</v>
      </c>
      <c r="D35" s="225">
        <f t="shared" si="0"/>
        <v>0</v>
      </c>
    </row>
    <row r="36" spans="1:4" ht="15.75" customHeight="1">
      <c r="A36" s="75">
        <v>25</v>
      </c>
      <c r="B36" s="224">
        <v>43563</v>
      </c>
      <c r="C36" s="225">
        <f>COUNTIF(tabLocalidades!T:T,Projeções!B36)</f>
        <v>0</v>
      </c>
      <c r="D36" s="225">
        <f t="shared" si="0"/>
        <v>0</v>
      </c>
    </row>
    <row r="37" spans="1:4" ht="15.75" customHeight="1">
      <c r="A37" s="75">
        <v>26</v>
      </c>
      <c r="B37" s="224">
        <v>43564</v>
      </c>
      <c r="C37" s="225">
        <f>COUNTIF(tabLocalidades!T:T,Projeções!B37)</f>
        <v>0</v>
      </c>
      <c r="D37" s="225">
        <f t="shared" si="0"/>
        <v>0</v>
      </c>
    </row>
    <row r="38" spans="1:4" ht="15.75" customHeight="1">
      <c r="A38" s="75">
        <v>27</v>
      </c>
      <c r="B38" s="224">
        <v>43565</v>
      </c>
      <c r="C38" s="225">
        <f>COUNTIF(tabLocalidades!T:T,Projeções!B38)</f>
        <v>0</v>
      </c>
      <c r="D38" s="225">
        <f t="shared" si="0"/>
        <v>0</v>
      </c>
    </row>
    <row r="39" spans="1:4" ht="15.75" customHeight="1">
      <c r="A39" s="75">
        <v>28</v>
      </c>
      <c r="B39" s="224">
        <v>43566</v>
      </c>
      <c r="C39" s="225">
        <f>COUNTIF(tabLocalidades!T:T,Projeções!B39)</f>
        <v>0</v>
      </c>
      <c r="D39" s="225">
        <f t="shared" si="0"/>
        <v>0</v>
      </c>
    </row>
    <row r="40" spans="1:4" ht="15.75" customHeight="1">
      <c r="A40" s="75">
        <v>29</v>
      </c>
      <c r="B40" s="224">
        <v>43567</v>
      </c>
      <c r="C40" s="225">
        <f>COUNTIF(tabLocalidades!T:T,Projeções!B40)</f>
        <v>0</v>
      </c>
      <c r="D40" s="225">
        <f t="shared" si="0"/>
        <v>0</v>
      </c>
    </row>
    <row r="41" spans="1:4" ht="15.75" customHeight="1">
      <c r="A41" s="75">
        <v>30</v>
      </c>
      <c r="B41" s="224">
        <v>43568</v>
      </c>
      <c r="C41" s="225">
        <f>COUNTIF(tabLocalidades!T:T,Projeções!B41)</f>
        <v>0</v>
      </c>
      <c r="D41" s="225">
        <f t="shared" si="0"/>
        <v>0</v>
      </c>
    </row>
    <row r="42" spans="1:4" ht="15.75" customHeight="1">
      <c r="A42" s="75">
        <v>31</v>
      </c>
      <c r="B42" s="224">
        <v>43569</v>
      </c>
      <c r="C42" s="225">
        <f>COUNTIF(tabLocalidades!T:T,Projeções!B42)</f>
        <v>0</v>
      </c>
      <c r="D42" s="225">
        <f t="shared" si="0"/>
        <v>0</v>
      </c>
    </row>
    <row r="43" spans="1:4" ht="15.75" customHeight="1">
      <c r="A43" s="75">
        <v>32</v>
      </c>
      <c r="B43" s="224">
        <v>43570</v>
      </c>
      <c r="C43" s="225">
        <f>COUNTIF(tabLocalidades!T:T,Projeções!B43)</f>
        <v>0</v>
      </c>
      <c r="D43" s="225">
        <f t="shared" si="0"/>
        <v>0</v>
      </c>
    </row>
    <row r="44" spans="1:4" ht="15.75" customHeight="1">
      <c r="A44" s="75">
        <v>33</v>
      </c>
      <c r="B44" s="224">
        <v>43571</v>
      </c>
      <c r="C44" s="225">
        <f>COUNTIF(tabLocalidades!T:T,Projeções!B44)</f>
        <v>0</v>
      </c>
      <c r="D44" s="225">
        <f t="shared" si="0"/>
        <v>0</v>
      </c>
    </row>
    <row r="45" spans="1:4" ht="15.75" customHeight="1">
      <c r="A45" s="75">
        <v>34</v>
      </c>
      <c r="B45" s="224">
        <v>43572</v>
      </c>
      <c r="C45" s="225">
        <f>COUNTIF(tabLocalidades!T:T,Projeções!B45)</f>
        <v>0</v>
      </c>
      <c r="D45" s="225">
        <f t="shared" si="0"/>
        <v>0</v>
      </c>
    </row>
    <row r="46" spans="1:4" ht="15.75" customHeight="1">
      <c r="A46" s="75">
        <v>35</v>
      </c>
      <c r="B46" s="224">
        <v>43573</v>
      </c>
      <c r="C46" s="225">
        <f>COUNTIF(tabLocalidades!T:T,Projeções!B46)</f>
        <v>0</v>
      </c>
      <c r="D46" s="225">
        <f t="shared" si="0"/>
        <v>0</v>
      </c>
    </row>
    <row r="47" spans="1:4" ht="15.75" customHeight="1">
      <c r="A47" s="75">
        <v>36</v>
      </c>
      <c r="B47" s="224">
        <v>43574</v>
      </c>
      <c r="C47" s="225">
        <f>COUNTIF(tabLocalidades!T:T,Projeções!B47)</f>
        <v>0</v>
      </c>
      <c r="D47" s="225">
        <f t="shared" si="0"/>
        <v>0</v>
      </c>
    </row>
    <row r="48" spans="1:4" ht="15.75" customHeight="1">
      <c r="A48" s="75">
        <v>37</v>
      </c>
      <c r="B48" s="224">
        <v>43575</v>
      </c>
      <c r="C48" s="225">
        <f>COUNTIF(tabLocalidades!T:T,Projeções!B48)</f>
        <v>0</v>
      </c>
      <c r="D48" s="225">
        <f t="shared" si="0"/>
        <v>0</v>
      </c>
    </row>
    <row r="49" spans="1:4" ht="15.75" customHeight="1">
      <c r="A49" s="75">
        <v>38</v>
      </c>
      <c r="B49" s="224">
        <v>43576</v>
      </c>
      <c r="C49" s="225">
        <f>COUNTIF(tabLocalidades!T:T,Projeções!B49)</f>
        <v>0</v>
      </c>
      <c r="D49" s="225">
        <f t="shared" si="0"/>
        <v>0</v>
      </c>
    </row>
    <row r="50" spans="1:4" ht="15.75" customHeight="1">
      <c r="A50" s="75">
        <v>39</v>
      </c>
      <c r="B50" s="224">
        <v>43577</v>
      </c>
      <c r="C50" s="225">
        <f>COUNTIF(tabLocalidades!T:T,Projeções!B50)</f>
        <v>0</v>
      </c>
      <c r="D50" s="225">
        <f t="shared" si="0"/>
        <v>0</v>
      </c>
    </row>
    <row r="51" spans="1:4" ht="15.75" customHeight="1">
      <c r="A51" s="75">
        <v>40</v>
      </c>
      <c r="B51" s="224">
        <v>43578</v>
      </c>
      <c r="C51" s="225">
        <f>COUNTIF(tabLocalidades!T:T,Projeções!B51)</f>
        <v>0</v>
      </c>
      <c r="D51" s="225">
        <f t="shared" si="0"/>
        <v>0</v>
      </c>
    </row>
    <row r="52" spans="1:4" ht="15.75" customHeight="1">
      <c r="A52" s="75">
        <v>41</v>
      </c>
      <c r="B52" s="224">
        <v>43579</v>
      </c>
      <c r="C52" s="225">
        <f>COUNTIF(tabLocalidades!T:T,Projeções!B52)</f>
        <v>0</v>
      </c>
      <c r="D52" s="225">
        <f t="shared" si="0"/>
        <v>0</v>
      </c>
    </row>
    <row r="53" spans="1:4" ht="15.75" customHeight="1">
      <c r="A53" s="75">
        <v>42</v>
      </c>
      <c r="B53" s="224">
        <v>43580</v>
      </c>
      <c r="C53" s="225">
        <f>COUNTIF(tabLocalidades!T:T,Projeções!B53)</f>
        <v>0</v>
      </c>
      <c r="D53" s="225">
        <f t="shared" si="0"/>
        <v>0</v>
      </c>
    </row>
    <row r="54" spans="1:4" ht="15.75" customHeight="1">
      <c r="A54" s="75">
        <v>43</v>
      </c>
      <c r="B54" s="224">
        <v>43581</v>
      </c>
      <c r="C54" s="225">
        <f>COUNTIF(tabLocalidades!T:T,Projeções!B54)</f>
        <v>0</v>
      </c>
      <c r="D54" s="225">
        <f t="shared" si="0"/>
        <v>0</v>
      </c>
    </row>
    <row r="55" spans="1:4" ht="15.75" customHeight="1">
      <c r="A55" s="75">
        <v>44</v>
      </c>
      <c r="B55" s="224">
        <v>43582</v>
      </c>
      <c r="C55" s="225">
        <f>COUNTIF(tabLocalidades!T:T,Projeções!B55)</f>
        <v>0</v>
      </c>
      <c r="D55" s="225">
        <f t="shared" si="0"/>
        <v>0</v>
      </c>
    </row>
    <row r="56" spans="1:4" ht="15.75" customHeight="1">
      <c r="A56" s="75">
        <v>45</v>
      </c>
      <c r="B56" s="224">
        <v>43583</v>
      </c>
      <c r="C56" s="225">
        <f>COUNTIF(tabLocalidades!T:T,Projeções!B56)</f>
        <v>0</v>
      </c>
      <c r="D56" s="225">
        <f t="shared" si="0"/>
        <v>0</v>
      </c>
    </row>
    <row r="57" spans="1:4" ht="15.75" customHeight="1">
      <c r="A57" s="75">
        <v>46</v>
      </c>
      <c r="B57" s="224">
        <v>43584</v>
      </c>
      <c r="C57" s="225">
        <f>COUNTIF(tabLocalidades!T:T,Projeções!B57)</f>
        <v>0</v>
      </c>
      <c r="D57" s="225">
        <f t="shared" si="0"/>
        <v>0</v>
      </c>
    </row>
    <row r="58" spans="1:4" ht="15.75" customHeight="1">
      <c r="A58" s="75">
        <v>47</v>
      </c>
      <c r="B58" s="224">
        <v>43585</v>
      </c>
      <c r="C58" s="225">
        <f>COUNTIF(tabLocalidades!T:T,Projeções!B58)</f>
        <v>0</v>
      </c>
      <c r="D58" s="225">
        <f t="shared" si="0"/>
        <v>0</v>
      </c>
    </row>
    <row r="59" spans="1:4" ht="15.75" customHeight="1">
      <c r="A59" s="75">
        <v>48</v>
      </c>
      <c r="B59" s="224">
        <v>43586</v>
      </c>
      <c r="C59" s="225">
        <f>COUNTIF(tabLocalidades!T:T,Projeções!B59)</f>
        <v>0</v>
      </c>
      <c r="D59" s="225">
        <f t="shared" si="0"/>
        <v>0</v>
      </c>
    </row>
    <row r="60" spans="1:4" ht="15.75" customHeight="1">
      <c r="A60" s="75">
        <v>49</v>
      </c>
      <c r="B60" s="224">
        <v>43587</v>
      </c>
      <c r="C60" s="225">
        <f>COUNTIF(tabLocalidades!T:T,Projeções!B60)</f>
        <v>0</v>
      </c>
      <c r="D60" s="225">
        <f t="shared" si="0"/>
        <v>0</v>
      </c>
    </row>
    <row r="61" spans="1:4" ht="15.75" customHeight="1">
      <c r="A61" s="75">
        <v>50</v>
      </c>
      <c r="B61" s="224">
        <v>43588</v>
      </c>
      <c r="C61" s="225">
        <f>COUNTIF(tabLocalidades!T:T,Projeções!B61)</f>
        <v>0</v>
      </c>
      <c r="D61" s="225">
        <f t="shared" si="0"/>
        <v>0</v>
      </c>
    </row>
    <row r="62" spans="1:4" ht="15.75" customHeight="1">
      <c r="A62" s="75">
        <v>51</v>
      </c>
      <c r="B62" s="224">
        <v>43589</v>
      </c>
      <c r="C62" s="225">
        <f>COUNTIF(tabLocalidades!T:T,Projeções!B62)</f>
        <v>0</v>
      </c>
      <c r="D62" s="225">
        <f t="shared" si="0"/>
        <v>0</v>
      </c>
    </row>
    <row r="63" spans="1:4" ht="15.75" customHeight="1">
      <c r="A63" s="75">
        <v>52</v>
      </c>
      <c r="B63" s="224">
        <v>43590</v>
      </c>
      <c r="C63" s="225">
        <f>COUNTIF(tabLocalidades!T:T,Projeções!B63)</f>
        <v>0</v>
      </c>
      <c r="D63" s="225">
        <f t="shared" si="0"/>
        <v>0</v>
      </c>
    </row>
    <row r="64" spans="1:4" ht="15.75" customHeight="1">
      <c r="A64" s="75">
        <v>53</v>
      </c>
      <c r="B64" s="224">
        <v>43591</v>
      </c>
      <c r="C64" s="225">
        <f>COUNTIF(tabLocalidades!T:T,Projeções!B64)</f>
        <v>0</v>
      </c>
      <c r="D64" s="225">
        <f t="shared" si="0"/>
        <v>0</v>
      </c>
    </row>
    <row r="65" spans="1:4" ht="15.75" customHeight="1">
      <c r="A65" s="75">
        <v>54</v>
      </c>
      <c r="B65" s="224">
        <v>43592</v>
      </c>
      <c r="C65" s="225">
        <f>COUNTIF(tabLocalidades!T:T,Projeções!B65)</f>
        <v>0</v>
      </c>
      <c r="D65" s="225">
        <f t="shared" si="0"/>
        <v>0</v>
      </c>
    </row>
    <row r="66" spans="1:4" ht="15.75" customHeight="1">
      <c r="A66" s="75">
        <v>55</v>
      </c>
      <c r="B66" s="224">
        <v>43593</v>
      </c>
      <c r="C66" s="225">
        <f>COUNTIF(tabLocalidades!T:T,Projeções!B66)</f>
        <v>0</v>
      </c>
      <c r="D66" s="225">
        <f t="shared" si="0"/>
        <v>0</v>
      </c>
    </row>
    <row r="67" spans="1:4" ht="15.75" customHeight="1">
      <c r="A67" s="75">
        <v>56</v>
      </c>
      <c r="B67" s="224">
        <v>43594</v>
      </c>
      <c r="C67" s="225">
        <f>COUNTIF(tabLocalidades!T:T,Projeções!B67)</f>
        <v>0</v>
      </c>
      <c r="D67" s="225">
        <f t="shared" si="0"/>
        <v>0</v>
      </c>
    </row>
    <row r="68" spans="1:4" ht="15.75" customHeight="1">
      <c r="A68" s="75">
        <v>57</v>
      </c>
      <c r="B68" s="224">
        <v>43595</v>
      </c>
      <c r="C68" s="225">
        <f>COUNTIF(tabLocalidades!T:T,Projeções!B68)</f>
        <v>0</v>
      </c>
      <c r="D68" s="225">
        <f t="shared" si="0"/>
        <v>0</v>
      </c>
    </row>
    <row r="69" spans="1:4" ht="15.75" customHeight="1">
      <c r="A69" s="75">
        <v>58</v>
      </c>
      <c r="B69" s="224">
        <v>43596</v>
      </c>
      <c r="C69" s="225">
        <f>COUNTIF(tabLocalidades!T:T,Projeções!B69)</f>
        <v>0</v>
      </c>
      <c r="D69" s="225">
        <f t="shared" si="0"/>
        <v>0</v>
      </c>
    </row>
    <row r="70" spans="1:4" ht="15.75" customHeight="1">
      <c r="A70" s="75">
        <v>59</v>
      </c>
      <c r="B70" s="224">
        <v>43597</v>
      </c>
      <c r="C70" s="225">
        <f>COUNTIF(tabLocalidades!T:T,Projeções!B70)</f>
        <v>0</v>
      </c>
      <c r="D70" s="225">
        <f t="shared" si="0"/>
        <v>0</v>
      </c>
    </row>
    <row r="71" spans="1:4" ht="15.75" customHeight="1">
      <c r="A71" s="75">
        <v>60</v>
      </c>
      <c r="B71" s="224">
        <v>43598</v>
      </c>
      <c r="C71" s="225">
        <f>COUNTIF(tabLocalidades!T:T,Projeções!B71)</f>
        <v>0</v>
      </c>
      <c r="D71" s="225">
        <f t="shared" si="0"/>
        <v>0</v>
      </c>
    </row>
    <row r="72" spans="1:4" ht="15.75" customHeight="1">
      <c r="A72" s="75">
        <v>61</v>
      </c>
      <c r="B72" s="224">
        <v>43599</v>
      </c>
      <c r="C72" s="225">
        <f>COUNTIF(tabLocalidades!T:T,Projeções!B72)</f>
        <v>0</v>
      </c>
      <c r="D72" s="225">
        <f t="shared" si="0"/>
        <v>0</v>
      </c>
    </row>
    <row r="73" spans="1:4" ht="15.75" customHeight="1">
      <c r="A73" s="75">
        <v>62</v>
      </c>
      <c r="B73" s="224">
        <v>43600</v>
      </c>
      <c r="C73" s="225">
        <f>COUNTIF(tabLocalidades!T:T,Projeções!B73)</f>
        <v>0</v>
      </c>
      <c r="D73" s="225">
        <f t="shared" si="0"/>
        <v>0</v>
      </c>
    </row>
    <row r="74" spans="1:4" ht="15.75" customHeight="1">
      <c r="A74" s="75">
        <v>63</v>
      </c>
      <c r="B74" s="224">
        <v>43601</v>
      </c>
      <c r="C74" s="225">
        <f>COUNTIF(tabLocalidades!T:T,Projeções!B74)</f>
        <v>0</v>
      </c>
      <c r="D74" s="225">
        <f t="shared" si="0"/>
        <v>0</v>
      </c>
    </row>
    <row r="75" spans="1:4" ht="15.75" customHeight="1">
      <c r="A75" s="75">
        <v>64</v>
      </c>
      <c r="B75" s="224">
        <v>43602</v>
      </c>
      <c r="C75" s="225">
        <f>COUNTIF(tabLocalidades!T:T,Projeções!B75)</f>
        <v>0</v>
      </c>
      <c r="D75" s="225">
        <f t="shared" si="0"/>
        <v>0</v>
      </c>
    </row>
    <row r="76" spans="1:4" ht="15.75" customHeight="1">
      <c r="A76" s="75">
        <v>65</v>
      </c>
      <c r="B76" s="224">
        <v>43603</v>
      </c>
      <c r="C76" s="225">
        <f>COUNTIF(tabLocalidades!T:T,Projeções!B76)</f>
        <v>0</v>
      </c>
      <c r="D76" s="225">
        <f t="shared" si="0"/>
        <v>0</v>
      </c>
    </row>
    <row r="77" spans="1:4" ht="15.75" customHeight="1">
      <c r="A77" s="75">
        <v>66</v>
      </c>
      <c r="B77" s="224">
        <v>43604</v>
      </c>
      <c r="C77" s="225">
        <f>COUNTIF(tabLocalidades!T:T,Projeções!B77)</f>
        <v>0</v>
      </c>
      <c r="D77" s="225">
        <f t="shared" si="0"/>
        <v>0</v>
      </c>
    </row>
    <row r="78" spans="1:4" ht="15.75" customHeight="1">
      <c r="A78" s="75">
        <v>67</v>
      </c>
      <c r="B78" s="224">
        <v>43605</v>
      </c>
      <c r="C78" s="225">
        <f>COUNTIF(tabLocalidades!T:T,Projeções!B78)</f>
        <v>0</v>
      </c>
      <c r="D78" s="225">
        <f t="shared" si="0"/>
        <v>0</v>
      </c>
    </row>
    <row r="79" spans="1:4" ht="15.75" customHeight="1">
      <c r="A79" s="75">
        <v>68</v>
      </c>
      <c r="B79" s="224">
        <v>43606</v>
      </c>
      <c r="C79" s="225">
        <f>COUNTIF(tabLocalidades!T:T,Projeções!B79)</f>
        <v>0</v>
      </c>
      <c r="D79" s="225">
        <f t="shared" si="0"/>
        <v>0</v>
      </c>
    </row>
    <row r="80" spans="1:4" ht="15.75" customHeight="1">
      <c r="A80" s="75">
        <v>69</v>
      </c>
      <c r="B80" s="224">
        <v>43607</v>
      </c>
      <c r="C80" s="225">
        <f>COUNTIF(tabLocalidades!T:T,Projeções!B80)</f>
        <v>0</v>
      </c>
      <c r="D80" s="225">
        <f t="shared" si="0"/>
        <v>0</v>
      </c>
    </row>
    <row r="81" spans="1:4" ht="15.75" customHeight="1">
      <c r="A81" s="75">
        <v>70</v>
      </c>
      <c r="B81" s="224">
        <v>43608</v>
      </c>
      <c r="C81" s="225">
        <f>COUNTIF(tabLocalidades!T:T,Projeções!B81)</f>
        <v>0</v>
      </c>
      <c r="D81" s="225">
        <f t="shared" si="0"/>
        <v>0</v>
      </c>
    </row>
    <row r="82" spans="1:4" ht="15.75" customHeight="1">
      <c r="A82" s="75">
        <v>71</v>
      </c>
      <c r="B82" s="224">
        <v>43609</v>
      </c>
      <c r="C82" s="225">
        <f>COUNTIF(tabLocalidades!T:T,Projeções!B82)</f>
        <v>0</v>
      </c>
      <c r="D82" s="225">
        <f t="shared" si="0"/>
        <v>0</v>
      </c>
    </row>
    <row r="83" spans="1:4" ht="15.75" customHeight="1">
      <c r="A83" s="75">
        <v>72</v>
      </c>
      <c r="B83" s="224">
        <v>43610</v>
      </c>
      <c r="C83" s="225">
        <f>COUNTIF(tabLocalidades!T:T,Projeções!B83)</f>
        <v>0</v>
      </c>
      <c r="D83" s="225">
        <f t="shared" si="0"/>
        <v>0</v>
      </c>
    </row>
    <row r="84" spans="1:4" ht="15.75" customHeight="1">
      <c r="A84" s="75">
        <v>73</v>
      </c>
      <c r="B84" s="224">
        <v>43611</v>
      </c>
      <c r="C84" s="225">
        <f>COUNTIF(tabLocalidades!T:T,Projeções!B84)</f>
        <v>0</v>
      </c>
      <c r="D84" s="225">
        <f t="shared" si="0"/>
        <v>0</v>
      </c>
    </row>
    <row r="85" spans="1:4" ht="15.75" customHeight="1">
      <c r="A85" s="75">
        <v>74</v>
      </c>
      <c r="B85" s="224">
        <v>43612</v>
      </c>
      <c r="C85" s="225">
        <f>COUNTIF(tabLocalidades!T:T,Projeções!B85)</f>
        <v>0</v>
      </c>
      <c r="D85" s="225">
        <f t="shared" si="0"/>
        <v>0</v>
      </c>
    </row>
    <row r="86" spans="1:4" ht="15.75" customHeight="1">
      <c r="A86" s="75">
        <v>75</v>
      </c>
      <c r="B86" s="224">
        <v>43613</v>
      </c>
      <c r="C86" s="225">
        <f>COUNTIF(tabLocalidades!T:T,Projeções!B86)</f>
        <v>0</v>
      </c>
      <c r="D86" s="225">
        <f t="shared" si="0"/>
        <v>0</v>
      </c>
    </row>
    <row r="87" spans="1:4" ht="15.75" customHeight="1">
      <c r="A87" s="75">
        <v>76</v>
      </c>
      <c r="B87" s="224">
        <v>43614</v>
      </c>
      <c r="C87" s="225">
        <f>COUNTIF(tabLocalidades!T:T,Projeções!B87)</f>
        <v>0</v>
      </c>
      <c r="D87" s="225">
        <f t="shared" si="0"/>
        <v>0</v>
      </c>
    </row>
    <row r="88" spans="1:4" ht="15.75" customHeight="1">
      <c r="A88" s="75">
        <v>77</v>
      </c>
      <c r="B88" s="224">
        <v>43615</v>
      </c>
      <c r="C88" s="225">
        <f>COUNTIF(tabLocalidades!T:T,Projeções!B88)</f>
        <v>0</v>
      </c>
      <c r="D88" s="225">
        <f t="shared" si="0"/>
        <v>0</v>
      </c>
    </row>
    <row r="89" spans="1:4" ht="15.75" customHeight="1">
      <c r="A89" s="75">
        <v>78</v>
      </c>
      <c r="B89" s="224">
        <v>43616</v>
      </c>
      <c r="C89" s="225">
        <f>COUNTIF(tabLocalidades!T:T,Projeções!B89)</f>
        <v>0</v>
      </c>
      <c r="D89" s="225">
        <f t="shared" si="0"/>
        <v>0</v>
      </c>
    </row>
    <row r="90" spans="1:4" ht="15.75" customHeight="1">
      <c r="A90" s="75">
        <v>79</v>
      </c>
      <c r="B90" s="224">
        <v>43617</v>
      </c>
      <c r="C90" s="225">
        <f>COUNTIF(tabLocalidades!T:T,Projeções!B90)</f>
        <v>0</v>
      </c>
      <c r="D90" s="225">
        <f t="shared" si="0"/>
        <v>0</v>
      </c>
    </row>
    <row r="91" spans="1:4" ht="15.75" customHeight="1">
      <c r="A91" s="75">
        <v>80</v>
      </c>
      <c r="B91" s="224">
        <v>43618</v>
      </c>
      <c r="C91" s="225">
        <f>COUNTIF(tabLocalidades!T:T,Projeções!B91)</f>
        <v>0</v>
      </c>
      <c r="D91" s="225">
        <f t="shared" si="0"/>
        <v>0</v>
      </c>
    </row>
    <row r="92" spans="1:4" ht="15.75" customHeight="1">
      <c r="A92" s="75">
        <v>81</v>
      </c>
      <c r="B92" s="224">
        <v>43619</v>
      </c>
      <c r="C92" s="225">
        <f>COUNTIF(tabLocalidades!T:T,Projeções!B92)</f>
        <v>0</v>
      </c>
      <c r="D92" s="225">
        <f t="shared" si="0"/>
        <v>0</v>
      </c>
    </row>
    <row r="93" spans="1:4" ht="15.75" customHeight="1">
      <c r="A93" s="75">
        <v>82</v>
      </c>
      <c r="B93" s="224">
        <v>43620</v>
      </c>
      <c r="C93" s="225">
        <f>COUNTIF(tabLocalidades!T:T,Projeções!B93)</f>
        <v>0</v>
      </c>
      <c r="D93" s="225">
        <f t="shared" si="0"/>
        <v>0</v>
      </c>
    </row>
    <row r="94" spans="1:4" ht="15.75" customHeight="1">
      <c r="A94" s="75">
        <v>83</v>
      </c>
      <c r="B94" s="224">
        <v>43621</v>
      </c>
      <c r="C94" s="225">
        <f>COUNTIF(tabLocalidades!T:T,Projeções!B94)</f>
        <v>0</v>
      </c>
      <c r="D94" s="225">
        <f t="shared" si="0"/>
        <v>0</v>
      </c>
    </row>
    <row r="95" spans="1:4" ht="15.75" customHeight="1">
      <c r="A95" s="75">
        <v>84</v>
      </c>
      <c r="B95" s="224">
        <v>43622</v>
      </c>
      <c r="C95" s="225">
        <f>COUNTIF(tabLocalidades!T:T,Projeções!B95)</f>
        <v>0</v>
      </c>
      <c r="D95" s="225">
        <f t="shared" si="0"/>
        <v>0</v>
      </c>
    </row>
    <row r="96" spans="1:4" ht="15.75" customHeight="1">
      <c r="A96" s="75">
        <v>85</v>
      </c>
      <c r="B96" s="224">
        <v>43623</v>
      </c>
      <c r="C96" s="225">
        <f>COUNTIF(tabLocalidades!T:T,Projeções!B96)</f>
        <v>0</v>
      </c>
      <c r="D96" s="225">
        <f t="shared" si="0"/>
        <v>0</v>
      </c>
    </row>
    <row r="97" spans="1:10" ht="15.75" customHeight="1">
      <c r="A97" s="75">
        <v>86</v>
      </c>
      <c r="B97" s="224">
        <v>43624</v>
      </c>
      <c r="C97" s="225">
        <f>COUNTIF(tabLocalidades!T:T,Projeções!B97)</f>
        <v>0</v>
      </c>
      <c r="D97" s="225">
        <f t="shared" si="0"/>
        <v>0</v>
      </c>
    </row>
    <row r="98" spans="1:10" ht="15.75" customHeight="1">
      <c r="A98" s="75">
        <v>87</v>
      </c>
      <c r="B98" s="224">
        <v>43625</v>
      </c>
      <c r="C98" s="225">
        <f>COUNTIF(tabLocalidades!T:T,Projeções!B98)</f>
        <v>0</v>
      </c>
      <c r="D98" s="225">
        <f t="shared" si="0"/>
        <v>0</v>
      </c>
    </row>
    <row r="99" spans="1:10" ht="15.75" customHeight="1">
      <c r="A99" s="75">
        <v>88</v>
      </c>
      <c r="B99" s="224">
        <v>43626</v>
      </c>
      <c r="C99" s="225">
        <f>COUNTIF(tabLocalidades!T:T,Projeções!B99)</f>
        <v>0</v>
      </c>
      <c r="D99" s="225">
        <f t="shared" si="0"/>
        <v>0</v>
      </c>
    </row>
    <row r="100" spans="1:10" ht="15.75" customHeight="1">
      <c r="A100" s="75">
        <v>89</v>
      </c>
      <c r="B100" s="224">
        <v>43627</v>
      </c>
      <c r="C100" s="225">
        <f>COUNTIF(tabLocalidades!T:T,Projeções!B100)</f>
        <v>0</v>
      </c>
      <c r="D100" s="225">
        <f t="shared" si="0"/>
        <v>0</v>
      </c>
    </row>
    <row r="101" spans="1:10" ht="15.75" customHeight="1">
      <c r="A101" s="75">
        <v>90</v>
      </c>
      <c r="B101" s="224">
        <v>43628</v>
      </c>
      <c r="C101" s="225">
        <f>COUNTIF(tabLocalidades!T:T,Projeções!B101)</f>
        <v>0</v>
      </c>
      <c r="D101" s="225">
        <f t="shared" si="0"/>
        <v>0</v>
      </c>
    </row>
    <row r="102" spans="1:10" ht="15.75" customHeight="1">
      <c r="A102" s="75">
        <v>91</v>
      </c>
      <c r="B102" s="224">
        <v>43629</v>
      </c>
      <c r="C102" s="225">
        <f>COUNTIF(tabLocalidades!T:T,Projeções!B102)</f>
        <v>0</v>
      </c>
      <c r="D102" s="225">
        <f t="shared" si="0"/>
        <v>0</v>
      </c>
    </row>
    <row r="103" spans="1:10" ht="15.75" customHeight="1">
      <c r="A103" s="75">
        <v>92</v>
      </c>
      <c r="B103" s="224">
        <v>43630</v>
      </c>
      <c r="C103" s="225">
        <f>COUNTIF(tabLocalidades!T:T,Projeções!B103)</f>
        <v>0</v>
      </c>
      <c r="D103" s="225">
        <f t="shared" si="0"/>
        <v>0</v>
      </c>
    </row>
    <row r="104" spans="1:10" ht="15.75" customHeight="1">
      <c r="A104" s="75">
        <v>93</v>
      </c>
      <c r="B104" s="224">
        <v>43631</v>
      </c>
      <c r="C104" s="225">
        <f>COUNTIF(tabLocalidades!T:T,Projeções!B104)</f>
        <v>0</v>
      </c>
      <c r="D104" s="225">
        <f t="shared" si="0"/>
        <v>0</v>
      </c>
    </row>
    <row r="105" spans="1:10" ht="15.75" customHeight="1">
      <c r="A105" s="75">
        <v>94</v>
      </c>
      <c r="B105" s="224">
        <v>43632</v>
      </c>
      <c r="C105" s="225">
        <f>COUNTIF(tabLocalidades!T:T,Projeções!B105)</f>
        <v>0</v>
      </c>
      <c r="D105" s="225">
        <f t="shared" si="0"/>
        <v>0</v>
      </c>
    </row>
    <row r="106" spans="1:10" ht="15.75" customHeight="1">
      <c r="A106" s="75">
        <v>95</v>
      </c>
      <c r="B106" s="224">
        <v>43633</v>
      </c>
      <c r="C106" s="225">
        <f>COUNTIF(tabLocalidades!T:T,Projeções!B106)</f>
        <v>0</v>
      </c>
      <c r="D106" s="225">
        <f t="shared" si="0"/>
        <v>0</v>
      </c>
    </row>
    <row r="107" spans="1:10" ht="15.75" customHeight="1">
      <c r="A107" s="75">
        <v>96</v>
      </c>
      <c r="B107" s="224">
        <v>43634</v>
      </c>
      <c r="C107" s="225">
        <f>COUNTIF(tabLocalidades!T:T,Projeções!B107)</f>
        <v>0</v>
      </c>
      <c r="D107" s="225">
        <f t="shared" si="0"/>
        <v>0</v>
      </c>
    </row>
    <row r="108" spans="1:10" ht="15.75" customHeight="1">
      <c r="A108" s="75">
        <v>97</v>
      </c>
      <c r="B108" s="224">
        <v>43635</v>
      </c>
      <c r="C108" s="225">
        <f>COUNTIF(tabLocalidades!T:T,Projeções!B108)</f>
        <v>0</v>
      </c>
      <c r="D108" s="225">
        <f t="shared" si="0"/>
        <v>0</v>
      </c>
      <c r="G108" s="75" t="s">
        <v>3816</v>
      </c>
      <c r="H108" s="75" t="s">
        <v>3817</v>
      </c>
      <c r="I108" s="75">
        <v>90</v>
      </c>
      <c r="J108" s="75" t="s">
        <v>3818</v>
      </c>
    </row>
    <row r="109" spans="1:10" ht="15.75" customHeight="1">
      <c r="A109" s="75">
        <v>98</v>
      </c>
      <c r="B109" s="224">
        <v>43636</v>
      </c>
      <c r="C109" s="225">
        <f>COUNTIF(tabLocalidades!T:T,Projeções!B109)</f>
        <v>0</v>
      </c>
      <c r="D109" s="225">
        <f t="shared" si="0"/>
        <v>0</v>
      </c>
      <c r="G109" s="75" t="s">
        <v>3819</v>
      </c>
      <c r="H109" s="75" t="s">
        <v>3820</v>
      </c>
      <c r="I109" s="75">
        <v>60</v>
      </c>
      <c r="J109" s="75" t="s">
        <v>3821</v>
      </c>
    </row>
    <row r="110" spans="1:10" ht="15.75" customHeight="1">
      <c r="A110" s="75">
        <v>99</v>
      </c>
      <c r="B110" s="224">
        <v>43637</v>
      </c>
      <c r="C110" s="225">
        <f>COUNTIF(tabLocalidades!T:T,Projeções!B110)</f>
        <v>0</v>
      </c>
      <c r="D110" s="225">
        <f t="shared" si="0"/>
        <v>0</v>
      </c>
      <c r="G110" s="75" t="s">
        <v>3822</v>
      </c>
      <c r="H110" s="75" t="s">
        <v>3823</v>
      </c>
      <c r="I110" s="75">
        <v>30</v>
      </c>
      <c r="J110" s="75">
        <v>1</v>
      </c>
    </row>
    <row r="111" spans="1:10" ht="15.75" customHeight="1">
      <c r="A111" s="75">
        <v>100</v>
      </c>
      <c r="B111" s="224">
        <v>43638</v>
      </c>
      <c r="C111" s="225">
        <f>COUNTIF(tabLocalidades!T:T,Projeções!B111)</f>
        <v>0</v>
      </c>
      <c r="D111" s="225">
        <f t="shared" si="0"/>
        <v>0</v>
      </c>
    </row>
    <row r="112" spans="1:10" ht="15.75" customHeight="1">
      <c r="A112" s="75">
        <v>101</v>
      </c>
      <c r="B112" s="224">
        <v>43639</v>
      </c>
      <c r="C112" s="225">
        <f>COUNTIF(tabLocalidades!T:T,Projeções!B112)</f>
        <v>0</v>
      </c>
      <c r="D112" s="225">
        <f t="shared" si="0"/>
        <v>0</v>
      </c>
    </row>
    <row r="113" spans="1:13" ht="15.75" customHeight="1">
      <c r="A113" s="75">
        <v>102</v>
      </c>
      <c r="B113" s="224">
        <v>43640</v>
      </c>
      <c r="C113" s="225">
        <f>COUNTIF(tabLocalidades!T:T,Projeções!B113)</f>
        <v>0</v>
      </c>
      <c r="D113" s="225">
        <f t="shared" si="0"/>
        <v>0</v>
      </c>
    </row>
    <row r="114" spans="1:13" ht="15.75" customHeight="1">
      <c r="A114" s="75">
        <v>103</v>
      </c>
      <c r="B114" s="224">
        <v>43641</v>
      </c>
      <c r="C114" s="225">
        <f>COUNTIF(tabLocalidades!T:T,Projeções!B114)</f>
        <v>0</v>
      </c>
      <c r="D114" s="225">
        <f t="shared" si="0"/>
        <v>0</v>
      </c>
    </row>
    <row r="115" spans="1:13" ht="15.75" customHeight="1">
      <c r="A115" s="75">
        <v>104</v>
      </c>
      <c r="B115" s="224">
        <v>43642</v>
      </c>
      <c r="C115" s="225">
        <f>COUNTIF(tabLocalidades!T:T,Projeções!B115)</f>
        <v>0</v>
      </c>
      <c r="D115" s="225">
        <f t="shared" si="0"/>
        <v>0</v>
      </c>
    </row>
    <row r="116" spans="1:13" ht="15.75" customHeight="1">
      <c r="A116" s="75">
        <v>105</v>
      </c>
      <c r="B116" s="224">
        <v>43643</v>
      </c>
      <c r="C116" s="225">
        <f>COUNTIF(tabLocalidades!T:T,Projeções!B116)</f>
        <v>0</v>
      </c>
      <c r="D116" s="225">
        <f t="shared" si="0"/>
        <v>0</v>
      </c>
    </row>
    <row r="117" spans="1:13" ht="15.75" customHeight="1">
      <c r="A117" s="75">
        <v>106</v>
      </c>
      <c r="B117" s="224">
        <v>43644</v>
      </c>
      <c r="C117" s="225">
        <f>COUNTIF(tabLocalidades!T:T,Projeções!B117)</f>
        <v>0</v>
      </c>
      <c r="D117" s="225">
        <f t="shared" si="0"/>
        <v>0</v>
      </c>
    </row>
    <row r="118" spans="1:13" ht="15.75" customHeight="1">
      <c r="A118" s="75">
        <v>107</v>
      </c>
      <c r="B118" s="224">
        <v>43645</v>
      </c>
      <c r="C118" s="225">
        <f>COUNTIF(tabLocalidades!T:T,Projeções!B118)</f>
        <v>0</v>
      </c>
      <c r="D118" s="225">
        <f t="shared" si="0"/>
        <v>0</v>
      </c>
      <c r="L118" s="454" t="s">
        <v>3824</v>
      </c>
      <c r="M118" s="438"/>
    </row>
    <row r="119" spans="1:13" ht="15.75" customHeight="1">
      <c r="A119" s="75">
        <v>108</v>
      </c>
      <c r="B119" s="224">
        <v>43646</v>
      </c>
      <c r="C119" s="225">
        <f>COUNTIF(tabLocalidades!T:T,Projeções!B119)</f>
        <v>0</v>
      </c>
      <c r="D119" s="225">
        <f t="shared" si="0"/>
        <v>0</v>
      </c>
      <c r="L119" s="226">
        <f>(120-56)/(154-113)</f>
        <v>1.5609756097560976</v>
      </c>
      <c r="M119" s="227" t="s">
        <v>3825</v>
      </c>
    </row>
    <row r="120" spans="1:13" ht="15.75" customHeight="1">
      <c r="A120" s="75">
        <v>109</v>
      </c>
      <c r="B120" s="224">
        <v>43647</v>
      </c>
      <c r="C120" s="225">
        <f>COUNTIF(tabLocalidades!T:T,Projeções!B120)</f>
        <v>0</v>
      </c>
      <c r="D120" s="225">
        <f t="shared" si="0"/>
        <v>0</v>
      </c>
      <c r="F120" s="75">
        <v>0.96</v>
      </c>
      <c r="G120" s="75">
        <v>1.56</v>
      </c>
      <c r="L120" s="226">
        <f>(300-148)/(276-171)</f>
        <v>1.4476190476190476</v>
      </c>
      <c r="M120" s="227" t="s">
        <v>3826</v>
      </c>
    </row>
    <row r="121" spans="1:13" ht="15.75" customHeight="1">
      <c r="A121" s="75">
        <v>110</v>
      </c>
      <c r="B121" s="224">
        <v>43648</v>
      </c>
      <c r="C121" s="225">
        <f>COUNTIF(tabLocalidades!T:T,Projeções!B121)</f>
        <v>0</v>
      </c>
      <c r="D121" s="225">
        <f t="shared" si="0"/>
        <v>0</v>
      </c>
      <c r="L121" s="228">
        <f>(621-300)/(360)</f>
        <v>0.89166666666666672</v>
      </c>
      <c r="M121" s="351" t="s">
        <v>3827</v>
      </c>
    </row>
    <row r="122" spans="1:13" ht="15.75" customHeight="1">
      <c r="A122" s="75">
        <v>111</v>
      </c>
      <c r="B122" s="224">
        <v>43649</v>
      </c>
      <c r="C122" s="225">
        <f>COUNTIF(tabLocalidades!T:T,Projeções!B122)</f>
        <v>0</v>
      </c>
      <c r="D122" s="225">
        <f t="shared" si="0"/>
        <v>0</v>
      </c>
    </row>
    <row r="123" spans="1:13" ht="15.75" customHeight="1">
      <c r="A123" s="75">
        <v>112</v>
      </c>
      <c r="B123" s="224">
        <v>43650</v>
      </c>
      <c r="C123" s="225">
        <f>COUNTIF(tabLocalidades!T:T,Projeções!B123)</f>
        <v>0</v>
      </c>
      <c r="D123" s="225">
        <f t="shared" si="0"/>
        <v>0</v>
      </c>
    </row>
    <row r="124" spans="1:13" ht="15.75" customHeight="1">
      <c r="A124" s="75">
        <v>113</v>
      </c>
      <c r="B124" s="224">
        <v>43651</v>
      </c>
      <c r="C124" s="225">
        <f>COUNTIF(tabLocalidades!T:T,Projeções!B124)</f>
        <v>0</v>
      </c>
      <c r="D124" s="225">
        <f t="shared" si="0"/>
        <v>0</v>
      </c>
    </row>
    <row r="125" spans="1:13" ht="15.75" customHeight="1">
      <c r="A125" s="75">
        <v>114</v>
      </c>
      <c r="B125" s="224">
        <v>43652</v>
      </c>
      <c r="C125" s="225">
        <f>COUNTIF(tabLocalidades!T:T,Projeções!B125)</f>
        <v>0</v>
      </c>
      <c r="D125" s="225">
        <f t="shared" si="0"/>
        <v>0</v>
      </c>
    </row>
    <row r="126" spans="1:13" ht="15.75" customHeight="1">
      <c r="A126" s="75">
        <v>115</v>
      </c>
      <c r="B126" s="224">
        <v>43653</v>
      </c>
      <c r="C126" s="225">
        <f>COUNTIF(tabLocalidades!T:T,Projeções!B126)</f>
        <v>0</v>
      </c>
      <c r="D126" s="225">
        <f t="shared" si="0"/>
        <v>0</v>
      </c>
    </row>
    <row r="127" spans="1:13" ht="15.75" customHeight="1">
      <c r="A127" s="75">
        <v>116</v>
      </c>
      <c r="B127" s="224">
        <v>43654</v>
      </c>
      <c r="C127" s="225">
        <f>COUNTIF(tabLocalidades!T:T,Projeções!B127)</f>
        <v>0</v>
      </c>
      <c r="D127" s="225">
        <f t="shared" si="0"/>
        <v>0</v>
      </c>
    </row>
    <row r="128" spans="1:13" ht="15.75" customHeight="1">
      <c r="A128" s="75">
        <v>117</v>
      </c>
      <c r="B128" s="224">
        <v>43655</v>
      </c>
      <c r="C128" s="225">
        <f>COUNTIF(tabLocalidades!T:T,Projeções!B128)</f>
        <v>0</v>
      </c>
      <c r="D128" s="225">
        <f t="shared" si="0"/>
        <v>0</v>
      </c>
    </row>
    <row r="129" spans="1:7" ht="15.75" customHeight="1">
      <c r="A129" s="75">
        <v>118</v>
      </c>
      <c r="B129" s="224">
        <v>43656</v>
      </c>
      <c r="C129" s="225">
        <f>COUNTIF(tabLocalidades!T:T,Projeções!B129)</f>
        <v>0</v>
      </c>
      <c r="D129" s="225">
        <f t="shared" si="0"/>
        <v>0</v>
      </c>
    </row>
    <row r="130" spans="1:7" ht="15.75" customHeight="1">
      <c r="A130" s="75">
        <v>119</v>
      </c>
      <c r="B130" s="224">
        <v>43657</v>
      </c>
      <c r="C130" s="225">
        <f>COUNTIF(tabLocalidades!T:T,Projeções!B130)</f>
        <v>0</v>
      </c>
      <c r="D130" s="225">
        <f t="shared" si="0"/>
        <v>0</v>
      </c>
    </row>
    <row r="131" spans="1:7" ht="15.75" customHeight="1">
      <c r="A131" s="75">
        <v>120</v>
      </c>
      <c r="B131" s="224">
        <v>43658</v>
      </c>
      <c r="C131" s="225">
        <f>COUNTIF(tabLocalidades!T:T,Projeções!B131)</f>
        <v>0</v>
      </c>
      <c r="D131" s="225">
        <f t="shared" si="0"/>
        <v>0</v>
      </c>
    </row>
    <row r="132" spans="1:7" ht="15.75" customHeight="1">
      <c r="A132" s="75">
        <v>121</v>
      </c>
      <c r="B132" s="224">
        <v>43659</v>
      </c>
      <c r="C132" s="225">
        <f>COUNTIF(tabLocalidades!T:T,Projeções!B132)</f>
        <v>0</v>
      </c>
      <c r="D132" s="225">
        <f t="shared" si="0"/>
        <v>0</v>
      </c>
    </row>
    <row r="133" spans="1:7" ht="15.75" customHeight="1">
      <c r="A133" s="75">
        <v>122</v>
      </c>
      <c r="B133" s="224">
        <v>43660</v>
      </c>
      <c r="C133" s="225">
        <f>COUNTIF(tabLocalidades!T:T,Projeções!B133)</f>
        <v>0</v>
      </c>
      <c r="D133" s="225">
        <f t="shared" si="0"/>
        <v>0</v>
      </c>
    </row>
    <row r="134" spans="1:7" ht="15.75" customHeight="1">
      <c r="A134" s="75">
        <v>123</v>
      </c>
      <c r="B134" s="224">
        <v>43661</v>
      </c>
      <c r="C134" s="225">
        <f>COUNTIF(tabLocalidades!T:T,Projeções!B134)</f>
        <v>0</v>
      </c>
      <c r="D134" s="225">
        <f t="shared" si="0"/>
        <v>0</v>
      </c>
    </row>
    <row r="135" spans="1:7" ht="15.75" customHeight="1">
      <c r="A135" s="75">
        <v>124</v>
      </c>
      <c r="B135" s="224">
        <v>43662</v>
      </c>
      <c r="C135" s="225">
        <f>COUNTIF(tabLocalidades!T:T,Projeções!B135)</f>
        <v>0</v>
      </c>
      <c r="D135" s="225">
        <f t="shared" si="0"/>
        <v>0</v>
      </c>
    </row>
    <row r="136" spans="1:7" ht="15.75" customHeight="1">
      <c r="A136" s="75">
        <v>125</v>
      </c>
      <c r="B136" s="224">
        <v>43663</v>
      </c>
      <c r="C136" s="225">
        <f>COUNTIF(tabLocalidades!T:T,Projeções!B136)</f>
        <v>0</v>
      </c>
      <c r="D136" s="225">
        <f t="shared" si="0"/>
        <v>0</v>
      </c>
    </row>
    <row r="137" spans="1:7" ht="15.75" customHeight="1">
      <c r="A137" s="75">
        <v>126</v>
      </c>
      <c r="B137" s="224">
        <v>43664</v>
      </c>
      <c r="C137" s="225">
        <f>COUNTIF(tabLocalidades!T:T,Projeções!B137)</f>
        <v>0</v>
      </c>
      <c r="D137" s="225">
        <f t="shared" si="0"/>
        <v>0</v>
      </c>
      <c r="E137" s="75">
        <f t="shared" ref="E137:E391" si="1">FORECAST(A137,$D$12:$D$123,$A$12:$A$123)</f>
        <v>0</v>
      </c>
      <c r="F137" s="75">
        <f>D137</f>
        <v>0</v>
      </c>
      <c r="G137" s="75">
        <f>F137</f>
        <v>0</v>
      </c>
    </row>
    <row r="138" spans="1:7" ht="15.75" customHeight="1">
      <c r="A138" s="75">
        <v>127</v>
      </c>
      <c r="B138" s="224">
        <v>43665</v>
      </c>
      <c r="C138" s="225">
        <f>COUNTIF(tabLocalidades!T:T,Projeções!B138)</f>
        <v>0</v>
      </c>
      <c r="D138" s="225"/>
      <c r="E138" s="75">
        <f t="shared" si="1"/>
        <v>0</v>
      </c>
      <c r="F138" s="75">
        <f t="shared" ref="F138:F392" si="2">F137+$F$120</f>
        <v>0.96</v>
      </c>
      <c r="G138" s="75">
        <f t="shared" ref="G138:G392" si="3">G137+$G$120</f>
        <v>1.56</v>
      </c>
    </row>
    <row r="139" spans="1:7" ht="15.75" customHeight="1">
      <c r="A139" s="75">
        <v>128</v>
      </c>
      <c r="B139" s="224">
        <v>43666</v>
      </c>
      <c r="C139" s="225">
        <f>COUNTIF(tabLocalidades!T:T,Projeções!B139)</f>
        <v>0</v>
      </c>
      <c r="D139" s="225"/>
      <c r="E139" s="75">
        <f t="shared" si="1"/>
        <v>0</v>
      </c>
      <c r="F139" s="75">
        <f t="shared" si="2"/>
        <v>1.92</v>
      </c>
      <c r="G139" s="75">
        <f t="shared" si="3"/>
        <v>3.12</v>
      </c>
    </row>
    <row r="140" spans="1:7" ht="15.75" customHeight="1">
      <c r="A140" s="75">
        <v>129</v>
      </c>
      <c r="B140" s="224">
        <v>43667</v>
      </c>
      <c r="C140" s="225">
        <f>COUNTIF(tabLocalidades!T:T,Projeções!B140)</f>
        <v>0</v>
      </c>
      <c r="D140" s="225"/>
      <c r="E140" s="75">
        <f t="shared" si="1"/>
        <v>0</v>
      </c>
      <c r="F140" s="75">
        <f t="shared" si="2"/>
        <v>2.88</v>
      </c>
      <c r="G140" s="75">
        <f t="shared" si="3"/>
        <v>4.68</v>
      </c>
    </row>
    <row r="141" spans="1:7" ht="15.75" customHeight="1">
      <c r="A141" s="75">
        <v>130</v>
      </c>
      <c r="B141" s="224">
        <v>43668</v>
      </c>
      <c r="C141" s="225">
        <f>COUNTIF(tabLocalidades!T:T,Projeções!B141)</f>
        <v>0</v>
      </c>
      <c r="D141" s="225"/>
      <c r="E141" s="75">
        <f t="shared" si="1"/>
        <v>0</v>
      </c>
      <c r="F141" s="75">
        <f t="shared" si="2"/>
        <v>3.84</v>
      </c>
      <c r="G141" s="75">
        <f t="shared" si="3"/>
        <v>6.24</v>
      </c>
    </row>
    <row r="142" spans="1:7" ht="15.75" customHeight="1">
      <c r="A142" s="75">
        <v>131</v>
      </c>
      <c r="B142" s="224">
        <v>43669</v>
      </c>
      <c r="C142" s="225">
        <f>COUNTIF(tabLocalidades!T:T,Projeções!B142)</f>
        <v>0</v>
      </c>
      <c r="D142" s="225"/>
      <c r="E142" s="75">
        <f t="shared" si="1"/>
        <v>0</v>
      </c>
      <c r="F142" s="75">
        <f t="shared" si="2"/>
        <v>4.8</v>
      </c>
      <c r="G142" s="75">
        <f t="shared" si="3"/>
        <v>7.8000000000000007</v>
      </c>
    </row>
    <row r="143" spans="1:7" ht="15.75" customHeight="1">
      <c r="A143" s="75">
        <v>132</v>
      </c>
      <c r="B143" s="224">
        <v>43670</v>
      </c>
      <c r="C143" s="225">
        <f>COUNTIF(tabLocalidades!T:T,Projeções!B143)</f>
        <v>0</v>
      </c>
      <c r="D143" s="225"/>
      <c r="E143" s="75">
        <f t="shared" si="1"/>
        <v>0</v>
      </c>
      <c r="F143" s="75">
        <f t="shared" si="2"/>
        <v>5.76</v>
      </c>
      <c r="G143" s="75">
        <f t="shared" si="3"/>
        <v>9.3600000000000012</v>
      </c>
    </row>
    <row r="144" spans="1:7" ht="15.75" customHeight="1">
      <c r="A144" s="75">
        <v>133</v>
      </c>
      <c r="B144" s="224">
        <v>43671</v>
      </c>
      <c r="C144" s="225">
        <f>COUNTIF(tabLocalidades!T:T,Projeções!B144)</f>
        <v>0</v>
      </c>
      <c r="D144" s="225"/>
      <c r="E144" s="75">
        <f t="shared" si="1"/>
        <v>0</v>
      </c>
      <c r="F144" s="75">
        <f t="shared" si="2"/>
        <v>6.72</v>
      </c>
      <c r="G144" s="75">
        <f t="shared" si="3"/>
        <v>10.920000000000002</v>
      </c>
    </row>
    <row r="145" spans="1:7" ht="15.75" customHeight="1">
      <c r="A145" s="75">
        <v>134</v>
      </c>
      <c r="B145" s="224">
        <v>43672</v>
      </c>
      <c r="C145" s="225">
        <f>COUNTIF(tabLocalidades!T:T,Projeções!B145)</f>
        <v>0</v>
      </c>
      <c r="D145" s="225"/>
      <c r="E145" s="75">
        <f t="shared" si="1"/>
        <v>0</v>
      </c>
      <c r="F145" s="75">
        <f t="shared" si="2"/>
        <v>7.68</v>
      </c>
      <c r="G145" s="75">
        <f t="shared" si="3"/>
        <v>12.480000000000002</v>
      </c>
    </row>
    <row r="146" spans="1:7" ht="15.75" customHeight="1">
      <c r="A146" s="75">
        <v>135</v>
      </c>
      <c r="B146" s="224">
        <v>43673</v>
      </c>
      <c r="C146" s="225">
        <f>COUNTIF(tabLocalidades!T:T,Projeções!B146)</f>
        <v>0</v>
      </c>
      <c r="D146" s="225"/>
      <c r="E146" s="75">
        <f t="shared" si="1"/>
        <v>0</v>
      </c>
      <c r="F146" s="75">
        <f t="shared" si="2"/>
        <v>8.64</v>
      </c>
      <c r="G146" s="75">
        <f t="shared" si="3"/>
        <v>14.040000000000003</v>
      </c>
    </row>
    <row r="147" spans="1:7" ht="15.75" customHeight="1">
      <c r="A147" s="75">
        <v>136</v>
      </c>
      <c r="B147" s="224">
        <v>43674</v>
      </c>
      <c r="C147" s="225">
        <f>COUNTIF(tabLocalidades!T:T,Projeções!B147)</f>
        <v>0</v>
      </c>
      <c r="D147" s="225"/>
      <c r="E147" s="75">
        <f t="shared" si="1"/>
        <v>0</v>
      </c>
      <c r="F147" s="75">
        <f t="shared" si="2"/>
        <v>9.6000000000000014</v>
      </c>
      <c r="G147" s="75">
        <f t="shared" si="3"/>
        <v>15.600000000000003</v>
      </c>
    </row>
    <row r="148" spans="1:7" ht="15.75" customHeight="1">
      <c r="A148" s="75">
        <v>137</v>
      </c>
      <c r="B148" s="224">
        <v>43675</v>
      </c>
      <c r="C148" s="225">
        <f>COUNTIF(tabLocalidades!T:T,Projeções!B148)</f>
        <v>0</v>
      </c>
      <c r="D148" s="225"/>
      <c r="E148" s="75">
        <f t="shared" si="1"/>
        <v>0</v>
      </c>
      <c r="F148" s="75">
        <f t="shared" si="2"/>
        <v>10.560000000000002</v>
      </c>
      <c r="G148" s="75">
        <f t="shared" si="3"/>
        <v>17.160000000000004</v>
      </c>
    </row>
    <row r="149" spans="1:7" ht="15.75" customHeight="1">
      <c r="A149" s="75">
        <v>138</v>
      </c>
      <c r="B149" s="224">
        <v>43676</v>
      </c>
      <c r="C149" s="225">
        <f>COUNTIF(tabLocalidades!T:T,Projeções!B149)</f>
        <v>0</v>
      </c>
      <c r="D149" s="225"/>
      <c r="E149" s="75">
        <f t="shared" si="1"/>
        <v>0</v>
      </c>
      <c r="F149" s="75">
        <f t="shared" si="2"/>
        <v>11.520000000000003</v>
      </c>
      <c r="G149" s="75">
        <f t="shared" si="3"/>
        <v>18.720000000000002</v>
      </c>
    </row>
    <row r="150" spans="1:7" ht="15.75" customHeight="1">
      <c r="A150" s="75">
        <v>139</v>
      </c>
      <c r="B150" s="224">
        <v>43677</v>
      </c>
      <c r="C150" s="225">
        <f>COUNTIF(tabLocalidades!T:T,Projeções!B150)</f>
        <v>0</v>
      </c>
      <c r="D150" s="225"/>
      <c r="E150" s="75">
        <f t="shared" si="1"/>
        <v>0</v>
      </c>
      <c r="F150" s="75">
        <f t="shared" si="2"/>
        <v>12.480000000000004</v>
      </c>
      <c r="G150" s="75">
        <f t="shared" si="3"/>
        <v>20.28</v>
      </c>
    </row>
    <row r="151" spans="1:7" ht="15.75" customHeight="1">
      <c r="A151" s="75">
        <v>140</v>
      </c>
      <c r="B151" s="224">
        <v>43678</v>
      </c>
      <c r="C151" s="225">
        <f>COUNTIF(tabLocalidades!T:T,Projeções!B151)</f>
        <v>0</v>
      </c>
      <c r="D151" s="225"/>
      <c r="E151" s="75">
        <f t="shared" si="1"/>
        <v>0</v>
      </c>
      <c r="F151" s="75">
        <f t="shared" si="2"/>
        <v>13.440000000000005</v>
      </c>
      <c r="G151" s="75">
        <f t="shared" si="3"/>
        <v>21.84</v>
      </c>
    </row>
    <row r="152" spans="1:7" ht="15.75" customHeight="1">
      <c r="A152" s="75">
        <v>141</v>
      </c>
      <c r="B152" s="224">
        <v>43679</v>
      </c>
      <c r="C152" s="225">
        <f>COUNTIF(tabLocalidades!T:T,Projeções!B152)</f>
        <v>0</v>
      </c>
      <c r="D152" s="225"/>
      <c r="E152" s="75">
        <f t="shared" si="1"/>
        <v>0</v>
      </c>
      <c r="F152" s="75">
        <f t="shared" si="2"/>
        <v>14.400000000000006</v>
      </c>
      <c r="G152" s="75">
        <f t="shared" si="3"/>
        <v>23.4</v>
      </c>
    </row>
    <row r="153" spans="1:7" ht="15.75" customHeight="1">
      <c r="A153" s="75">
        <v>142</v>
      </c>
      <c r="B153" s="224">
        <v>43680</v>
      </c>
      <c r="C153" s="225">
        <f>COUNTIF(tabLocalidades!T:T,Projeções!B153)</f>
        <v>0</v>
      </c>
      <c r="D153" s="225"/>
      <c r="E153" s="75">
        <f t="shared" si="1"/>
        <v>0</v>
      </c>
      <c r="F153" s="75">
        <f t="shared" si="2"/>
        <v>15.360000000000007</v>
      </c>
      <c r="G153" s="75">
        <f t="shared" si="3"/>
        <v>24.959999999999997</v>
      </c>
    </row>
    <row r="154" spans="1:7" ht="15.75" customHeight="1">
      <c r="A154" s="75">
        <v>143</v>
      </c>
      <c r="B154" s="224">
        <v>43681</v>
      </c>
      <c r="C154" s="225">
        <f>COUNTIF(tabLocalidades!T:T,Projeções!B154)</f>
        <v>0</v>
      </c>
      <c r="D154" s="225"/>
      <c r="E154" s="75">
        <f t="shared" si="1"/>
        <v>0</v>
      </c>
      <c r="F154" s="75">
        <f t="shared" si="2"/>
        <v>16.320000000000007</v>
      </c>
      <c r="G154" s="75">
        <f t="shared" si="3"/>
        <v>26.519999999999996</v>
      </c>
    </row>
    <row r="155" spans="1:7" ht="15.75" customHeight="1">
      <c r="A155" s="75">
        <v>144</v>
      </c>
      <c r="B155" s="224">
        <v>43682</v>
      </c>
      <c r="C155" s="225">
        <f>COUNTIF(tabLocalidades!T:T,Projeções!B155)</f>
        <v>0</v>
      </c>
      <c r="D155" s="225"/>
      <c r="E155" s="75">
        <f t="shared" si="1"/>
        <v>0</v>
      </c>
      <c r="F155" s="75">
        <f t="shared" si="2"/>
        <v>17.280000000000008</v>
      </c>
      <c r="G155" s="75">
        <f t="shared" si="3"/>
        <v>28.079999999999995</v>
      </c>
    </row>
    <row r="156" spans="1:7" ht="15.75" customHeight="1">
      <c r="A156" s="75">
        <v>145</v>
      </c>
      <c r="B156" s="224">
        <v>43683</v>
      </c>
      <c r="C156" s="225">
        <f>COUNTIF(tabLocalidades!T:T,Projeções!B156)</f>
        <v>0</v>
      </c>
      <c r="D156" s="225"/>
      <c r="E156" s="75">
        <f t="shared" si="1"/>
        <v>0</v>
      </c>
      <c r="F156" s="75">
        <f t="shared" si="2"/>
        <v>18.240000000000009</v>
      </c>
      <c r="G156" s="75">
        <f t="shared" si="3"/>
        <v>29.639999999999993</v>
      </c>
    </row>
    <row r="157" spans="1:7" ht="15.75" customHeight="1">
      <c r="A157" s="75">
        <v>146</v>
      </c>
      <c r="B157" s="224">
        <v>43684</v>
      </c>
      <c r="C157" s="225">
        <f>COUNTIF(tabLocalidades!T:T,Projeções!B157)</f>
        <v>0</v>
      </c>
      <c r="D157" s="225"/>
      <c r="E157" s="75">
        <f t="shared" si="1"/>
        <v>0</v>
      </c>
      <c r="F157" s="75">
        <f t="shared" si="2"/>
        <v>19.20000000000001</v>
      </c>
      <c r="G157" s="75">
        <f t="shared" si="3"/>
        <v>31.199999999999992</v>
      </c>
    </row>
    <row r="158" spans="1:7" ht="15.75" customHeight="1">
      <c r="A158" s="75">
        <v>147</v>
      </c>
      <c r="B158" s="224">
        <v>43685</v>
      </c>
      <c r="C158" s="225">
        <f>COUNTIF(tabLocalidades!T:T,Projeções!B158)</f>
        <v>0</v>
      </c>
      <c r="D158" s="225"/>
      <c r="E158" s="75">
        <f t="shared" si="1"/>
        <v>0</v>
      </c>
      <c r="F158" s="75">
        <f t="shared" si="2"/>
        <v>20.160000000000011</v>
      </c>
      <c r="G158" s="75">
        <f t="shared" si="3"/>
        <v>32.759999999999991</v>
      </c>
    </row>
    <row r="159" spans="1:7" ht="15.75" customHeight="1">
      <c r="A159" s="75">
        <v>148</v>
      </c>
      <c r="B159" s="224">
        <v>43686</v>
      </c>
      <c r="C159" s="225">
        <f>COUNTIF(tabLocalidades!T:T,Projeções!B159)</f>
        <v>0</v>
      </c>
      <c r="D159" s="225"/>
      <c r="E159" s="75">
        <f t="shared" si="1"/>
        <v>0</v>
      </c>
      <c r="F159" s="75">
        <f t="shared" si="2"/>
        <v>21.120000000000012</v>
      </c>
      <c r="G159" s="75">
        <f t="shared" si="3"/>
        <v>34.319999999999993</v>
      </c>
    </row>
    <row r="160" spans="1:7" ht="15.75" customHeight="1">
      <c r="A160" s="75">
        <v>149</v>
      </c>
      <c r="B160" s="224">
        <v>43687</v>
      </c>
      <c r="C160" s="225">
        <f>COUNTIF(tabLocalidades!T:T,Projeções!B160)</f>
        <v>0</v>
      </c>
      <c r="D160" s="225"/>
      <c r="E160" s="75">
        <f t="shared" si="1"/>
        <v>0</v>
      </c>
      <c r="F160" s="75">
        <f t="shared" si="2"/>
        <v>22.080000000000013</v>
      </c>
      <c r="G160" s="75">
        <f t="shared" si="3"/>
        <v>35.879999999999995</v>
      </c>
    </row>
    <row r="161" spans="1:7" ht="15.75" customHeight="1">
      <c r="A161" s="75">
        <v>150</v>
      </c>
      <c r="B161" s="224">
        <v>43688</v>
      </c>
      <c r="C161" s="225">
        <f>COUNTIF(tabLocalidades!T:T,Projeções!B161)</f>
        <v>0</v>
      </c>
      <c r="D161" s="225"/>
      <c r="E161" s="75">
        <f t="shared" si="1"/>
        <v>0</v>
      </c>
      <c r="F161" s="75">
        <f t="shared" si="2"/>
        <v>23.040000000000013</v>
      </c>
      <c r="G161" s="75">
        <f t="shared" si="3"/>
        <v>37.44</v>
      </c>
    </row>
    <row r="162" spans="1:7" ht="15.75" customHeight="1">
      <c r="A162" s="75">
        <v>151</v>
      </c>
      <c r="B162" s="224">
        <v>43689</v>
      </c>
      <c r="C162" s="225">
        <f>COUNTIF(tabLocalidades!T:T,Projeções!B162)</f>
        <v>0</v>
      </c>
      <c r="D162" s="225"/>
      <c r="E162" s="75">
        <f t="shared" si="1"/>
        <v>0</v>
      </c>
      <c r="F162" s="75">
        <f t="shared" si="2"/>
        <v>24.000000000000014</v>
      </c>
      <c r="G162" s="75">
        <f t="shared" si="3"/>
        <v>39</v>
      </c>
    </row>
    <row r="163" spans="1:7" ht="15.75" customHeight="1">
      <c r="A163" s="75">
        <v>152</v>
      </c>
      <c r="B163" s="224">
        <v>43690</v>
      </c>
      <c r="C163" s="225">
        <f>COUNTIF(tabLocalidades!T:T,Projeções!B163)</f>
        <v>0</v>
      </c>
      <c r="D163" s="225"/>
      <c r="E163" s="75">
        <f t="shared" si="1"/>
        <v>0</v>
      </c>
      <c r="F163" s="75">
        <f t="shared" si="2"/>
        <v>24.960000000000015</v>
      </c>
      <c r="G163" s="75">
        <f t="shared" si="3"/>
        <v>40.56</v>
      </c>
    </row>
    <row r="164" spans="1:7" ht="15.75" customHeight="1">
      <c r="A164" s="75">
        <v>153</v>
      </c>
      <c r="B164" s="224">
        <v>43691</v>
      </c>
      <c r="C164" s="225">
        <f>COUNTIF(tabLocalidades!T:T,Projeções!B164)</f>
        <v>0</v>
      </c>
      <c r="D164" s="225"/>
      <c r="E164" s="75">
        <f t="shared" si="1"/>
        <v>0</v>
      </c>
      <c r="F164" s="75">
        <f t="shared" si="2"/>
        <v>25.920000000000016</v>
      </c>
      <c r="G164" s="75">
        <f t="shared" si="3"/>
        <v>42.120000000000005</v>
      </c>
    </row>
    <row r="165" spans="1:7" ht="15.75" customHeight="1">
      <c r="A165" s="75">
        <v>154</v>
      </c>
      <c r="B165" s="224">
        <v>43692</v>
      </c>
      <c r="C165" s="225">
        <f>COUNTIF(tabLocalidades!T:T,Projeções!B165)</f>
        <v>0</v>
      </c>
      <c r="D165" s="225"/>
      <c r="E165" s="75">
        <f t="shared" si="1"/>
        <v>0</v>
      </c>
      <c r="F165" s="75">
        <f t="shared" si="2"/>
        <v>26.880000000000017</v>
      </c>
      <c r="G165" s="75">
        <f t="shared" si="3"/>
        <v>43.680000000000007</v>
      </c>
    </row>
    <row r="166" spans="1:7" ht="15.75" customHeight="1">
      <c r="A166" s="75">
        <v>155</v>
      </c>
      <c r="B166" s="224">
        <v>43693</v>
      </c>
      <c r="C166" s="225">
        <f>COUNTIF(tabLocalidades!T:T,Projeções!B166)</f>
        <v>0</v>
      </c>
      <c r="D166" s="225"/>
      <c r="E166" s="75">
        <f t="shared" si="1"/>
        <v>0</v>
      </c>
      <c r="F166" s="75">
        <f t="shared" si="2"/>
        <v>27.840000000000018</v>
      </c>
      <c r="G166" s="75">
        <f t="shared" si="3"/>
        <v>45.240000000000009</v>
      </c>
    </row>
    <row r="167" spans="1:7" ht="15.75" customHeight="1">
      <c r="A167" s="75">
        <v>156</v>
      </c>
      <c r="B167" s="224">
        <v>43694</v>
      </c>
      <c r="C167" s="225">
        <f>COUNTIF(tabLocalidades!T:T,Projeções!B167)</f>
        <v>0</v>
      </c>
      <c r="D167" s="225"/>
      <c r="E167" s="75">
        <f t="shared" si="1"/>
        <v>0</v>
      </c>
      <c r="F167" s="75">
        <f t="shared" si="2"/>
        <v>28.800000000000018</v>
      </c>
      <c r="G167" s="75">
        <f t="shared" si="3"/>
        <v>46.800000000000011</v>
      </c>
    </row>
    <row r="168" spans="1:7" ht="15.75" customHeight="1">
      <c r="A168" s="75">
        <v>157</v>
      </c>
      <c r="B168" s="224">
        <v>43695</v>
      </c>
      <c r="C168" s="225">
        <f>COUNTIF(tabLocalidades!T:T,Projeções!B168)</f>
        <v>0</v>
      </c>
      <c r="D168" s="225"/>
      <c r="E168" s="75">
        <f t="shared" si="1"/>
        <v>0</v>
      </c>
      <c r="F168" s="75">
        <f t="shared" si="2"/>
        <v>29.760000000000019</v>
      </c>
      <c r="G168" s="75">
        <f t="shared" si="3"/>
        <v>48.360000000000014</v>
      </c>
    </row>
    <row r="169" spans="1:7" ht="15.75" customHeight="1">
      <c r="A169" s="75">
        <v>158</v>
      </c>
      <c r="B169" s="224">
        <v>43696</v>
      </c>
      <c r="C169" s="225">
        <f>COUNTIF(tabLocalidades!T:T,Projeções!B169)</f>
        <v>0</v>
      </c>
      <c r="D169" s="225"/>
      <c r="E169" s="75">
        <f t="shared" si="1"/>
        <v>0</v>
      </c>
      <c r="F169" s="75">
        <f t="shared" si="2"/>
        <v>30.72000000000002</v>
      </c>
      <c r="G169" s="75">
        <f t="shared" si="3"/>
        <v>49.920000000000016</v>
      </c>
    </row>
    <row r="170" spans="1:7" ht="15.75" customHeight="1">
      <c r="A170" s="75">
        <v>159</v>
      </c>
      <c r="B170" s="224">
        <v>43697</v>
      </c>
      <c r="C170" s="225">
        <f>COUNTIF(tabLocalidades!T:T,Projeções!B170)</f>
        <v>0</v>
      </c>
      <c r="D170" s="225"/>
      <c r="E170" s="75">
        <f t="shared" si="1"/>
        <v>0</v>
      </c>
      <c r="F170" s="75">
        <f t="shared" si="2"/>
        <v>31.680000000000021</v>
      </c>
      <c r="G170" s="75">
        <f t="shared" si="3"/>
        <v>51.480000000000018</v>
      </c>
    </row>
    <row r="171" spans="1:7" ht="15.75" customHeight="1">
      <c r="A171" s="75">
        <v>160</v>
      </c>
      <c r="B171" s="224">
        <v>43698</v>
      </c>
      <c r="C171" s="225">
        <f>COUNTIF(tabLocalidades!T:T,Projeções!B171)</f>
        <v>0</v>
      </c>
      <c r="D171" s="225"/>
      <c r="E171" s="75">
        <f t="shared" si="1"/>
        <v>0</v>
      </c>
      <c r="F171" s="75">
        <f t="shared" si="2"/>
        <v>32.640000000000022</v>
      </c>
      <c r="G171" s="75">
        <f t="shared" si="3"/>
        <v>53.04000000000002</v>
      </c>
    </row>
    <row r="172" spans="1:7" ht="15.75" customHeight="1">
      <c r="A172" s="75">
        <v>161</v>
      </c>
      <c r="B172" s="224">
        <v>43699</v>
      </c>
      <c r="C172" s="225">
        <f>COUNTIF(tabLocalidades!T:T,Projeções!B172)</f>
        <v>0</v>
      </c>
      <c r="D172" s="225"/>
      <c r="E172" s="75">
        <f t="shared" si="1"/>
        <v>0</v>
      </c>
      <c r="F172" s="75">
        <f t="shared" si="2"/>
        <v>33.600000000000023</v>
      </c>
      <c r="G172" s="75">
        <f t="shared" si="3"/>
        <v>54.600000000000023</v>
      </c>
    </row>
    <row r="173" spans="1:7" ht="15.75" customHeight="1">
      <c r="A173" s="75">
        <v>162</v>
      </c>
      <c r="B173" s="224">
        <v>43700</v>
      </c>
      <c r="C173" s="225">
        <f>COUNTIF(tabLocalidades!T:T,Projeções!B173)</f>
        <v>0</v>
      </c>
      <c r="D173" s="225"/>
      <c r="E173" s="75">
        <f t="shared" si="1"/>
        <v>0</v>
      </c>
      <c r="F173" s="75">
        <f t="shared" si="2"/>
        <v>34.560000000000024</v>
      </c>
      <c r="G173" s="75">
        <f t="shared" si="3"/>
        <v>56.160000000000025</v>
      </c>
    </row>
    <row r="174" spans="1:7" ht="15.75" customHeight="1">
      <c r="A174" s="75">
        <v>163</v>
      </c>
      <c r="B174" s="224">
        <v>43701</v>
      </c>
      <c r="C174" s="225">
        <f>COUNTIF(tabLocalidades!T:T,Projeções!B174)</f>
        <v>0</v>
      </c>
      <c r="D174" s="225"/>
      <c r="E174" s="75">
        <f t="shared" si="1"/>
        <v>0</v>
      </c>
      <c r="F174" s="75">
        <f t="shared" si="2"/>
        <v>35.520000000000024</v>
      </c>
      <c r="G174" s="75">
        <f t="shared" si="3"/>
        <v>57.720000000000027</v>
      </c>
    </row>
    <row r="175" spans="1:7" ht="15.75" customHeight="1">
      <c r="A175" s="75">
        <v>164</v>
      </c>
      <c r="B175" s="224">
        <v>43702</v>
      </c>
      <c r="C175" s="225">
        <f>COUNTIF(tabLocalidades!T:T,Projeções!B175)</f>
        <v>0</v>
      </c>
      <c r="D175" s="225"/>
      <c r="E175" s="75">
        <f t="shared" si="1"/>
        <v>0</v>
      </c>
      <c r="F175" s="75">
        <f t="shared" si="2"/>
        <v>36.480000000000025</v>
      </c>
      <c r="G175" s="75">
        <f t="shared" si="3"/>
        <v>59.28000000000003</v>
      </c>
    </row>
    <row r="176" spans="1:7" ht="15.75" customHeight="1">
      <c r="A176" s="75">
        <v>165</v>
      </c>
      <c r="B176" s="224">
        <v>43703</v>
      </c>
      <c r="C176" s="225">
        <f>COUNTIF(tabLocalidades!T:T,Projeções!B176)</f>
        <v>0</v>
      </c>
      <c r="D176" s="225"/>
      <c r="E176" s="75">
        <f t="shared" si="1"/>
        <v>0</v>
      </c>
      <c r="F176" s="75">
        <f t="shared" si="2"/>
        <v>37.440000000000026</v>
      </c>
      <c r="G176" s="75">
        <f t="shared" si="3"/>
        <v>60.840000000000032</v>
      </c>
    </row>
    <row r="177" spans="1:7" ht="15.75" customHeight="1">
      <c r="A177" s="75">
        <v>166</v>
      </c>
      <c r="B177" s="224">
        <v>43704</v>
      </c>
      <c r="C177" s="225">
        <f>COUNTIF(tabLocalidades!T:T,Projeções!B177)</f>
        <v>0</v>
      </c>
      <c r="D177" s="225"/>
      <c r="E177" s="75">
        <f t="shared" si="1"/>
        <v>0</v>
      </c>
      <c r="F177" s="75">
        <f t="shared" si="2"/>
        <v>38.400000000000027</v>
      </c>
      <c r="G177" s="75">
        <f t="shared" si="3"/>
        <v>62.400000000000034</v>
      </c>
    </row>
    <row r="178" spans="1:7" ht="15.75" customHeight="1">
      <c r="A178" s="75">
        <v>167</v>
      </c>
      <c r="B178" s="224">
        <v>43705</v>
      </c>
      <c r="C178" s="225">
        <f>COUNTIF(tabLocalidades!T:T,Projeções!B178)</f>
        <v>0</v>
      </c>
      <c r="D178" s="225"/>
      <c r="E178" s="75">
        <f t="shared" si="1"/>
        <v>0</v>
      </c>
      <c r="F178" s="75">
        <f t="shared" si="2"/>
        <v>39.360000000000028</v>
      </c>
      <c r="G178" s="75">
        <f t="shared" si="3"/>
        <v>63.960000000000036</v>
      </c>
    </row>
    <row r="179" spans="1:7" ht="15.75" customHeight="1">
      <c r="A179" s="75">
        <v>168</v>
      </c>
      <c r="B179" s="224">
        <v>43706</v>
      </c>
      <c r="C179" s="225">
        <f>COUNTIF(tabLocalidades!T:T,Projeções!B179)</f>
        <v>0</v>
      </c>
      <c r="D179" s="225"/>
      <c r="E179" s="75">
        <f t="shared" si="1"/>
        <v>0</v>
      </c>
      <c r="F179" s="75">
        <f t="shared" si="2"/>
        <v>40.320000000000029</v>
      </c>
      <c r="G179" s="75">
        <f t="shared" si="3"/>
        <v>65.520000000000039</v>
      </c>
    </row>
    <row r="180" spans="1:7" ht="15.75" customHeight="1">
      <c r="A180" s="75">
        <v>169</v>
      </c>
      <c r="B180" s="224">
        <v>43707</v>
      </c>
      <c r="C180" s="225">
        <f>COUNTIF(tabLocalidades!T:T,Projeções!B180)</f>
        <v>0</v>
      </c>
      <c r="D180" s="225"/>
      <c r="E180" s="75">
        <f t="shared" si="1"/>
        <v>0</v>
      </c>
      <c r="F180" s="75">
        <f t="shared" si="2"/>
        <v>41.28000000000003</v>
      </c>
      <c r="G180" s="75">
        <f t="shared" si="3"/>
        <v>67.080000000000041</v>
      </c>
    </row>
    <row r="181" spans="1:7" ht="15.75" customHeight="1">
      <c r="A181" s="75">
        <v>170</v>
      </c>
      <c r="B181" s="224">
        <v>43708</v>
      </c>
      <c r="C181" s="225">
        <f>COUNTIF(tabLocalidades!T:T,Projeções!B181)</f>
        <v>0</v>
      </c>
      <c r="D181" s="225"/>
      <c r="E181" s="75">
        <f t="shared" si="1"/>
        <v>0</v>
      </c>
      <c r="F181" s="75">
        <f t="shared" si="2"/>
        <v>42.24000000000003</v>
      </c>
      <c r="G181" s="75">
        <f t="shared" si="3"/>
        <v>68.640000000000043</v>
      </c>
    </row>
    <row r="182" spans="1:7" ht="15.75" customHeight="1">
      <c r="A182" s="75">
        <v>171</v>
      </c>
      <c r="B182" s="224">
        <v>43709</v>
      </c>
      <c r="C182" s="225">
        <f>COUNTIF(tabLocalidades!T:T,Projeções!B182)</f>
        <v>0</v>
      </c>
      <c r="D182" s="225"/>
      <c r="E182" s="75">
        <f t="shared" si="1"/>
        <v>0</v>
      </c>
      <c r="F182" s="75">
        <f t="shared" si="2"/>
        <v>43.200000000000031</v>
      </c>
      <c r="G182" s="75">
        <f t="shared" si="3"/>
        <v>70.200000000000045</v>
      </c>
    </row>
    <row r="183" spans="1:7" ht="15.75" customHeight="1">
      <c r="A183" s="75">
        <v>172</v>
      </c>
      <c r="B183" s="224">
        <v>43710</v>
      </c>
      <c r="C183" s="225">
        <f>COUNTIF(tabLocalidades!T:T,Projeções!B183)</f>
        <v>0</v>
      </c>
      <c r="D183" s="225"/>
      <c r="E183" s="75">
        <f t="shared" si="1"/>
        <v>0</v>
      </c>
      <c r="F183" s="75">
        <f t="shared" si="2"/>
        <v>44.160000000000032</v>
      </c>
      <c r="G183" s="75">
        <f t="shared" si="3"/>
        <v>71.760000000000048</v>
      </c>
    </row>
    <row r="184" spans="1:7" ht="15.75" customHeight="1">
      <c r="A184" s="75">
        <v>173</v>
      </c>
      <c r="B184" s="224">
        <v>43711</v>
      </c>
      <c r="C184" s="225">
        <f>COUNTIF(tabLocalidades!T:T,Projeções!B184)</f>
        <v>0</v>
      </c>
      <c r="D184" s="225"/>
      <c r="E184" s="75">
        <f t="shared" si="1"/>
        <v>0</v>
      </c>
      <c r="F184" s="75">
        <f t="shared" si="2"/>
        <v>45.120000000000033</v>
      </c>
      <c r="G184" s="75">
        <f t="shared" si="3"/>
        <v>73.32000000000005</v>
      </c>
    </row>
    <row r="185" spans="1:7" ht="15.75" customHeight="1">
      <c r="A185" s="75">
        <v>174</v>
      </c>
      <c r="B185" s="224">
        <v>43712</v>
      </c>
      <c r="C185" s="225">
        <f>COUNTIF(tabLocalidades!T:T,Projeções!B185)</f>
        <v>0</v>
      </c>
      <c r="D185" s="225"/>
      <c r="E185" s="75">
        <f t="shared" si="1"/>
        <v>0</v>
      </c>
      <c r="F185" s="75">
        <f t="shared" si="2"/>
        <v>46.080000000000034</v>
      </c>
      <c r="G185" s="75">
        <f t="shared" si="3"/>
        <v>74.880000000000052</v>
      </c>
    </row>
    <row r="186" spans="1:7" ht="15.75" customHeight="1">
      <c r="A186" s="75">
        <v>175</v>
      </c>
      <c r="B186" s="224">
        <v>43713</v>
      </c>
      <c r="C186" s="225">
        <f>COUNTIF(tabLocalidades!T:T,Projeções!B186)</f>
        <v>0</v>
      </c>
      <c r="D186" s="225"/>
      <c r="E186" s="75">
        <f t="shared" si="1"/>
        <v>0</v>
      </c>
      <c r="F186" s="75">
        <f t="shared" si="2"/>
        <v>47.040000000000035</v>
      </c>
      <c r="G186" s="75">
        <f t="shared" si="3"/>
        <v>76.440000000000055</v>
      </c>
    </row>
    <row r="187" spans="1:7" ht="15.75" customHeight="1">
      <c r="A187" s="75">
        <v>176</v>
      </c>
      <c r="B187" s="224">
        <v>43714</v>
      </c>
      <c r="C187" s="225">
        <f>COUNTIF(tabLocalidades!T:T,Projeções!B187)</f>
        <v>0</v>
      </c>
      <c r="D187" s="225"/>
      <c r="E187" s="75">
        <f t="shared" si="1"/>
        <v>0</v>
      </c>
      <c r="F187" s="75">
        <f t="shared" si="2"/>
        <v>48.000000000000036</v>
      </c>
      <c r="G187" s="75">
        <f t="shared" si="3"/>
        <v>78.000000000000057</v>
      </c>
    </row>
    <row r="188" spans="1:7" ht="15.75" customHeight="1">
      <c r="A188" s="75">
        <v>177</v>
      </c>
      <c r="B188" s="224">
        <v>43715</v>
      </c>
      <c r="C188" s="225">
        <f>COUNTIF(tabLocalidades!T:T,Projeções!B188)</f>
        <v>0</v>
      </c>
      <c r="D188" s="225"/>
      <c r="E188" s="75">
        <f t="shared" si="1"/>
        <v>0</v>
      </c>
      <c r="F188" s="75">
        <f t="shared" si="2"/>
        <v>48.960000000000036</v>
      </c>
      <c r="G188" s="75">
        <f t="shared" si="3"/>
        <v>79.560000000000059</v>
      </c>
    </row>
    <row r="189" spans="1:7" ht="15.75" customHeight="1">
      <c r="A189" s="75">
        <v>178</v>
      </c>
      <c r="B189" s="224">
        <v>43716</v>
      </c>
      <c r="C189" s="225">
        <f>COUNTIF(tabLocalidades!T:T,Projeções!B189)</f>
        <v>0</v>
      </c>
      <c r="D189" s="225"/>
      <c r="E189" s="75">
        <f t="shared" si="1"/>
        <v>0</v>
      </c>
      <c r="F189" s="75">
        <f t="shared" si="2"/>
        <v>49.920000000000037</v>
      </c>
      <c r="G189" s="75">
        <f t="shared" si="3"/>
        <v>81.120000000000061</v>
      </c>
    </row>
    <row r="190" spans="1:7" ht="15.75" customHeight="1">
      <c r="A190" s="75">
        <v>179</v>
      </c>
      <c r="B190" s="224">
        <v>43717</v>
      </c>
      <c r="C190" s="225">
        <f>COUNTIF(tabLocalidades!T:T,Projeções!B190)</f>
        <v>0</v>
      </c>
      <c r="D190" s="225"/>
      <c r="E190" s="75">
        <f t="shared" si="1"/>
        <v>0</v>
      </c>
      <c r="F190" s="75">
        <f t="shared" si="2"/>
        <v>50.880000000000038</v>
      </c>
      <c r="G190" s="75">
        <f t="shared" si="3"/>
        <v>82.680000000000064</v>
      </c>
    </row>
    <row r="191" spans="1:7" ht="15.75" customHeight="1">
      <c r="A191" s="75">
        <v>180</v>
      </c>
      <c r="B191" s="224">
        <v>43718</v>
      </c>
      <c r="C191" s="225">
        <f>COUNTIF(tabLocalidades!T:T,Projeções!B191)</f>
        <v>0</v>
      </c>
      <c r="D191" s="225"/>
      <c r="E191" s="75">
        <f t="shared" si="1"/>
        <v>0</v>
      </c>
      <c r="F191" s="75">
        <f t="shared" si="2"/>
        <v>51.840000000000039</v>
      </c>
      <c r="G191" s="75">
        <f t="shared" si="3"/>
        <v>84.240000000000066</v>
      </c>
    </row>
    <row r="192" spans="1:7" ht="15.75" customHeight="1">
      <c r="A192" s="75">
        <v>181</v>
      </c>
      <c r="B192" s="224">
        <v>43719</v>
      </c>
      <c r="C192" s="225">
        <f>COUNTIF(tabLocalidades!T:T,Projeções!B192)</f>
        <v>0</v>
      </c>
      <c r="D192" s="225"/>
      <c r="E192" s="75">
        <f t="shared" si="1"/>
        <v>0</v>
      </c>
      <c r="F192" s="75">
        <f t="shared" si="2"/>
        <v>52.80000000000004</v>
      </c>
      <c r="G192" s="75">
        <f t="shared" si="3"/>
        <v>85.800000000000068</v>
      </c>
    </row>
    <row r="193" spans="1:7" ht="15.75" customHeight="1">
      <c r="A193" s="75">
        <v>182</v>
      </c>
      <c r="B193" s="224">
        <v>43720</v>
      </c>
      <c r="C193" s="225">
        <f>COUNTIF(tabLocalidades!T:T,Projeções!B193)</f>
        <v>0</v>
      </c>
      <c r="D193" s="225"/>
      <c r="E193" s="75">
        <f t="shared" si="1"/>
        <v>0</v>
      </c>
      <c r="F193" s="75">
        <f t="shared" si="2"/>
        <v>53.760000000000041</v>
      </c>
      <c r="G193" s="75">
        <f t="shared" si="3"/>
        <v>87.36000000000007</v>
      </c>
    </row>
    <row r="194" spans="1:7" ht="15.75" customHeight="1">
      <c r="A194" s="75">
        <v>183</v>
      </c>
      <c r="B194" s="224">
        <v>43721</v>
      </c>
      <c r="C194" s="225">
        <f>COUNTIF(tabLocalidades!T:T,Projeções!B194)</f>
        <v>0</v>
      </c>
      <c r="D194" s="225"/>
      <c r="E194" s="75">
        <f t="shared" si="1"/>
        <v>0</v>
      </c>
      <c r="F194" s="75">
        <f t="shared" si="2"/>
        <v>54.720000000000041</v>
      </c>
      <c r="G194" s="75">
        <f t="shared" si="3"/>
        <v>88.920000000000073</v>
      </c>
    </row>
    <row r="195" spans="1:7" ht="15.75" customHeight="1">
      <c r="A195" s="75">
        <v>184</v>
      </c>
      <c r="B195" s="224">
        <v>43722</v>
      </c>
      <c r="C195" s="225">
        <f>COUNTIF(tabLocalidades!T:T,Projeções!B195)</f>
        <v>0</v>
      </c>
      <c r="D195" s="225"/>
      <c r="E195" s="75">
        <f t="shared" si="1"/>
        <v>0</v>
      </c>
      <c r="F195" s="75">
        <f t="shared" si="2"/>
        <v>55.680000000000042</v>
      </c>
      <c r="G195" s="75">
        <f t="shared" si="3"/>
        <v>90.480000000000075</v>
      </c>
    </row>
    <row r="196" spans="1:7" ht="15.75" customHeight="1">
      <c r="A196" s="75">
        <v>185</v>
      </c>
      <c r="B196" s="224">
        <v>43723</v>
      </c>
      <c r="C196" s="225">
        <f>COUNTIF(tabLocalidades!T:T,Projeções!B196)</f>
        <v>0</v>
      </c>
      <c r="D196" s="225"/>
      <c r="E196" s="75">
        <f t="shared" si="1"/>
        <v>0</v>
      </c>
      <c r="F196" s="75">
        <f t="shared" si="2"/>
        <v>56.640000000000043</v>
      </c>
      <c r="G196" s="75">
        <f t="shared" si="3"/>
        <v>92.040000000000077</v>
      </c>
    </row>
    <row r="197" spans="1:7" ht="15.75" customHeight="1">
      <c r="A197" s="75">
        <v>186</v>
      </c>
      <c r="B197" s="224">
        <v>43724</v>
      </c>
      <c r="C197" s="225">
        <f>COUNTIF(tabLocalidades!T:T,Projeções!B197)</f>
        <v>0</v>
      </c>
      <c r="D197" s="225"/>
      <c r="E197" s="75">
        <f t="shared" si="1"/>
        <v>0</v>
      </c>
      <c r="F197" s="75">
        <f t="shared" si="2"/>
        <v>57.600000000000044</v>
      </c>
      <c r="G197" s="75">
        <f t="shared" si="3"/>
        <v>93.60000000000008</v>
      </c>
    </row>
    <row r="198" spans="1:7" ht="15.75" customHeight="1">
      <c r="A198" s="75">
        <v>187</v>
      </c>
      <c r="B198" s="224">
        <v>43725</v>
      </c>
      <c r="C198" s="225">
        <f>COUNTIF(tabLocalidades!T:T,Projeções!B198)</f>
        <v>0</v>
      </c>
      <c r="D198" s="225"/>
      <c r="E198" s="75">
        <f t="shared" si="1"/>
        <v>0</v>
      </c>
      <c r="F198" s="75">
        <f t="shared" si="2"/>
        <v>58.560000000000045</v>
      </c>
      <c r="G198" s="75">
        <f t="shared" si="3"/>
        <v>95.160000000000082</v>
      </c>
    </row>
    <row r="199" spans="1:7" ht="15.75" customHeight="1">
      <c r="A199" s="75">
        <v>188</v>
      </c>
      <c r="B199" s="224">
        <v>43726</v>
      </c>
      <c r="C199" s="225">
        <f>COUNTIF(tabLocalidades!T:T,Projeções!B199)</f>
        <v>0</v>
      </c>
      <c r="D199" s="225"/>
      <c r="E199" s="75">
        <f t="shared" si="1"/>
        <v>0</v>
      </c>
      <c r="F199" s="75">
        <f t="shared" si="2"/>
        <v>59.520000000000046</v>
      </c>
      <c r="G199" s="75">
        <f t="shared" si="3"/>
        <v>96.720000000000084</v>
      </c>
    </row>
    <row r="200" spans="1:7" ht="15.75" customHeight="1">
      <c r="A200" s="75">
        <v>189</v>
      </c>
      <c r="B200" s="224">
        <v>43727</v>
      </c>
      <c r="C200" s="225">
        <f>COUNTIF(tabLocalidades!T:T,Projeções!B200)</f>
        <v>0</v>
      </c>
      <c r="D200" s="225"/>
      <c r="E200" s="75">
        <f t="shared" si="1"/>
        <v>0</v>
      </c>
      <c r="F200" s="75">
        <f t="shared" si="2"/>
        <v>60.480000000000047</v>
      </c>
      <c r="G200" s="75">
        <f t="shared" si="3"/>
        <v>98.280000000000086</v>
      </c>
    </row>
    <row r="201" spans="1:7" ht="15.75" customHeight="1">
      <c r="A201" s="75">
        <v>190</v>
      </c>
      <c r="B201" s="224">
        <v>43728</v>
      </c>
      <c r="C201" s="225">
        <f>COUNTIF(tabLocalidades!T:T,Projeções!B201)</f>
        <v>0</v>
      </c>
      <c r="D201" s="225"/>
      <c r="E201" s="75">
        <f t="shared" si="1"/>
        <v>0</v>
      </c>
      <c r="F201" s="75">
        <f t="shared" si="2"/>
        <v>61.440000000000047</v>
      </c>
      <c r="G201" s="75">
        <f t="shared" si="3"/>
        <v>99.840000000000089</v>
      </c>
    </row>
    <row r="202" spans="1:7" ht="15.75" customHeight="1">
      <c r="A202" s="75">
        <v>191</v>
      </c>
      <c r="B202" s="224">
        <v>43729</v>
      </c>
      <c r="C202" s="225">
        <f>COUNTIF(tabLocalidades!T:T,Projeções!B202)</f>
        <v>0</v>
      </c>
      <c r="D202" s="225"/>
      <c r="E202" s="75">
        <f t="shared" si="1"/>
        <v>0</v>
      </c>
      <c r="F202" s="75">
        <f t="shared" si="2"/>
        <v>62.400000000000048</v>
      </c>
      <c r="G202" s="75">
        <f t="shared" si="3"/>
        <v>101.40000000000009</v>
      </c>
    </row>
    <row r="203" spans="1:7" ht="15.75" customHeight="1">
      <c r="A203" s="75">
        <v>192</v>
      </c>
      <c r="B203" s="224">
        <v>43730</v>
      </c>
      <c r="C203" s="225">
        <f>COUNTIF(tabLocalidades!T:T,Projeções!B203)</f>
        <v>0</v>
      </c>
      <c r="D203" s="225"/>
      <c r="E203" s="75">
        <f t="shared" si="1"/>
        <v>0</v>
      </c>
      <c r="F203" s="75">
        <f t="shared" si="2"/>
        <v>63.360000000000049</v>
      </c>
      <c r="G203" s="75">
        <f t="shared" si="3"/>
        <v>102.96000000000009</v>
      </c>
    </row>
    <row r="204" spans="1:7" ht="15.75" customHeight="1">
      <c r="A204" s="75">
        <v>193</v>
      </c>
      <c r="B204" s="224">
        <v>43731</v>
      </c>
      <c r="C204" s="225">
        <f>COUNTIF(tabLocalidades!T:T,Projeções!B204)</f>
        <v>0</v>
      </c>
      <c r="D204" s="225"/>
      <c r="E204" s="75">
        <f t="shared" si="1"/>
        <v>0</v>
      </c>
      <c r="F204" s="75">
        <f t="shared" si="2"/>
        <v>64.32000000000005</v>
      </c>
      <c r="G204" s="75">
        <f t="shared" si="3"/>
        <v>104.5200000000001</v>
      </c>
    </row>
    <row r="205" spans="1:7" ht="15.75" customHeight="1">
      <c r="A205" s="75">
        <v>194</v>
      </c>
      <c r="B205" s="224">
        <v>43732</v>
      </c>
      <c r="C205" s="225">
        <f>COUNTIF(tabLocalidades!T:T,Projeções!B205)</f>
        <v>0</v>
      </c>
      <c r="D205" s="225"/>
      <c r="E205" s="75">
        <f t="shared" si="1"/>
        <v>0</v>
      </c>
      <c r="F205" s="75">
        <f t="shared" si="2"/>
        <v>65.280000000000044</v>
      </c>
      <c r="G205" s="75">
        <f t="shared" si="3"/>
        <v>106.0800000000001</v>
      </c>
    </row>
    <row r="206" spans="1:7" ht="15.75" customHeight="1">
      <c r="A206" s="75">
        <v>195</v>
      </c>
      <c r="B206" s="224">
        <v>43733</v>
      </c>
      <c r="C206" s="225">
        <f>COUNTIF(tabLocalidades!T:T,Projeções!B206)</f>
        <v>0</v>
      </c>
      <c r="D206" s="225"/>
      <c r="E206" s="75">
        <f t="shared" si="1"/>
        <v>0</v>
      </c>
      <c r="F206" s="75">
        <f t="shared" si="2"/>
        <v>66.240000000000038</v>
      </c>
      <c r="G206" s="75">
        <f t="shared" si="3"/>
        <v>107.6400000000001</v>
      </c>
    </row>
    <row r="207" spans="1:7" ht="15.75" customHeight="1">
      <c r="A207" s="75">
        <v>196</v>
      </c>
      <c r="B207" s="224">
        <v>43734</v>
      </c>
      <c r="C207" s="225">
        <f>COUNTIF(tabLocalidades!T:T,Projeções!B207)</f>
        <v>0</v>
      </c>
      <c r="D207" s="225"/>
      <c r="E207" s="75">
        <f t="shared" si="1"/>
        <v>0</v>
      </c>
      <c r="F207" s="75">
        <f t="shared" si="2"/>
        <v>67.200000000000031</v>
      </c>
      <c r="G207" s="75">
        <f t="shared" si="3"/>
        <v>109.2000000000001</v>
      </c>
    </row>
    <row r="208" spans="1:7" ht="15.75" customHeight="1">
      <c r="A208" s="75">
        <v>197</v>
      </c>
      <c r="B208" s="224">
        <v>43735</v>
      </c>
      <c r="C208" s="225">
        <f>COUNTIF(tabLocalidades!T:T,Projeções!B208)</f>
        <v>0</v>
      </c>
      <c r="D208" s="225"/>
      <c r="E208" s="75">
        <f t="shared" si="1"/>
        <v>0</v>
      </c>
      <c r="F208" s="75">
        <f t="shared" si="2"/>
        <v>68.160000000000025</v>
      </c>
      <c r="G208" s="75">
        <f t="shared" si="3"/>
        <v>110.7600000000001</v>
      </c>
    </row>
    <row r="209" spans="1:7" ht="15.75" customHeight="1">
      <c r="A209" s="75">
        <v>198</v>
      </c>
      <c r="B209" s="224">
        <v>43736</v>
      </c>
      <c r="C209" s="225">
        <f>COUNTIF(tabLocalidades!T:T,Projeções!B209)</f>
        <v>0</v>
      </c>
      <c r="D209" s="225"/>
      <c r="E209" s="75">
        <f t="shared" si="1"/>
        <v>0</v>
      </c>
      <c r="F209" s="75">
        <f t="shared" si="2"/>
        <v>69.120000000000019</v>
      </c>
      <c r="G209" s="75">
        <f t="shared" si="3"/>
        <v>112.32000000000011</v>
      </c>
    </row>
    <row r="210" spans="1:7" ht="15.75" customHeight="1">
      <c r="A210" s="75">
        <v>199</v>
      </c>
      <c r="B210" s="224">
        <v>43737</v>
      </c>
      <c r="C210" s="225">
        <f>COUNTIF(tabLocalidades!T:T,Projeções!B210)</f>
        <v>0</v>
      </c>
      <c r="D210" s="225"/>
      <c r="E210" s="75">
        <f t="shared" si="1"/>
        <v>0</v>
      </c>
      <c r="F210" s="75">
        <f t="shared" si="2"/>
        <v>70.080000000000013</v>
      </c>
      <c r="G210" s="75">
        <f t="shared" si="3"/>
        <v>113.88000000000011</v>
      </c>
    </row>
    <row r="211" spans="1:7" ht="15.75" customHeight="1">
      <c r="A211" s="75">
        <v>200</v>
      </c>
      <c r="B211" s="224">
        <v>43738</v>
      </c>
      <c r="C211" s="225">
        <f>COUNTIF(tabLocalidades!T:T,Projeções!B211)</f>
        <v>0</v>
      </c>
      <c r="D211" s="225"/>
      <c r="E211" s="75">
        <f t="shared" si="1"/>
        <v>0</v>
      </c>
      <c r="F211" s="75">
        <f t="shared" si="2"/>
        <v>71.040000000000006</v>
      </c>
      <c r="G211" s="75">
        <f t="shared" si="3"/>
        <v>115.44000000000011</v>
      </c>
    </row>
    <row r="212" spans="1:7" ht="15.75" customHeight="1">
      <c r="A212" s="75">
        <v>201</v>
      </c>
      <c r="B212" s="224">
        <v>43739</v>
      </c>
      <c r="C212" s="225">
        <f>COUNTIF(tabLocalidades!T:T,Projeções!B212)</f>
        <v>0</v>
      </c>
      <c r="D212" s="225"/>
      <c r="E212" s="75">
        <f t="shared" si="1"/>
        <v>0</v>
      </c>
      <c r="F212" s="75">
        <f t="shared" si="2"/>
        <v>72</v>
      </c>
      <c r="G212" s="75">
        <f t="shared" si="3"/>
        <v>117.00000000000011</v>
      </c>
    </row>
    <row r="213" spans="1:7" ht="15.75" customHeight="1">
      <c r="A213" s="75">
        <v>202</v>
      </c>
      <c r="B213" s="224">
        <v>43740</v>
      </c>
      <c r="C213" s="225">
        <f>COUNTIF(tabLocalidades!T:T,Projeções!B213)</f>
        <v>0</v>
      </c>
      <c r="D213" s="225"/>
      <c r="E213" s="75">
        <f t="shared" si="1"/>
        <v>0</v>
      </c>
      <c r="F213" s="75">
        <f t="shared" si="2"/>
        <v>72.959999999999994</v>
      </c>
      <c r="G213" s="75">
        <f t="shared" si="3"/>
        <v>118.56000000000012</v>
      </c>
    </row>
    <row r="214" spans="1:7" ht="15.75" customHeight="1">
      <c r="A214" s="75">
        <v>203</v>
      </c>
      <c r="B214" s="224">
        <v>43741</v>
      </c>
      <c r="C214" s="225">
        <f>COUNTIF(tabLocalidades!T:T,Projeções!B214)</f>
        <v>0</v>
      </c>
      <c r="D214" s="225"/>
      <c r="E214" s="75">
        <f t="shared" si="1"/>
        <v>0</v>
      </c>
      <c r="F214" s="75">
        <f t="shared" si="2"/>
        <v>73.919999999999987</v>
      </c>
      <c r="G214" s="75">
        <f t="shared" si="3"/>
        <v>120.12000000000012</v>
      </c>
    </row>
    <row r="215" spans="1:7" ht="15.75" customHeight="1">
      <c r="A215" s="75">
        <v>204</v>
      </c>
      <c r="B215" s="224">
        <v>43742</v>
      </c>
      <c r="C215" s="225">
        <f>COUNTIF(tabLocalidades!T:T,Projeções!B215)</f>
        <v>0</v>
      </c>
      <c r="D215" s="225"/>
      <c r="E215" s="75">
        <f t="shared" si="1"/>
        <v>0</v>
      </c>
      <c r="F215" s="75">
        <f t="shared" si="2"/>
        <v>74.879999999999981</v>
      </c>
      <c r="G215" s="75">
        <f t="shared" si="3"/>
        <v>121.68000000000012</v>
      </c>
    </row>
    <row r="216" spans="1:7" ht="15.75" customHeight="1">
      <c r="A216" s="75">
        <v>205</v>
      </c>
      <c r="B216" s="224">
        <v>43743</v>
      </c>
      <c r="C216" s="225">
        <f>COUNTIF(tabLocalidades!T:T,Projeções!B216)</f>
        <v>0</v>
      </c>
      <c r="D216" s="225"/>
      <c r="E216" s="75">
        <f t="shared" si="1"/>
        <v>0</v>
      </c>
      <c r="F216" s="75">
        <f t="shared" si="2"/>
        <v>75.839999999999975</v>
      </c>
      <c r="G216" s="75">
        <f t="shared" si="3"/>
        <v>123.24000000000012</v>
      </c>
    </row>
    <row r="217" spans="1:7" ht="15.75" customHeight="1">
      <c r="A217" s="75">
        <v>206</v>
      </c>
      <c r="B217" s="224">
        <v>43744</v>
      </c>
      <c r="C217" s="225">
        <f>COUNTIF(tabLocalidades!T:T,Projeções!B217)</f>
        <v>0</v>
      </c>
      <c r="D217" s="225"/>
      <c r="E217" s="75">
        <f t="shared" si="1"/>
        <v>0</v>
      </c>
      <c r="F217" s="75">
        <f t="shared" si="2"/>
        <v>76.799999999999969</v>
      </c>
      <c r="G217" s="75">
        <f t="shared" si="3"/>
        <v>124.80000000000013</v>
      </c>
    </row>
    <row r="218" spans="1:7" ht="15.75" customHeight="1">
      <c r="A218" s="75">
        <v>207</v>
      </c>
      <c r="B218" s="224">
        <v>43745</v>
      </c>
      <c r="C218" s="225">
        <f>COUNTIF(tabLocalidades!T:T,Projeções!B218)</f>
        <v>0</v>
      </c>
      <c r="D218" s="225"/>
      <c r="E218" s="75">
        <f t="shared" si="1"/>
        <v>0</v>
      </c>
      <c r="F218" s="75">
        <f t="shared" si="2"/>
        <v>77.759999999999962</v>
      </c>
      <c r="G218" s="75">
        <f t="shared" si="3"/>
        <v>126.36000000000013</v>
      </c>
    </row>
    <row r="219" spans="1:7" ht="15.75" customHeight="1">
      <c r="A219" s="75">
        <v>208</v>
      </c>
      <c r="B219" s="224">
        <v>43746</v>
      </c>
      <c r="C219" s="225">
        <f>COUNTIF(tabLocalidades!T:T,Projeções!B219)</f>
        <v>0</v>
      </c>
      <c r="D219" s="225"/>
      <c r="E219" s="75">
        <f t="shared" si="1"/>
        <v>0</v>
      </c>
      <c r="F219" s="75">
        <f t="shared" si="2"/>
        <v>78.719999999999956</v>
      </c>
      <c r="G219" s="75">
        <f t="shared" si="3"/>
        <v>127.92000000000013</v>
      </c>
    </row>
    <row r="220" spans="1:7" ht="15.75" customHeight="1">
      <c r="A220" s="75">
        <v>209</v>
      </c>
      <c r="B220" s="224">
        <v>43747</v>
      </c>
      <c r="C220" s="225">
        <f>COUNTIF(tabLocalidades!T:T,Projeções!B220)</f>
        <v>0</v>
      </c>
      <c r="D220" s="225"/>
      <c r="E220" s="75">
        <f t="shared" si="1"/>
        <v>0</v>
      </c>
      <c r="F220" s="75">
        <f t="shared" si="2"/>
        <v>79.67999999999995</v>
      </c>
      <c r="G220" s="75">
        <f t="shared" si="3"/>
        <v>129.48000000000013</v>
      </c>
    </row>
    <row r="221" spans="1:7" ht="15.75" customHeight="1">
      <c r="A221" s="75">
        <v>210</v>
      </c>
      <c r="B221" s="224">
        <v>43748</v>
      </c>
      <c r="C221" s="225">
        <f>COUNTIF(tabLocalidades!T:T,Projeções!B221)</f>
        <v>0</v>
      </c>
      <c r="D221" s="225"/>
      <c r="E221" s="75">
        <f t="shared" si="1"/>
        <v>0</v>
      </c>
      <c r="F221" s="75">
        <f t="shared" si="2"/>
        <v>80.639999999999944</v>
      </c>
      <c r="G221" s="75">
        <f t="shared" si="3"/>
        <v>131.04000000000013</v>
      </c>
    </row>
    <row r="222" spans="1:7" ht="15.75" customHeight="1">
      <c r="A222" s="75">
        <v>211</v>
      </c>
      <c r="B222" s="224">
        <v>43749</v>
      </c>
      <c r="C222" s="225">
        <f>COUNTIF(tabLocalidades!T:T,Projeções!B222)</f>
        <v>0</v>
      </c>
      <c r="D222" s="225"/>
      <c r="E222" s="75">
        <f t="shared" si="1"/>
        <v>0</v>
      </c>
      <c r="F222" s="75">
        <f t="shared" si="2"/>
        <v>81.599999999999937</v>
      </c>
      <c r="G222" s="75">
        <f t="shared" si="3"/>
        <v>132.60000000000014</v>
      </c>
    </row>
    <row r="223" spans="1:7" ht="15.75" customHeight="1">
      <c r="A223" s="75">
        <v>212</v>
      </c>
      <c r="B223" s="224">
        <v>43750</v>
      </c>
      <c r="C223" s="225">
        <f>COUNTIF(tabLocalidades!T:T,Projeções!B223)</f>
        <v>0</v>
      </c>
      <c r="D223" s="225"/>
      <c r="E223" s="75">
        <f t="shared" si="1"/>
        <v>0</v>
      </c>
      <c r="F223" s="75">
        <f t="shared" si="2"/>
        <v>82.559999999999931</v>
      </c>
      <c r="G223" s="75">
        <f t="shared" si="3"/>
        <v>134.16000000000014</v>
      </c>
    </row>
    <row r="224" spans="1:7" ht="15.75" customHeight="1">
      <c r="A224" s="75">
        <v>213</v>
      </c>
      <c r="B224" s="224">
        <v>43751</v>
      </c>
      <c r="C224" s="225">
        <f>COUNTIF(tabLocalidades!T:T,Projeções!B224)</f>
        <v>0</v>
      </c>
      <c r="D224" s="225"/>
      <c r="E224" s="75">
        <f t="shared" si="1"/>
        <v>0</v>
      </c>
      <c r="F224" s="75">
        <f t="shared" si="2"/>
        <v>83.519999999999925</v>
      </c>
      <c r="G224" s="75">
        <f t="shared" si="3"/>
        <v>135.72000000000014</v>
      </c>
    </row>
    <row r="225" spans="1:7" ht="15.75" customHeight="1">
      <c r="A225" s="75">
        <v>214</v>
      </c>
      <c r="B225" s="224">
        <v>43752</v>
      </c>
      <c r="C225" s="225">
        <f>COUNTIF(tabLocalidades!T:T,Projeções!B225)</f>
        <v>0</v>
      </c>
      <c r="D225" s="225"/>
      <c r="E225" s="75">
        <f t="shared" si="1"/>
        <v>0</v>
      </c>
      <c r="F225" s="75">
        <f t="shared" si="2"/>
        <v>84.479999999999919</v>
      </c>
      <c r="G225" s="75">
        <f t="shared" si="3"/>
        <v>137.28000000000014</v>
      </c>
    </row>
    <row r="226" spans="1:7" ht="15.75" customHeight="1">
      <c r="A226" s="75">
        <v>215</v>
      </c>
      <c r="B226" s="224">
        <v>43753</v>
      </c>
      <c r="C226" s="225">
        <f>COUNTIF(tabLocalidades!T:T,Projeções!B226)</f>
        <v>0</v>
      </c>
      <c r="D226" s="225"/>
      <c r="E226" s="75">
        <f t="shared" si="1"/>
        <v>0</v>
      </c>
      <c r="F226" s="75">
        <f t="shared" si="2"/>
        <v>85.439999999999912</v>
      </c>
      <c r="G226" s="75">
        <f t="shared" si="3"/>
        <v>138.84000000000015</v>
      </c>
    </row>
    <row r="227" spans="1:7" ht="15.75" customHeight="1">
      <c r="A227" s="75">
        <v>216</v>
      </c>
      <c r="B227" s="224">
        <v>43754</v>
      </c>
      <c r="C227" s="225">
        <f>COUNTIF(tabLocalidades!T:T,Projeções!B227)</f>
        <v>0</v>
      </c>
      <c r="D227" s="225"/>
      <c r="E227" s="75">
        <f t="shared" si="1"/>
        <v>0</v>
      </c>
      <c r="F227" s="75">
        <f t="shared" si="2"/>
        <v>86.399999999999906</v>
      </c>
      <c r="G227" s="75">
        <f t="shared" si="3"/>
        <v>140.40000000000015</v>
      </c>
    </row>
    <row r="228" spans="1:7" ht="15.75" customHeight="1">
      <c r="A228" s="75">
        <v>217</v>
      </c>
      <c r="B228" s="224">
        <v>43755</v>
      </c>
      <c r="C228" s="225">
        <f>COUNTIF(tabLocalidades!T:T,Projeções!B228)</f>
        <v>0</v>
      </c>
      <c r="D228" s="225"/>
      <c r="E228" s="75">
        <f t="shared" si="1"/>
        <v>0</v>
      </c>
      <c r="F228" s="75">
        <f t="shared" si="2"/>
        <v>87.3599999999999</v>
      </c>
      <c r="G228" s="75">
        <f t="shared" si="3"/>
        <v>141.96000000000015</v>
      </c>
    </row>
    <row r="229" spans="1:7" ht="15.75" customHeight="1">
      <c r="A229" s="75">
        <v>218</v>
      </c>
      <c r="B229" s="224">
        <v>43756</v>
      </c>
      <c r="C229" s="225">
        <f>COUNTIF(tabLocalidades!T:T,Projeções!B229)</f>
        <v>0</v>
      </c>
      <c r="D229" s="225"/>
      <c r="E229" s="75">
        <f t="shared" si="1"/>
        <v>0</v>
      </c>
      <c r="F229" s="75">
        <f t="shared" si="2"/>
        <v>88.319999999999894</v>
      </c>
      <c r="G229" s="75">
        <f t="shared" si="3"/>
        <v>143.52000000000015</v>
      </c>
    </row>
    <row r="230" spans="1:7" ht="15.75" customHeight="1">
      <c r="A230" s="75">
        <v>219</v>
      </c>
      <c r="B230" s="224">
        <v>43757</v>
      </c>
      <c r="C230" s="225">
        <f>COUNTIF(tabLocalidades!T:T,Projeções!B230)</f>
        <v>0</v>
      </c>
      <c r="D230" s="225"/>
      <c r="E230" s="75">
        <f t="shared" si="1"/>
        <v>0</v>
      </c>
      <c r="F230" s="75">
        <f t="shared" si="2"/>
        <v>89.279999999999887</v>
      </c>
      <c r="G230" s="75">
        <f t="shared" si="3"/>
        <v>145.08000000000015</v>
      </c>
    </row>
    <row r="231" spans="1:7" ht="15.75" customHeight="1">
      <c r="A231" s="75">
        <v>220</v>
      </c>
      <c r="B231" s="224">
        <v>43758</v>
      </c>
      <c r="C231" s="225">
        <f>COUNTIF(tabLocalidades!T:T,Projeções!B231)</f>
        <v>0</v>
      </c>
      <c r="D231" s="225"/>
      <c r="E231" s="75">
        <f t="shared" si="1"/>
        <v>0</v>
      </c>
      <c r="F231" s="75">
        <f t="shared" si="2"/>
        <v>90.239999999999881</v>
      </c>
      <c r="G231" s="75">
        <f t="shared" si="3"/>
        <v>146.64000000000016</v>
      </c>
    </row>
    <row r="232" spans="1:7" ht="15.75" customHeight="1">
      <c r="A232" s="75">
        <v>221</v>
      </c>
      <c r="B232" s="224">
        <v>43759</v>
      </c>
      <c r="C232" s="225">
        <f>COUNTIF(tabLocalidades!T:T,Projeções!B232)</f>
        <v>0</v>
      </c>
      <c r="D232" s="225"/>
      <c r="E232" s="75">
        <f t="shared" si="1"/>
        <v>0</v>
      </c>
      <c r="F232" s="75">
        <f t="shared" si="2"/>
        <v>91.199999999999875</v>
      </c>
      <c r="G232" s="75">
        <f t="shared" si="3"/>
        <v>148.20000000000016</v>
      </c>
    </row>
    <row r="233" spans="1:7" ht="15.75" customHeight="1">
      <c r="A233" s="75">
        <v>222</v>
      </c>
      <c r="B233" s="224">
        <v>43760</v>
      </c>
      <c r="C233" s="225">
        <f>COUNTIF(tabLocalidades!T:T,Projeções!B233)</f>
        <v>0</v>
      </c>
      <c r="D233" s="225"/>
      <c r="E233" s="75">
        <f t="shared" si="1"/>
        <v>0</v>
      </c>
      <c r="F233" s="75">
        <f t="shared" si="2"/>
        <v>92.159999999999869</v>
      </c>
      <c r="G233" s="75">
        <f t="shared" si="3"/>
        <v>149.76000000000016</v>
      </c>
    </row>
    <row r="234" spans="1:7" ht="15.75" customHeight="1">
      <c r="A234" s="75">
        <v>223</v>
      </c>
      <c r="B234" s="224">
        <v>43761</v>
      </c>
      <c r="C234" s="225">
        <f>COUNTIF(tabLocalidades!T:T,Projeções!B234)</f>
        <v>0</v>
      </c>
      <c r="D234" s="225"/>
      <c r="E234" s="75">
        <f t="shared" si="1"/>
        <v>0</v>
      </c>
      <c r="F234" s="75">
        <f t="shared" si="2"/>
        <v>93.119999999999862</v>
      </c>
      <c r="G234" s="75">
        <f t="shared" si="3"/>
        <v>151.32000000000016</v>
      </c>
    </row>
    <row r="235" spans="1:7" ht="15.75" customHeight="1">
      <c r="A235" s="75">
        <v>224</v>
      </c>
      <c r="B235" s="224">
        <v>43762</v>
      </c>
      <c r="C235" s="225">
        <f>COUNTIF(tabLocalidades!T:T,Projeções!B235)</f>
        <v>0</v>
      </c>
      <c r="D235" s="225"/>
      <c r="E235" s="75">
        <f t="shared" si="1"/>
        <v>0</v>
      </c>
      <c r="F235" s="75">
        <f t="shared" si="2"/>
        <v>94.079999999999856</v>
      </c>
      <c r="G235" s="75">
        <f t="shared" si="3"/>
        <v>152.88000000000017</v>
      </c>
    </row>
    <row r="236" spans="1:7" ht="15.75" customHeight="1">
      <c r="A236" s="75">
        <v>225</v>
      </c>
      <c r="B236" s="224">
        <v>43763</v>
      </c>
      <c r="C236" s="225">
        <f>COUNTIF(tabLocalidades!T:T,Projeções!B236)</f>
        <v>0</v>
      </c>
      <c r="D236" s="225"/>
      <c r="E236" s="75">
        <f t="shared" si="1"/>
        <v>0</v>
      </c>
      <c r="F236" s="75">
        <f t="shared" si="2"/>
        <v>95.03999999999985</v>
      </c>
      <c r="G236" s="75">
        <f t="shared" si="3"/>
        <v>154.44000000000017</v>
      </c>
    </row>
    <row r="237" spans="1:7" ht="15.75" customHeight="1">
      <c r="A237" s="75">
        <v>226</v>
      </c>
      <c r="B237" s="224">
        <v>43764</v>
      </c>
      <c r="C237" s="225">
        <f>COUNTIF(tabLocalidades!T:T,Projeções!B237)</f>
        <v>0</v>
      </c>
      <c r="D237" s="225"/>
      <c r="E237" s="75">
        <f t="shared" si="1"/>
        <v>0</v>
      </c>
      <c r="F237" s="75">
        <f t="shared" si="2"/>
        <v>95.999999999999844</v>
      </c>
      <c r="G237" s="75">
        <f t="shared" si="3"/>
        <v>156.00000000000017</v>
      </c>
    </row>
    <row r="238" spans="1:7" ht="15.75" customHeight="1">
      <c r="A238" s="75">
        <v>227</v>
      </c>
      <c r="B238" s="224">
        <v>43765</v>
      </c>
      <c r="C238" s="225">
        <f>COUNTIF(tabLocalidades!T:T,Projeções!B238)</f>
        <v>0</v>
      </c>
      <c r="D238" s="225"/>
      <c r="E238" s="75">
        <f t="shared" si="1"/>
        <v>0</v>
      </c>
      <c r="F238" s="75">
        <f t="shared" si="2"/>
        <v>96.959999999999837</v>
      </c>
      <c r="G238" s="75">
        <f t="shared" si="3"/>
        <v>157.56000000000017</v>
      </c>
    </row>
    <row r="239" spans="1:7" ht="15.75" customHeight="1">
      <c r="A239" s="75">
        <v>228</v>
      </c>
      <c r="B239" s="224">
        <v>43766</v>
      </c>
      <c r="C239" s="225">
        <f>COUNTIF(tabLocalidades!T:T,Projeções!B239)</f>
        <v>0</v>
      </c>
      <c r="D239" s="225"/>
      <c r="E239" s="75">
        <f t="shared" si="1"/>
        <v>0</v>
      </c>
      <c r="F239" s="75">
        <f t="shared" si="2"/>
        <v>97.919999999999831</v>
      </c>
      <c r="G239" s="75">
        <f t="shared" si="3"/>
        <v>159.12000000000018</v>
      </c>
    </row>
    <row r="240" spans="1:7" ht="15.75" customHeight="1">
      <c r="A240" s="75">
        <v>229</v>
      </c>
      <c r="B240" s="224">
        <v>43767</v>
      </c>
      <c r="C240" s="225">
        <f>COUNTIF(tabLocalidades!T:T,Projeções!B240)</f>
        <v>0</v>
      </c>
      <c r="D240" s="225"/>
      <c r="E240" s="75">
        <f t="shared" si="1"/>
        <v>0</v>
      </c>
      <c r="F240" s="75">
        <f t="shared" si="2"/>
        <v>98.879999999999825</v>
      </c>
      <c r="G240" s="75">
        <f t="shared" si="3"/>
        <v>160.68000000000018</v>
      </c>
    </row>
    <row r="241" spans="1:7" ht="15.75" customHeight="1">
      <c r="A241" s="75">
        <v>230</v>
      </c>
      <c r="B241" s="224">
        <v>43768</v>
      </c>
      <c r="C241" s="225">
        <f>COUNTIF(tabLocalidades!T:T,Projeções!B241)</f>
        <v>0</v>
      </c>
      <c r="D241" s="225"/>
      <c r="E241" s="75">
        <f t="shared" si="1"/>
        <v>0</v>
      </c>
      <c r="F241" s="75">
        <f t="shared" si="2"/>
        <v>99.839999999999819</v>
      </c>
      <c r="G241" s="75">
        <f t="shared" si="3"/>
        <v>162.24000000000018</v>
      </c>
    </row>
    <row r="242" spans="1:7" ht="15.75" customHeight="1">
      <c r="A242" s="75">
        <v>231</v>
      </c>
      <c r="B242" s="224">
        <v>43769</v>
      </c>
      <c r="C242" s="225">
        <f>COUNTIF(tabLocalidades!T:T,Projeções!B242)</f>
        <v>0</v>
      </c>
      <c r="D242" s="225"/>
      <c r="E242" s="75">
        <f t="shared" si="1"/>
        <v>0</v>
      </c>
      <c r="F242" s="75">
        <f t="shared" si="2"/>
        <v>100.79999999999981</v>
      </c>
      <c r="G242" s="75">
        <f t="shared" si="3"/>
        <v>163.80000000000018</v>
      </c>
    </row>
    <row r="243" spans="1:7" ht="15.75" customHeight="1">
      <c r="A243" s="75">
        <v>232</v>
      </c>
      <c r="B243" s="224">
        <v>43770</v>
      </c>
      <c r="C243" s="225">
        <f>COUNTIF(tabLocalidades!T:T,Projeções!B243)</f>
        <v>0</v>
      </c>
      <c r="D243" s="225"/>
      <c r="E243" s="75">
        <f t="shared" si="1"/>
        <v>0</v>
      </c>
      <c r="F243" s="75">
        <f t="shared" si="2"/>
        <v>101.75999999999981</v>
      </c>
      <c r="G243" s="75">
        <f t="shared" si="3"/>
        <v>165.36000000000018</v>
      </c>
    </row>
    <row r="244" spans="1:7" ht="15.75" customHeight="1">
      <c r="A244" s="75">
        <v>233</v>
      </c>
      <c r="B244" s="224">
        <v>43771</v>
      </c>
      <c r="C244" s="225">
        <f>COUNTIF(tabLocalidades!T:T,Projeções!B244)</f>
        <v>0</v>
      </c>
      <c r="D244" s="225"/>
      <c r="E244" s="75">
        <f t="shared" si="1"/>
        <v>0</v>
      </c>
      <c r="F244" s="75">
        <f t="shared" si="2"/>
        <v>102.7199999999998</v>
      </c>
      <c r="G244" s="75">
        <f t="shared" si="3"/>
        <v>166.92000000000019</v>
      </c>
    </row>
    <row r="245" spans="1:7" ht="15.75" customHeight="1">
      <c r="A245" s="75">
        <v>234</v>
      </c>
      <c r="B245" s="224">
        <v>43772</v>
      </c>
      <c r="C245" s="225">
        <f>COUNTIF(tabLocalidades!T:T,Projeções!B245)</f>
        <v>0</v>
      </c>
      <c r="D245" s="225"/>
      <c r="E245" s="75">
        <f t="shared" si="1"/>
        <v>0</v>
      </c>
      <c r="F245" s="75">
        <f t="shared" si="2"/>
        <v>103.67999999999979</v>
      </c>
      <c r="G245" s="75">
        <f t="shared" si="3"/>
        <v>168.48000000000019</v>
      </c>
    </row>
    <row r="246" spans="1:7" ht="15.75" customHeight="1">
      <c r="A246" s="75">
        <v>235</v>
      </c>
      <c r="B246" s="224">
        <v>43773</v>
      </c>
      <c r="C246" s="225">
        <f>COUNTIF(tabLocalidades!T:T,Projeções!B246)</f>
        <v>0</v>
      </c>
      <c r="D246" s="225"/>
      <c r="E246" s="75">
        <f t="shared" si="1"/>
        <v>0</v>
      </c>
      <c r="F246" s="75">
        <f t="shared" si="2"/>
        <v>104.63999999999979</v>
      </c>
      <c r="G246" s="75">
        <f t="shared" si="3"/>
        <v>170.04000000000019</v>
      </c>
    </row>
    <row r="247" spans="1:7" ht="15.75" customHeight="1">
      <c r="A247" s="75">
        <v>236</v>
      </c>
      <c r="B247" s="224">
        <v>43774</v>
      </c>
      <c r="C247" s="225">
        <f>COUNTIF(tabLocalidades!T:T,Projeções!B247)</f>
        <v>0</v>
      </c>
      <c r="D247" s="225"/>
      <c r="E247" s="75">
        <f t="shared" si="1"/>
        <v>0</v>
      </c>
      <c r="F247" s="75">
        <f t="shared" si="2"/>
        <v>105.59999999999978</v>
      </c>
      <c r="G247" s="75">
        <f t="shared" si="3"/>
        <v>171.60000000000019</v>
      </c>
    </row>
    <row r="248" spans="1:7" ht="15.75" customHeight="1">
      <c r="A248" s="75">
        <v>237</v>
      </c>
      <c r="B248" s="224">
        <v>43775</v>
      </c>
      <c r="C248" s="225">
        <f>COUNTIF(tabLocalidades!T:T,Projeções!B248)</f>
        <v>0</v>
      </c>
      <c r="D248" s="225"/>
      <c r="E248" s="75">
        <f t="shared" si="1"/>
        <v>0</v>
      </c>
      <c r="F248" s="75">
        <f t="shared" si="2"/>
        <v>106.55999999999977</v>
      </c>
      <c r="G248" s="75">
        <f t="shared" si="3"/>
        <v>173.1600000000002</v>
      </c>
    </row>
    <row r="249" spans="1:7" ht="15.75" customHeight="1">
      <c r="A249" s="75">
        <v>238</v>
      </c>
      <c r="B249" s="224">
        <v>43776</v>
      </c>
      <c r="C249" s="225">
        <f>COUNTIF(tabLocalidades!T:T,Projeções!B249)</f>
        <v>0</v>
      </c>
      <c r="D249" s="225"/>
      <c r="E249" s="75">
        <f t="shared" si="1"/>
        <v>0</v>
      </c>
      <c r="F249" s="75">
        <f t="shared" si="2"/>
        <v>107.51999999999977</v>
      </c>
      <c r="G249" s="75">
        <f t="shared" si="3"/>
        <v>174.7200000000002</v>
      </c>
    </row>
    <row r="250" spans="1:7" ht="15.75" customHeight="1">
      <c r="A250" s="75">
        <v>239</v>
      </c>
      <c r="B250" s="224">
        <v>43777</v>
      </c>
      <c r="C250" s="225">
        <f>COUNTIF(tabLocalidades!T:T,Projeções!B250)</f>
        <v>0</v>
      </c>
      <c r="D250" s="225"/>
      <c r="E250" s="75">
        <f t="shared" si="1"/>
        <v>0</v>
      </c>
      <c r="F250" s="75">
        <f t="shared" si="2"/>
        <v>108.47999999999976</v>
      </c>
      <c r="G250" s="75">
        <f t="shared" si="3"/>
        <v>176.2800000000002</v>
      </c>
    </row>
    <row r="251" spans="1:7" ht="15.75" customHeight="1">
      <c r="A251" s="75">
        <v>240</v>
      </c>
      <c r="B251" s="224">
        <v>43778</v>
      </c>
      <c r="C251" s="225">
        <f>COUNTIF(tabLocalidades!T:T,Projeções!B251)</f>
        <v>0</v>
      </c>
      <c r="D251" s="225"/>
      <c r="E251" s="75">
        <f t="shared" si="1"/>
        <v>0</v>
      </c>
      <c r="F251" s="75">
        <f t="shared" si="2"/>
        <v>109.43999999999976</v>
      </c>
      <c r="G251" s="75">
        <f t="shared" si="3"/>
        <v>177.8400000000002</v>
      </c>
    </row>
    <row r="252" spans="1:7" ht="15.75" customHeight="1">
      <c r="A252" s="75">
        <v>241</v>
      </c>
      <c r="B252" s="224">
        <v>43779</v>
      </c>
      <c r="C252" s="225">
        <f>COUNTIF(tabLocalidades!T:T,Projeções!B252)</f>
        <v>0</v>
      </c>
      <c r="D252" s="225"/>
      <c r="E252" s="75">
        <f t="shared" si="1"/>
        <v>0</v>
      </c>
      <c r="F252" s="75">
        <f t="shared" si="2"/>
        <v>110.39999999999975</v>
      </c>
      <c r="G252" s="75">
        <f t="shared" si="3"/>
        <v>179.4000000000002</v>
      </c>
    </row>
    <row r="253" spans="1:7" ht="15.75" customHeight="1">
      <c r="A253" s="75">
        <v>242</v>
      </c>
      <c r="B253" s="224">
        <v>43780</v>
      </c>
      <c r="C253" s="225">
        <f>COUNTIF(tabLocalidades!T:T,Projeções!B253)</f>
        <v>0</v>
      </c>
      <c r="D253" s="225"/>
      <c r="E253" s="75">
        <f t="shared" si="1"/>
        <v>0</v>
      </c>
      <c r="F253" s="75">
        <f t="shared" si="2"/>
        <v>111.35999999999974</v>
      </c>
      <c r="G253" s="75">
        <f t="shared" si="3"/>
        <v>180.96000000000021</v>
      </c>
    </row>
    <row r="254" spans="1:7" ht="15.75" customHeight="1">
      <c r="A254" s="75">
        <v>243</v>
      </c>
      <c r="B254" s="224">
        <v>43781</v>
      </c>
      <c r="C254" s="225">
        <f>COUNTIF(tabLocalidades!T:T,Projeções!B254)</f>
        <v>0</v>
      </c>
      <c r="D254" s="225"/>
      <c r="E254" s="75">
        <f t="shared" si="1"/>
        <v>0</v>
      </c>
      <c r="F254" s="75">
        <f t="shared" si="2"/>
        <v>112.31999999999974</v>
      </c>
      <c r="G254" s="75">
        <f t="shared" si="3"/>
        <v>182.52000000000021</v>
      </c>
    </row>
    <row r="255" spans="1:7" ht="15.75" customHeight="1">
      <c r="A255" s="75">
        <v>244</v>
      </c>
      <c r="B255" s="224">
        <v>43782</v>
      </c>
      <c r="C255" s="225">
        <f>COUNTIF(tabLocalidades!T:T,Projeções!B255)</f>
        <v>0</v>
      </c>
      <c r="D255" s="225"/>
      <c r="E255" s="75">
        <f t="shared" si="1"/>
        <v>0</v>
      </c>
      <c r="F255" s="75">
        <f t="shared" si="2"/>
        <v>113.27999999999973</v>
      </c>
      <c r="G255" s="75">
        <f t="shared" si="3"/>
        <v>184.08000000000021</v>
      </c>
    </row>
    <row r="256" spans="1:7" ht="15.75" customHeight="1">
      <c r="A256" s="75">
        <v>245</v>
      </c>
      <c r="B256" s="224">
        <v>43783</v>
      </c>
      <c r="C256" s="225">
        <f>COUNTIF(tabLocalidades!T:T,Projeções!B256)</f>
        <v>0</v>
      </c>
      <c r="D256" s="225"/>
      <c r="E256" s="75">
        <f t="shared" si="1"/>
        <v>0</v>
      </c>
      <c r="F256" s="75">
        <f t="shared" si="2"/>
        <v>114.23999999999972</v>
      </c>
      <c r="G256" s="75">
        <f t="shared" si="3"/>
        <v>185.64000000000021</v>
      </c>
    </row>
    <row r="257" spans="1:7" ht="15.75" customHeight="1">
      <c r="A257" s="75">
        <v>246</v>
      </c>
      <c r="B257" s="224">
        <v>43784</v>
      </c>
      <c r="C257" s="225">
        <f>COUNTIF(tabLocalidades!T:T,Projeções!B257)</f>
        <v>0</v>
      </c>
      <c r="D257" s="225"/>
      <c r="E257" s="75">
        <f t="shared" si="1"/>
        <v>0</v>
      </c>
      <c r="F257" s="75">
        <f t="shared" si="2"/>
        <v>115.19999999999972</v>
      </c>
      <c r="G257" s="75">
        <f t="shared" si="3"/>
        <v>187.20000000000022</v>
      </c>
    </row>
    <row r="258" spans="1:7" ht="15.75" customHeight="1">
      <c r="A258" s="75">
        <v>247</v>
      </c>
      <c r="B258" s="224">
        <v>43785</v>
      </c>
      <c r="C258" s="225">
        <f>COUNTIF(tabLocalidades!T:T,Projeções!B258)</f>
        <v>0</v>
      </c>
      <c r="D258" s="225"/>
      <c r="E258" s="75">
        <f t="shared" si="1"/>
        <v>0</v>
      </c>
      <c r="F258" s="75">
        <f t="shared" si="2"/>
        <v>116.15999999999971</v>
      </c>
      <c r="G258" s="75">
        <f t="shared" si="3"/>
        <v>188.76000000000022</v>
      </c>
    </row>
    <row r="259" spans="1:7" ht="15.75" customHeight="1">
      <c r="A259" s="75">
        <v>248</v>
      </c>
      <c r="B259" s="224">
        <v>43786</v>
      </c>
      <c r="C259" s="225">
        <f>COUNTIF(tabLocalidades!T:T,Projeções!B259)</f>
        <v>0</v>
      </c>
      <c r="D259" s="225"/>
      <c r="E259" s="75">
        <f t="shared" si="1"/>
        <v>0</v>
      </c>
      <c r="F259" s="75">
        <f t="shared" si="2"/>
        <v>117.11999999999971</v>
      </c>
      <c r="G259" s="75">
        <f t="shared" si="3"/>
        <v>190.32000000000022</v>
      </c>
    </row>
    <row r="260" spans="1:7" ht="15.75" customHeight="1">
      <c r="A260" s="75">
        <v>249</v>
      </c>
      <c r="B260" s="224">
        <v>43787</v>
      </c>
      <c r="C260" s="225">
        <f>COUNTIF(tabLocalidades!T:T,Projeções!B260)</f>
        <v>0</v>
      </c>
      <c r="D260" s="225"/>
      <c r="E260" s="75">
        <f t="shared" si="1"/>
        <v>0</v>
      </c>
      <c r="F260" s="75">
        <f t="shared" si="2"/>
        <v>118.0799999999997</v>
      </c>
      <c r="G260" s="75">
        <f t="shared" si="3"/>
        <v>191.88000000000022</v>
      </c>
    </row>
    <row r="261" spans="1:7" ht="15.75" customHeight="1">
      <c r="A261" s="75">
        <v>250</v>
      </c>
      <c r="B261" s="224">
        <v>43788</v>
      </c>
      <c r="C261" s="225">
        <f>COUNTIF(tabLocalidades!T:T,Projeções!B261)</f>
        <v>0</v>
      </c>
      <c r="D261" s="225"/>
      <c r="E261" s="75">
        <f t="shared" si="1"/>
        <v>0</v>
      </c>
      <c r="F261" s="75">
        <f t="shared" si="2"/>
        <v>119.03999999999969</v>
      </c>
      <c r="G261" s="75">
        <f t="shared" si="3"/>
        <v>193.44000000000023</v>
      </c>
    </row>
    <row r="262" spans="1:7" ht="15.75" customHeight="1">
      <c r="A262" s="75">
        <v>251</v>
      </c>
      <c r="B262" s="224">
        <v>43789</v>
      </c>
      <c r="C262" s="225">
        <f>COUNTIF(tabLocalidades!T:T,Projeções!B262)</f>
        <v>0</v>
      </c>
      <c r="D262" s="225"/>
      <c r="E262" s="75">
        <f t="shared" si="1"/>
        <v>0</v>
      </c>
      <c r="F262" s="75">
        <f t="shared" si="2"/>
        <v>119.99999999999969</v>
      </c>
      <c r="G262" s="75">
        <f t="shared" si="3"/>
        <v>195.00000000000023</v>
      </c>
    </row>
    <row r="263" spans="1:7" ht="15.75" customHeight="1">
      <c r="A263" s="75">
        <v>252</v>
      </c>
      <c r="B263" s="224">
        <v>43790</v>
      </c>
      <c r="C263" s="225">
        <f>COUNTIF(tabLocalidades!T:T,Projeções!B263)</f>
        <v>0</v>
      </c>
      <c r="D263" s="225"/>
      <c r="E263" s="75">
        <f t="shared" si="1"/>
        <v>0</v>
      </c>
      <c r="F263" s="75">
        <f t="shared" si="2"/>
        <v>120.95999999999968</v>
      </c>
      <c r="G263" s="75">
        <f t="shared" si="3"/>
        <v>196.56000000000023</v>
      </c>
    </row>
    <row r="264" spans="1:7" ht="15.75" customHeight="1">
      <c r="A264" s="75">
        <v>253</v>
      </c>
      <c r="B264" s="224">
        <v>43791</v>
      </c>
      <c r="C264" s="225">
        <f>COUNTIF(tabLocalidades!T:T,Projeções!B264)</f>
        <v>0</v>
      </c>
      <c r="D264" s="225"/>
      <c r="E264" s="75">
        <f t="shared" si="1"/>
        <v>0</v>
      </c>
      <c r="F264" s="75">
        <f t="shared" si="2"/>
        <v>121.91999999999967</v>
      </c>
      <c r="G264" s="75">
        <f t="shared" si="3"/>
        <v>198.12000000000023</v>
      </c>
    </row>
    <row r="265" spans="1:7" ht="15.75" customHeight="1">
      <c r="A265" s="75">
        <v>254</v>
      </c>
      <c r="B265" s="224">
        <v>43792</v>
      </c>
      <c r="C265" s="225">
        <f>COUNTIF(tabLocalidades!T:T,Projeções!B265)</f>
        <v>0</v>
      </c>
      <c r="D265" s="225"/>
      <c r="E265" s="75">
        <f t="shared" si="1"/>
        <v>0</v>
      </c>
      <c r="F265" s="75">
        <f t="shared" si="2"/>
        <v>122.87999999999967</v>
      </c>
      <c r="G265" s="75">
        <f t="shared" si="3"/>
        <v>199.68000000000023</v>
      </c>
    </row>
    <row r="266" spans="1:7" ht="15.75" customHeight="1">
      <c r="A266" s="75">
        <v>255</v>
      </c>
      <c r="B266" s="224">
        <v>43793</v>
      </c>
      <c r="C266" s="225">
        <f>COUNTIF(tabLocalidades!T:T,Projeções!B266)</f>
        <v>0</v>
      </c>
      <c r="D266" s="225"/>
      <c r="E266" s="75">
        <f t="shared" si="1"/>
        <v>0</v>
      </c>
      <c r="F266" s="75">
        <f t="shared" si="2"/>
        <v>123.83999999999966</v>
      </c>
      <c r="G266" s="75">
        <f t="shared" si="3"/>
        <v>201.24000000000024</v>
      </c>
    </row>
    <row r="267" spans="1:7" ht="15.75" customHeight="1">
      <c r="A267" s="75">
        <v>256</v>
      </c>
      <c r="B267" s="224">
        <v>43794</v>
      </c>
      <c r="C267" s="225">
        <f>COUNTIF(tabLocalidades!T:T,Projeções!B267)</f>
        <v>0</v>
      </c>
      <c r="D267" s="225"/>
      <c r="E267" s="75">
        <f t="shared" si="1"/>
        <v>0</v>
      </c>
      <c r="F267" s="75">
        <f t="shared" si="2"/>
        <v>124.79999999999966</v>
      </c>
      <c r="G267" s="75">
        <f t="shared" si="3"/>
        <v>202.80000000000024</v>
      </c>
    </row>
    <row r="268" spans="1:7" ht="15.75" customHeight="1">
      <c r="A268" s="75">
        <v>257</v>
      </c>
      <c r="B268" s="224">
        <v>43795</v>
      </c>
      <c r="C268" s="225">
        <f>COUNTIF(tabLocalidades!T:T,Projeções!B268)</f>
        <v>0</v>
      </c>
      <c r="D268" s="225"/>
      <c r="E268" s="75">
        <f t="shared" si="1"/>
        <v>0</v>
      </c>
      <c r="F268" s="75">
        <f t="shared" si="2"/>
        <v>125.75999999999965</v>
      </c>
      <c r="G268" s="75">
        <f t="shared" si="3"/>
        <v>204.36000000000024</v>
      </c>
    </row>
    <row r="269" spans="1:7" ht="15.75" customHeight="1">
      <c r="A269" s="75">
        <v>258</v>
      </c>
      <c r="B269" s="224">
        <v>43796</v>
      </c>
      <c r="C269" s="225">
        <f>COUNTIF(tabLocalidades!T:T,Projeções!B269)</f>
        <v>0</v>
      </c>
      <c r="D269" s="225"/>
      <c r="E269" s="75">
        <f t="shared" si="1"/>
        <v>0</v>
      </c>
      <c r="F269" s="75">
        <f t="shared" si="2"/>
        <v>126.71999999999964</v>
      </c>
      <c r="G269" s="75">
        <f t="shared" si="3"/>
        <v>205.92000000000024</v>
      </c>
    </row>
    <row r="270" spans="1:7" ht="15.75" customHeight="1">
      <c r="A270" s="75">
        <v>259</v>
      </c>
      <c r="B270" s="224">
        <v>43797</v>
      </c>
      <c r="C270" s="225">
        <f>COUNTIF(tabLocalidades!T:T,Projeções!B270)</f>
        <v>0</v>
      </c>
      <c r="D270" s="225"/>
      <c r="E270" s="75">
        <f t="shared" si="1"/>
        <v>0</v>
      </c>
      <c r="F270" s="75">
        <f t="shared" si="2"/>
        <v>127.67999999999964</v>
      </c>
      <c r="G270" s="75">
        <f t="shared" si="3"/>
        <v>207.48000000000025</v>
      </c>
    </row>
    <row r="271" spans="1:7" ht="15.75" customHeight="1">
      <c r="A271" s="75">
        <v>260</v>
      </c>
      <c r="B271" s="224">
        <v>43798</v>
      </c>
      <c r="C271" s="225">
        <f>COUNTIF(tabLocalidades!T:T,Projeções!B271)</f>
        <v>0</v>
      </c>
      <c r="D271" s="225"/>
      <c r="E271" s="75">
        <f t="shared" si="1"/>
        <v>0</v>
      </c>
      <c r="F271" s="75">
        <f t="shared" si="2"/>
        <v>128.63999999999965</v>
      </c>
      <c r="G271" s="75">
        <f t="shared" si="3"/>
        <v>209.04000000000025</v>
      </c>
    </row>
    <row r="272" spans="1:7" ht="15.75" customHeight="1">
      <c r="A272" s="75">
        <v>261</v>
      </c>
      <c r="B272" s="224">
        <v>43799</v>
      </c>
      <c r="C272" s="225">
        <f>COUNTIF(tabLocalidades!T:T,Projeções!B272)</f>
        <v>0</v>
      </c>
      <c r="D272" s="225"/>
      <c r="E272" s="75">
        <f t="shared" si="1"/>
        <v>0</v>
      </c>
      <c r="F272" s="75">
        <f t="shared" si="2"/>
        <v>129.59999999999965</v>
      </c>
      <c r="G272" s="75">
        <f t="shared" si="3"/>
        <v>210.60000000000025</v>
      </c>
    </row>
    <row r="273" spans="1:7" ht="15.75" customHeight="1">
      <c r="A273" s="75">
        <v>262</v>
      </c>
      <c r="B273" s="224">
        <v>43800</v>
      </c>
      <c r="C273" s="225">
        <f>COUNTIF(tabLocalidades!T:T,Projeções!B273)</f>
        <v>0</v>
      </c>
      <c r="D273" s="225"/>
      <c r="E273" s="75">
        <f t="shared" si="1"/>
        <v>0</v>
      </c>
      <c r="F273" s="75">
        <f t="shared" si="2"/>
        <v>130.55999999999966</v>
      </c>
      <c r="G273" s="75">
        <f t="shared" si="3"/>
        <v>212.16000000000025</v>
      </c>
    </row>
    <row r="274" spans="1:7" ht="15.75" customHeight="1">
      <c r="A274" s="75">
        <v>263</v>
      </c>
      <c r="B274" s="224">
        <v>43801</v>
      </c>
      <c r="C274" s="225">
        <f>COUNTIF(tabLocalidades!T:T,Projeções!B274)</f>
        <v>0</v>
      </c>
      <c r="D274" s="225"/>
      <c r="E274" s="75">
        <f t="shared" si="1"/>
        <v>0</v>
      </c>
      <c r="F274" s="75">
        <f t="shared" si="2"/>
        <v>131.51999999999967</v>
      </c>
      <c r="G274" s="75">
        <f t="shared" si="3"/>
        <v>213.72000000000025</v>
      </c>
    </row>
    <row r="275" spans="1:7" ht="15.75" customHeight="1">
      <c r="A275" s="75">
        <v>264</v>
      </c>
      <c r="B275" s="224">
        <v>43802</v>
      </c>
      <c r="C275" s="225">
        <f>COUNTIF(tabLocalidades!T:T,Projeções!B275)</f>
        <v>0</v>
      </c>
      <c r="D275" s="225"/>
      <c r="E275" s="75">
        <f t="shared" si="1"/>
        <v>0</v>
      </c>
      <c r="F275" s="75">
        <f t="shared" si="2"/>
        <v>132.47999999999968</v>
      </c>
      <c r="G275" s="75">
        <f t="shared" si="3"/>
        <v>215.28000000000026</v>
      </c>
    </row>
    <row r="276" spans="1:7" ht="15.75" customHeight="1">
      <c r="A276" s="75">
        <v>265</v>
      </c>
      <c r="B276" s="224">
        <v>43803</v>
      </c>
      <c r="C276" s="225">
        <f>COUNTIF(tabLocalidades!T:T,Projeções!B276)</f>
        <v>0</v>
      </c>
      <c r="D276" s="225"/>
      <c r="E276" s="75">
        <f t="shared" si="1"/>
        <v>0</v>
      </c>
      <c r="F276" s="75">
        <f t="shared" si="2"/>
        <v>133.43999999999969</v>
      </c>
      <c r="G276" s="75">
        <f t="shared" si="3"/>
        <v>216.84000000000026</v>
      </c>
    </row>
    <row r="277" spans="1:7" ht="15.75" customHeight="1">
      <c r="A277" s="75">
        <v>266</v>
      </c>
      <c r="B277" s="224">
        <v>43804</v>
      </c>
      <c r="C277" s="225">
        <f>COUNTIF(tabLocalidades!T:T,Projeções!B277)</f>
        <v>0</v>
      </c>
      <c r="D277" s="225"/>
      <c r="E277" s="75">
        <f t="shared" si="1"/>
        <v>0</v>
      </c>
      <c r="F277" s="75">
        <f t="shared" si="2"/>
        <v>134.39999999999969</v>
      </c>
      <c r="G277" s="75">
        <f t="shared" si="3"/>
        <v>218.40000000000026</v>
      </c>
    </row>
    <row r="278" spans="1:7" ht="15.75" customHeight="1">
      <c r="A278" s="75">
        <v>267</v>
      </c>
      <c r="B278" s="224">
        <v>43805</v>
      </c>
      <c r="C278" s="225">
        <f>COUNTIF(tabLocalidades!T:T,Projeções!B278)</f>
        <v>0</v>
      </c>
      <c r="D278" s="225"/>
      <c r="E278" s="75">
        <f t="shared" si="1"/>
        <v>0</v>
      </c>
      <c r="F278" s="75">
        <f t="shared" si="2"/>
        <v>135.3599999999997</v>
      </c>
      <c r="G278" s="75">
        <f t="shared" si="3"/>
        <v>219.96000000000026</v>
      </c>
    </row>
    <row r="279" spans="1:7" ht="15.75" customHeight="1">
      <c r="A279" s="75">
        <v>268</v>
      </c>
      <c r="B279" s="224">
        <v>43806</v>
      </c>
      <c r="C279" s="225">
        <f>COUNTIF(tabLocalidades!T:T,Projeções!B279)</f>
        <v>0</v>
      </c>
      <c r="D279" s="225"/>
      <c r="E279" s="75">
        <f t="shared" si="1"/>
        <v>0</v>
      </c>
      <c r="F279" s="75">
        <f t="shared" si="2"/>
        <v>136.31999999999971</v>
      </c>
      <c r="G279" s="75">
        <f t="shared" si="3"/>
        <v>221.52000000000027</v>
      </c>
    </row>
    <row r="280" spans="1:7" ht="15.75" customHeight="1">
      <c r="A280" s="75">
        <v>269</v>
      </c>
      <c r="B280" s="224">
        <v>43807</v>
      </c>
      <c r="C280" s="225">
        <f>COUNTIF(tabLocalidades!T:T,Projeções!B280)</f>
        <v>0</v>
      </c>
      <c r="D280" s="225"/>
      <c r="E280" s="75">
        <f t="shared" si="1"/>
        <v>0</v>
      </c>
      <c r="F280" s="75">
        <f t="shared" si="2"/>
        <v>137.27999999999972</v>
      </c>
      <c r="G280" s="75">
        <f t="shared" si="3"/>
        <v>223.08000000000027</v>
      </c>
    </row>
    <row r="281" spans="1:7" ht="15.75" customHeight="1">
      <c r="A281" s="75">
        <v>270</v>
      </c>
      <c r="B281" s="224">
        <v>43808</v>
      </c>
      <c r="C281" s="225">
        <f>COUNTIF(tabLocalidades!T:T,Projeções!B281)</f>
        <v>0</v>
      </c>
      <c r="D281" s="225"/>
      <c r="E281" s="75">
        <f t="shared" si="1"/>
        <v>0</v>
      </c>
      <c r="F281" s="75">
        <f t="shared" si="2"/>
        <v>138.23999999999972</v>
      </c>
      <c r="G281" s="75">
        <f t="shared" si="3"/>
        <v>224.64000000000027</v>
      </c>
    </row>
    <row r="282" spans="1:7" ht="15.75" customHeight="1">
      <c r="A282" s="75">
        <v>271</v>
      </c>
      <c r="B282" s="224">
        <v>43809</v>
      </c>
      <c r="C282" s="225">
        <f>COUNTIF(tabLocalidades!T:T,Projeções!B282)</f>
        <v>0</v>
      </c>
      <c r="D282" s="225"/>
      <c r="E282" s="75">
        <f t="shared" si="1"/>
        <v>0</v>
      </c>
      <c r="F282" s="75">
        <f t="shared" si="2"/>
        <v>139.19999999999973</v>
      </c>
      <c r="G282" s="75">
        <f t="shared" si="3"/>
        <v>226.20000000000027</v>
      </c>
    </row>
    <row r="283" spans="1:7" ht="15.75" customHeight="1">
      <c r="A283" s="75">
        <v>272</v>
      </c>
      <c r="B283" s="224">
        <v>43810</v>
      </c>
      <c r="C283" s="225">
        <f>COUNTIF(tabLocalidades!T:T,Projeções!B283)</f>
        <v>0</v>
      </c>
      <c r="D283" s="225"/>
      <c r="E283" s="75">
        <f t="shared" si="1"/>
        <v>0</v>
      </c>
      <c r="F283" s="75">
        <f t="shared" si="2"/>
        <v>140.15999999999974</v>
      </c>
      <c r="G283" s="75">
        <f t="shared" si="3"/>
        <v>227.76000000000028</v>
      </c>
    </row>
    <row r="284" spans="1:7" ht="15.75" customHeight="1">
      <c r="A284" s="75">
        <v>273</v>
      </c>
      <c r="B284" s="224">
        <v>43811</v>
      </c>
      <c r="C284" s="225">
        <f>COUNTIF(tabLocalidades!T:T,Projeções!B284)</f>
        <v>0</v>
      </c>
      <c r="D284" s="225"/>
      <c r="E284" s="75">
        <f t="shared" si="1"/>
        <v>0</v>
      </c>
      <c r="F284" s="75">
        <f t="shared" si="2"/>
        <v>141.11999999999975</v>
      </c>
      <c r="G284" s="75">
        <f t="shared" si="3"/>
        <v>229.32000000000028</v>
      </c>
    </row>
    <row r="285" spans="1:7" ht="15.75" customHeight="1">
      <c r="A285" s="75">
        <v>274</v>
      </c>
      <c r="B285" s="224">
        <v>43812</v>
      </c>
      <c r="C285" s="225">
        <f>COUNTIF(tabLocalidades!T:T,Projeções!B285)</f>
        <v>0</v>
      </c>
      <c r="D285" s="225"/>
      <c r="E285" s="75">
        <f t="shared" si="1"/>
        <v>0</v>
      </c>
      <c r="F285" s="75">
        <f t="shared" si="2"/>
        <v>142.07999999999976</v>
      </c>
      <c r="G285" s="75">
        <f t="shared" si="3"/>
        <v>230.88000000000028</v>
      </c>
    </row>
    <row r="286" spans="1:7" ht="15.75" customHeight="1">
      <c r="A286" s="75">
        <v>275</v>
      </c>
      <c r="B286" s="224">
        <v>43813</v>
      </c>
      <c r="C286" s="225">
        <f>COUNTIF(tabLocalidades!T:T,Projeções!B286)</f>
        <v>0</v>
      </c>
      <c r="D286" s="225"/>
      <c r="E286" s="75">
        <f t="shared" si="1"/>
        <v>0</v>
      </c>
      <c r="F286" s="75">
        <f t="shared" si="2"/>
        <v>143.03999999999976</v>
      </c>
      <c r="G286" s="75">
        <f t="shared" si="3"/>
        <v>232.44000000000028</v>
      </c>
    </row>
    <row r="287" spans="1:7" ht="22.5" customHeight="1">
      <c r="A287" s="75">
        <v>276</v>
      </c>
      <c r="B287" s="224">
        <v>43814</v>
      </c>
      <c r="C287" s="225">
        <f>COUNTIF(tabLocalidades!T:T,Projeções!B287)</f>
        <v>0</v>
      </c>
      <c r="D287" s="225"/>
      <c r="E287" s="75">
        <f t="shared" si="1"/>
        <v>0</v>
      </c>
      <c r="F287" s="75">
        <f t="shared" si="2"/>
        <v>143.99999999999977</v>
      </c>
      <c r="G287" s="75">
        <f t="shared" si="3"/>
        <v>234.00000000000028</v>
      </c>
    </row>
    <row r="288" spans="1:7" ht="21.75" customHeight="1">
      <c r="A288" s="75">
        <v>277</v>
      </c>
      <c r="B288" s="224">
        <v>43815</v>
      </c>
      <c r="C288" s="225">
        <f>COUNTIF(tabLocalidades!T:T,Projeções!B288)</f>
        <v>0</v>
      </c>
      <c r="D288" s="225"/>
      <c r="E288" s="75">
        <f t="shared" si="1"/>
        <v>0</v>
      </c>
      <c r="F288" s="75">
        <f t="shared" si="2"/>
        <v>144.95999999999978</v>
      </c>
      <c r="G288" s="75">
        <f t="shared" si="3"/>
        <v>235.56000000000029</v>
      </c>
    </row>
    <row r="289" spans="1:7" ht="15.75" customHeight="1">
      <c r="A289" s="75">
        <v>278</v>
      </c>
      <c r="B289" s="224">
        <v>43816</v>
      </c>
      <c r="C289" s="225">
        <f>COUNTIF(tabLocalidades!T:T,Projeções!B289)</f>
        <v>0</v>
      </c>
      <c r="D289" s="225"/>
      <c r="E289" s="75">
        <f t="shared" si="1"/>
        <v>0</v>
      </c>
      <c r="F289" s="75">
        <f t="shared" si="2"/>
        <v>145.91999999999979</v>
      </c>
      <c r="G289" s="75">
        <f t="shared" si="3"/>
        <v>237.12000000000029</v>
      </c>
    </row>
    <row r="290" spans="1:7" ht="15.75" customHeight="1">
      <c r="A290" s="75">
        <v>279</v>
      </c>
      <c r="B290" s="224">
        <v>43817</v>
      </c>
      <c r="C290" s="225">
        <f>COUNTIF(tabLocalidades!T:T,Projeções!B290)</f>
        <v>0</v>
      </c>
      <c r="D290" s="225"/>
      <c r="E290" s="75">
        <f t="shared" si="1"/>
        <v>0</v>
      </c>
      <c r="F290" s="75">
        <f t="shared" si="2"/>
        <v>146.8799999999998</v>
      </c>
      <c r="G290" s="75">
        <f t="shared" si="3"/>
        <v>238.68000000000029</v>
      </c>
    </row>
    <row r="291" spans="1:7" ht="15.75" customHeight="1">
      <c r="A291" s="75">
        <v>280</v>
      </c>
      <c r="B291" s="224">
        <v>43818</v>
      </c>
      <c r="C291" s="225">
        <f>COUNTIF(tabLocalidades!T:T,Projeções!B291)</f>
        <v>0</v>
      </c>
      <c r="D291" s="225"/>
      <c r="E291" s="75">
        <f t="shared" si="1"/>
        <v>0</v>
      </c>
      <c r="F291" s="75">
        <f t="shared" si="2"/>
        <v>147.8399999999998</v>
      </c>
      <c r="G291" s="75">
        <f t="shared" si="3"/>
        <v>240.24000000000029</v>
      </c>
    </row>
    <row r="292" spans="1:7" ht="15.75" customHeight="1">
      <c r="A292" s="75">
        <v>281</v>
      </c>
      <c r="B292" s="224">
        <v>43819</v>
      </c>
      <c r="C292" s="225">
        <f>COUNTIF(tabLocalidades!T:T,Projeções!B292)</f>
        <v>0</v>
      </c>
      <c r="D292" s="225"/>
      <c r="E292" s="75">
        <f t="shared" si="1"/>
        <v>0</v>
      </c>
      <c r="F292" s="75">
        <f t="shared" si="2"/>
        <v>148.79999999999981</v>
      </c>
      <c r="G292" s="75">
        <f t="shared" si="3"/>
        <v>241.8000000000003</v>
      </c>
    </row>
    <row r="293" spans="1:7" ht="15.75" customHeight="1">
      <c r="A293" s="75">
        <v>282</v>
      </c>
      <c r="B293" s="224">
        <v>43820</v>
      </c>
      <c r="C293" s="225">
        <f>COUNTIF(tabLocalidades!T:T,Projeções!B293)</f>
        <v>0</v>
      </c>
      <c r="D293" s="225"/>
      <c r="E293" s="75">
        <f t="shared" si="1"/>
        <v>0</v>
      </c>
      <c r="F293" s="75">
        <f t="shared" si="2"/>
        <v>149.75999999999982</v>
      </c>
      <c r="G293" s="75">
        <f t="shared" si="3"/>
        <v>243.3600000000003</v>
      </c>
    </row>
    <row r="294" spans="1:7" ht="15.75" customHeight="1">
      <c r="A294" s="75">
        <v>283</v>
      </c>
      <c r="B294" s="224">
        <v>43821</v>
      </c>
      <c r="C294" s="225">
        <f>COUNTIF(tabLocalidades!T:T,Projeções!B294)</f>
        <v>0</v>
      </c>
      <c r="D294" s="225"/>
      <c r="E294" s="75">
        <f t="shared" si="1"/>
        <v>0</v>
      </c>
      <c r="F294" s="75">
        <f t="shared" si="2"/>
        <v>150.71999999999983</v>
      </c>
      <c r="G294" s="75">
        <f t="shared" si="3"/>
        <v>244.9200000000003</v>
      </c>
    </row>
    <row r="295" spans="1:7" ht="15.75" customHeight="1">
      <c r="A295" s="75">
        <v>284</v>
      </c>
      <c r="B295" s="224">
        <v>43822</v>
      </c>
      <c r="C295" s="225">
        <f>COUNTIF(tabLocalidades!T:T,Projeções!B295)</f>
        <v>0</v>
      </c>
      <c r="D295" s="225"/>
      <c r="E295" s="75">
        <f t="shared" si="1"/>
        <v>0</v>
      </c>
      <c r="F295" s="75">
        <f t="shared" si="2"/>
        <v>151.67999999999984</v>
      </c>
      <c r="G295" s="75">
        <f t="shared" si="3"/>
        <v>246.4800000000003</v>
      </c>
    </row>
    <row r="296" spans="1:7" ht="15.75" customHeight="1">
      <c r="A296" s="75">
        <v>285</v>
      </c>
      <c r="B296" s="224">
        <v>43823</v>
      </c>
      <c r="C296" s="225">
        <f>COUNTIF(tabLocalidades!T:T,Projeções!B296)</f>
        <v>0</v>
      </c>
      <c r="D296" s="225"/>
      <c r="E296" s="75">
        <f t="shared" si="1"/>
        <v>0</v>
      </c>
      <c r="F296" s="75">
        <f t="shared" si="2"/>
        <v>152.63999999999984</v>
      </c>
      <c r="G296" s="75">
        <f t="shared" si="3"/>
        <v>248.0400000000003</v>
      </c>
    </row>
    <row r="297" spans="1:7" ht="15.75" customHeight="1">
      <c r="A297" s="75">
        <v>286</v>
      </c>
      <c r="B297" s="224">
        <v>43824</v>
      </c>
      <c r="C297" s="225">
        <f>COUNTIF(tabLocalidades!T:T,Projeções!B297)</f>
        <v>0</v>
      </c>
      <c r="D297" s="225"/>
      <c r="E297" s="75">
        <f t="shared" si="1"/>
        <v>0</v>
      </c>
      <c r="F297" s="75">
        <f t="shared" si="2"/>
        <v>153.59999999999985</v>
      </c>
      <c r="G297" s="75">
        <f t="shared" si="3"/>
        <v>249.60000000000031</v>
      </c>
    </row>
    <row r="298" spans="1:7" ht="15.75" customHeight="1">
      <c r="A298" s="75">
        <v>287</v>
      </c>
      <c r="B298" s="224">
        <v>43825</v>
      </c>
      <c r="C298" s="225">
        <f>COUNTIF(tabLocalidades!T:T,Projeções!B298)</f>
        <v>0</v>
      </c>
      <c r="D298" s="225"/>
      <c r="E298" s="75">
        <f t="shared" si="1"/>
        <v>0</v>
      </c>
      <c r="F298" s="75">
        <f t="shared" si="2"/>
        <v>154.55999999999986</v>
      </c>
      <c r="G298" s="75">
        <f t="shared" si="3"/>
        <v>251.16000000000031</v>
      </c>
    </row>
    <row r="299" spans="1:7" ht="15.75" customHeight="1">
      <c r="A299" s="75">
        <v>288</v>
      </c>
      <c r="B299" s="224">
        <v>43826</v>
      </c>
      <c r="C299" s="225">
        <f>COUNTIF(tabLocalidades!T:T,Projeções!B299)</f>
        <v>0</v>
      </c>
      <c r="D299" s="225"/>
      <c r="E299" s="75">
        <f t="shared" si="1"/>
        <v>0</v>
      </c>
      <c r="F299" s="75">
        <f t="shared" si="2"/>
        <v>155.51999999999987</v>
      </c>
      <c r="G299" s="75">
        <f t="shared" si="3"/>
        <v>252.72000000000031</v>
      </c>
    </row>
    <row r="300" spans="1:7" ht="15.75" customHeight="1">
      <c r="A300" s="75">
        <v>289</v>
      </c>
      <c r="B300" s="224">
        <v>43827</v>
      </c>
      <c r="C300" s="225">
        <f>COUNTIF(tabLocalidades!T:T,Projeções!B300)</f>
        <v>0</v>
      </c>
      <c r="D300" s="225"/>
      <c r="E300" s="75">
        <f t="shared" si="1"/>
        <v>0</v>
      </c>
      <c r="F300" s="75">
        <f t="shared" si="2"/>
        <v>156.47999999999988</v>
      </c>
      <c r="G300" s="75">
        <f t="shared" si="3"/>
        <v>254.28000000000031</v>
      </c>
    </row>
    <row r="301" spans="1:7" ht="15.75" customHeight="1">
      <c r="A301" s="75">
        <v>290</v>
      </c>
      <c r="B301" s="224">
        <v>43828</v>
      </c>
      <c r="C301" s="225">
        <f>COUNTIF(tabLocalidades!T:T,Projeções!B301)</f>
        <v>0</v>
      </c>
      <c r="D301" s="225"/>
      <c r="E301" s="75">
        <f t="shared" si="1"/>
        <v>0</v>
      </c>
      <c r="F301" s="75">
        <f t="shared" si="2"/>
        <v>157.43999999999988</v>
      </c>
      <c r="G301" s="75">
        <f t="shared" si="3"/>
        <v>255.84000000000032</v>
      </c>
    </row>
    <row r="302" spans="1:7" ht="15.75" customHeight="1">
      <c r="A302" s="75">
        <v>291</v>
      </c>
      <c r="B302" s="224">
        <v>43829</v>
      </c>
      <c r="C302" s="225">
        <f>COUNTIF(tabLocalidades!T:T,Projeções!B302)</f>
        <v>0</v>
      </c>
      <c r="D302" s="225"/>
      <c r="E302" s="75">
        <f t="shared" si="1"/>
        <v>0</v>
      </c>
      <c r="F302" s="75">
        <f t="shared" si="2"/>
        <v>158.39999999999989</v>
      </c>
      <c r="G302" s="75">
        <f t="shared" si="3"/>
        <v>257.40000000000032</v>
      </c>
    </row>
    <row r="303" spans="1:7" ht="15.75" customHeight="1">
      <c r="A303" s="75">
        <v>292</v>
      </c>
      <c r="B303" s="224">
        <v>43830</v>
      </c>
      <c r="C303" s="225">
        <f>COUNTIF(tabLocalidades!T:T,Projeções!B303)</f>
        <v>0</v>
      </c>
      <c r="D303" s="225"/>
      <c r="E303" s="75">
        <f t="shared" si="1"/>
        <v>0</v>
      </c>
      <c r="F303" s="75">
        <f t="shared" si="2"/>
        <v>159.3599999999999</v>
      </c>
      <c r="G303" s="75">
        <f t="shared" si="3"/>
        <v>258.96000000000032</v>
      </c>
    </row>
    <row r="304" spans="1:7" ht="15.75" customHeight="1">
      <c r="A304" s="75">
        <v>293</v>
      </c>
      <c r="B304" s="224">
        <v>43831</v>
      </c>
      <c r="C304" s="225">
        <f>COUNTIF(tabLocalidades!T:T,Projeções!B304)</f>
        <v>0</v>
      </c>
      <c r="D304" s="225"/>
      <c r="E304" s="75">
        <f t="shared" si="1"/>
        <v>0</v>
      </c>
      <c r="F304" s="75">
        <f t="shared" si="2"/>
        <v>160.31999999999991</v>
      </c>
      <c r="G304" s="75">
        <f t="shared" si="3"/>
        <v>260.52000000000032</v>
      </c>
    </row>
    <row r="305" spans="1:7" ht="15.75" customHeight="1">
      <c r="A305" s="75">
        <v>294</v>
      </c>
      <c r="B305" s="224">
        <v>43832</v>
      </c>
      <c r="C305" s="225">
        <f>COUNTIF(tabLocalidades!T:T,Projeções!B305)</f>
        <v>0</v>
      </c>
      <c r="D305" s="225"/>
      <c r="E305" s="75">
        <f t="shared" si="1"/>
        <v>0</v>
      </c>
      <c r="F305" s="75">
        <f t="shared" si="2"/>
        <v>161.27999999999992</v>
      </c>
      <c r="G305" s="75">
        <f t="shared" si="3"/>
        <v>262.08000000000033</v>
      </c>
    </row>
    <row r="306" spans="1:7" ht="15.75" customHeight="1">
      <c r="A306" s="75">
        <v>295</v>
      </c>
      <c r="B306" s="224">
        <v>43833</v>
      </c>
      <c r="C306" s="225">
        <f>COUNTIF(tabLocalidades!T:T,Projeções!B306)</f>
        <v>0</v>
      </c>
      <c r="D306" s="225"/>
      <c r="E306" s="75">
        <f t="shared" si="1"/>
        <v>0</v>
      </c>
      <c r="F306" s="75">
        <f t="shared" si="2"/>
        <v>162.23999999999992</v>
      </c>
      <c r="G306" s="75">
        <f t="shared" si="3"/>
        <v>263.64000000000033</v>
      </c>
    </row>
    <row r="307" spans="1:7" ht="15.75" customHeight="1">
      <c r="A307" s="75">
        <v>296</v>
      </c>
      <c r="B307" s="224">
        <v>43834</v>
      </c>
      <c r="C307" s="225">
        <f>COUNTIF(tabLocalidades!T:T,Projeções!B307)</f>
        <v>0</v>
      </c>
      <c r="D307" s="225"/>
      <c r="E307" s="75">
        <f t="shared" si="1"/>
        <v>0</v>
      </c>
      <c r="F307" s="75">
        <f t="shared" si="2"/>
        <v>163.19999999999993</v>
      </c>
      <c r="G307" s="75">
        <f t="shared" si="3"/>
        <v>265.20000000000033</v>
      </c>
    </row>
    <row r="308" spans="1:7" ht="15.75" customHeight="1">
      <c r="A308" s="75">
        <v>297</v>
      </c>
      <c r="B308" s="224">
        <v>43835</v>
      </c>
      <c r="C308" s="225">
        <f>COUNTIF(tabLocalidades!T:T,Projeções!B308)</f>
        <v>0</v>
      </c>
      <c r="D308" s="225"/>
      <c r="E308" s="75">
        <f t="shared" si="1"/>
        <v>0</v>
      </c>
      <c r="F308" s="75">
        <f t="shared" si="2"/>
        <v>164.15999999999994</v>
      </c>
      <c r="G308" s="75">
        <f t="shared" si="3"/>
        <v>266.76000000000033</v>
      </c>
    </row>
    <row r="309" spans="1:7" ht="15.75" customHeight="1">
      <c r="A309" s="75">
        <v>298</v>
      </c>
      <c r="B309" s="224">
        <v>43836</v>
      </c>
      <c r="C309" s="225">
        <f>COUNTIF(tabLocalidades!T:T,Projeções!B309)</f>
        <v>0</v>
      </c>
      <c r="D309" s="225"/>
      <c r="E309" s="75">
        <f t="shared" si="1"/>
        <v>0</v>
      </c>
      <c r="F309" s="75">
        <f t="shared" si="2"/>
        <v>165.11999999999995</v>
      </c>
      <c r="G309" s="75">
        <f t="shared" si="3"/>
        <v>268.32000000000033</v>
      </c>
    </row>
    <row r="310" spans="1:7" ht="15.75" customHeight="1">
      <c r="A310" s="75">
        <v>299</v>
      </c>
      <c r="B310" s="224">
        <v>43837</v>
      </c>
      <c r="C310" s="225">
        <f>COUNTIF(tabLocalidades!T:T,Projeções!B310)</f>
        <v>0</v>
      </c>
      <c r="D310" s="225"/>
      <c r="E310" s="75">
        <f t="shared" si="1"/>
        <v>0</v>
      </c>
      <c r="F310" s="75">
        <f t="shared" si="2"/>
        <v>166.07999999999996</v>
      </c>
      <c r="G310" s="75">
        <f t="shared" si="3"/>
        <v>269.88000000000034</v>
      </c>
    </row>
    <row r="311" spans="1:7" ht="15.75" customHeight="1">
      <c r="A311" s="75">
        <v>300</v>
      </c>
      <c r="B311" s="224">
        <v>43838</v>
      </c>
      <c r="C311" s="225">
        <f>COUNTIF(tabLocalidades!T:T,Projeções!B311)</f>
        <v>0</v>
      </c>
      <c r="D311" s="225"/>
      <c r="E311" s="75">
        <f t="shared" si="1"/>
        <v>0</v>
      </c>
      <c r="F311" s="75">
        <f t="shared" si="2"/>
        <v>167.03999999999996</v>
      </c>
      <c r="G311" s="75">
        <f t="shared" si="3"/>
        <v>271.44000000000034</v>
      </c>
    </row>
    <row r="312" spans="1:7" ht="15.75" customHeight="1">
      <c r="A312" s="75">
        <v>301</v>
      </c>
      <c r="B312" s="224">
        <v>43839</v>
      </c>
      <c r="C312" s="225">
        <f>COUNTIF(tabLocalidades!T:T,Projeções!B312)</f>
        <v>0</v>
      </c>
      <c r="D312" s="225"/>
      <c r="E312" s="75">
        <f t="shared" si="1"/>
        <v>0</v>
      </c>
      <c r="F312" s="75">
        <f t="shared" si="2"/>
        <v>167.99999999999997</v>
      </c>
      <c r="G312" s="75">
        <f t="shared" si="3"/>
        <v>273.00000000000034</v>
      </c>
    </row>
    <row r="313" spans="1:7" ht="15.75" customHeight="1">
      <c r="A313" s="75">
        <v>302</v>
      </c>
      <c r="B313" s="224">
        <v>43840</v>
      </c>
      <c r="C313" s="225">
        <f>COUNTIF(tabLocalidades!T:T,Projeções!B313)</f>
        <v>0</v>
      </c>
      <c r="D313" s="225"/>
      <c r="E313" s="75">
        <f t="shared" si="1"/>
        <v>0</v>
      </c>
      <c r="F313" s="75">
        <f t="shared" si="2"/>
        <v>168.95999999999998</v>
      </c>
      <c r="G313" s="75">
        <f t="shared" si="3"/>
        <v>274.56000000000034</v>
      </c>
    </row>
    <row r="314" spans="1:7" ht="15.75" customHeight="1">
      <c r="A314" s="75">
        <v>303</v>
      </c>
      <c r="B314" s="224">
        <v>43841</v>
      </c>
      <c r="C314" s="225">
        <f>COUNTIF(tabLocalidades!T:T,Projeções!B314)</f>
        <v>0</v>
      </c>
      <c r="D314" s="225"/>
      <c r="E314" s="75">
        <f t="shared" si="1"/>
        <v>0</v>
      </c>
      <c r="F314" s="75">
        <f t="shared" si="2"/>
        <v>169.92</v>
      </c>
      <c r="G314" s="75">
        <f t="shared" si="3"/>
        <v>276.12000000000035</v>
      </c>
    </row>
    <row r="315" spans="1:7" ht="15.75" customHeight="1">
      <c r="A315" s="75">
        <v>304</v>
      </c>
      <c r="B315" s="224">
        <v>43842</v>
      </c>
      <c r="C315" s="225">
        <f>COUNTIF(tabLocalidades!T:T,Projeções!B315)</f>
        <v>0</v>
      </c>
      <c r="D315" s="225"/>
      <c r="E315" s="75">
        <f t="shared" si="1"/>
        <v>0</v>
      </c>
      <c r="F315" s="75">
        <f t="shared" si="2"/>
        <v>170.88</v>
      </c>
      <c r="G315" s="75">
        <f t="shared" si="3"/>
        <v>277.68000000000035</v>
      </c>
    </row>
    <row r="316" spans="1:7" ht="15.75" customHeight="1">
      <c r="A316" s="75">
        <v>305</v>
      </c>
      <c r="B316" s="224">
        <v>43843</v>
      </c>
      <c r="C316" s="225">
        <f>COUNTIF(tabLocalidades!T:T,Projeções!B316)</f>
        <v>0</v>
      </c>
      <c r="D316" s="225"/>
      <c r="E316" s="75">
        <f t="shared" si="1"/>
        <v>0</v>
      </c>
      <c r="F316" s="75">
        <f t="shared" si="2"/>
        <v>171.84</v>
      </c>
      <c r="G316" s="75">
        <f t="shared" si="3"/>
        <v>279.24000000000035</v>
      </c>
    </row>
    <row r="317" spans="1:7" ht="15.75" customHeight="1">
      <c r="A317" s="75">
        <v>306</v>
      </c>
      <c r="B317" s="224">
        <v>43844</v>
      </c>
      <c r="C317" s="225">
        <f>COUNTIF(tabLocalidades!T:T,Projeções!B317)</f>
        <v>0</v>
      </c>
      <c r="D317" s="225"/>
      <c r="E317" s="75">
        <f t="shared" si="1"/>
        <v>0</v>
      </c>
      <c r="F317" s="75">
        <f t="shared" si="2"/>
        <v>172.8</v>
      </c>
      <c r="G317" s="75">
        <f t="shared" si="3"/>
        <v>280.80000000000035</v>
      </c>
    </row>
    <row r="318" spans="1:7" ht="15.75" customHeight="1">
      <c r="A318" s="75">
        <v>307</v>
      </c>
      <c r="B318" s="224">
        <v>43845</v>
      </c>
      <c r="C318" s="225">
        <f>COUNTIF(tabLocalidades!T:T,Projeções!B318)</f>
        <v>0</v>
      </c>
      <c r="D318" s="225"/>
      <c r="E318" s="75">
        <f t="shared" si="1"/>
        <v>0</v>
      </c>
      <c r="F318" s="75">
        <f t="shared" si="2"/>
        <v>173.76000000000002</v>
      </c>
      <c r="G318" s="75">
        <f t="shared" si="3"/>
        <v>282.36000000000035</v>
      </c>
    </row>
    <row r="319" spans="1:7" ht="15.75" customHeight="1">
      <c r="A319" s="75">
        <v>308</v>
      </c>
      <c r="B319" s="224">
        <v>43846</v>
      </c>
      <c r="C319" s="225">
        <f>COUNTIF(tabLocalidades!T:T,Projeções!B319)</f>
        <v>0</v>
      </c>
      <c r="D319" s="225"/>
      <c r="E319" s="75">
        <f t="shared" si="1"/>
        <v>0</v>
      </c>
      <c r="F319" s="75">
        <f t="shared" si="2"/>
        <v>174.72000000000003</v>
      </c>
      <c r="G319" s="75">
        <f t="shared" si="3"/>
        <v>283.92000000000036</v>
      </c>
    </row>
    <row r="320" spans="1:7" ht="15.75" customHeight="1">
      <c r="A320" s="75">
        <v>309</v>
      </c>
      <c r="B320" s="224">
        <v>43847</v>
      </c>
      <c r="C320" s="225">
        <f>COUNTIF(tabLocalidades!T:T,Projeções!B320)</f>
        <v>0</v>
      </c>
      <c r="D320" s="225"/>
      <c r="E320" s="75">
        <f t="shared" si="1"/>
        <v>0</v>
      </c>
      <c r="F320" s="75">
        <f t="shared" si="2"/>
        <v>175.68000000000004</v>
      </c>
      <c r="G320" s="75">
        <f t="shared" si="3"/>
        <v>285.48000000000036</v>
      </c>
    </row>
    <row r="321" spans="1:7" ht="15.75" customHeight="1">
      <c r="A321" s="75">
        <v>310</v>
      </c>
      <c r="B321" s="224">
        <v>43848</v>
      </c>
      <c r="C321" s="225">
        <f>COUNTIF(tabLocalidades!T:T,Projeções!B321)</f>
        <v>0</v>
      </c>
      <c r="D321" s="225"/>
      <c r="E321" s="75">
        <f t="shared" si="1"/>
        <v>0</v>
      </c>
      <c r="F321" s="75">
        <f t="shared" si="2"/>
        <v>176.64000000000004</v>
      </c>
      <c r="G321" s="75">
        <f t="shared" si="3"/>
        <v>287.04000000000036</v>
      </c>
    </row>
    <row r="322" spans="1:7" ht="15.75" customHeight="1">
      <c r="A322" s="75">
        <v>311</v>
      </c>
      <c r="B322" s="224">
        <v>43849</v>
      </c>
      <c r="C322" s="225">
        <f>COUNTIF(tabLocalidades!T:T,Projeções!B322)</f>
        <v>0</v>
      </c>
      <c r="D322" s="225"/>
      <c r="E322" s="75">
        <f t="shared" si="1"/>
        <v>0</v>
      </c>
      <c r="F322" s="75">
        <f t="shared" si="2"/>
        <v>177.60000000000005</v>
      </c>
      <c r="G322" s="75">
        <f t="shared" si="3"/>
        <v>288.60000000000036</v>
      </c>
    </row>
    <row r="323" spans="1:7" ht="15.75" customHeight="1">
      <c r="A323" s="75">
        <v>312</v>
      </c>
      <c r="B323" s="224">
        <v>43850</v>
      </c>
      <c r="C323" s="225">
        <f>COUNTIF(tabLocalidades!T:T,Projeções!B323)</f>
        <v>0</v>
      </c>
      <c r="D323" s="225"/>
      <c r="E323" s="75">
        <f t="shared" si="1"/>
        <v>0</v>
      </c>
      <c r="F323" s="75">
        <f t="shared" si="2"/>
        <v>178.56000000000006</v>
      </c>
      <c r="G323" s="75">
        <f t="shared" si="3"/>
        <v>290.16000000000037</v>
      </c>
    </row>
    <row r="324" spans="1:7" ht="15.75" customHeight="1">
      <c r="A324" s="75">
        <v>313</v>
      </c>
      <c r="B324" s="224">
        <v>43851</v>
      </c>
      <c r="C324" s="225">
        <f>COUNTIF(tabLocalidades!T:T,Projeções!B324)</f>
        <v>0</v>
      </c>
      <c r="D324" s="225"/>
      <c r="E324" s="75">
        <f t="shared" si="1"/>
        <v>0</v>
      </c>
      <c r="F324" s="75">
        <f t="shared" si="2"/>
        <v>179.52000000000007</v>
      </c>
      <c r="G324" s="75">
        <f t="shared" si="3"/>
        <v>291.72000000000037</v>
      </c>
    </row>
    <row r="325" spans="1:7" ht="15.75" customHeight="1">
      <c r="A325" s="75">
        <v>314</v>
      </c>
      <c r="B325" s="224">
        <v>43852</v>
      </c>
      <c r="C325" s="225">
        <f>COUNTIF(tabLocalidades!T:T,Projeções!B325)</f>
        <v>0</v>
      </c>
      <c r="D325" s="225"/>
      <c r="E325" s="75">
        <f t="shared" si="1"/>
        <v>0</v>
      </c>
      <c r="F325" s="75">
        <f t="shared" si="2"/>
        <v>180.48000000000008</v>
      </c>
      <c r="G325" s="75">
        <f t="shared" si="3"/>
        <v>293.28000000000037</v>
      </c>
    </row>
    <row r="326" spans="1:7" ht="15.75" customHeight="1">
      <c r="A326" s="75">
        <v>315</v>
      </c>
      <c r="B326" s="224">
        <v>43853</v>
      </c>
      <c r="C326" s="225">
        <f>COUNTIF(tabLocalidades!T:T,Projeções!B326)</f>
        <v>0</v>
      </c>
      <c r="D326" s="225"/>
      <c r="E326" s="75">
        <f t="shared" si="1"/>
        <v>0</v>
      </c>
      <c r="F326" s="75">
        <f t="shared" si="2"/>
        <v>181.44000000000008</v>
      </c>
      <c r="G326" s="75">
        <f t="shared" si="3"/>
        <v>294.84000000000037</v>
      </c>
    </row>
    <row r="327" spans="1:7" ht="15.75" customHeight="1">
      <c r="A327" s="75">
        <v>316</v>
      </c>
      <c r="B327" s="224">
        <v>43854</v>
      </c>
      <c r="C327" s="225">
        <f>COUNTIF(tabLocalidades!T:T,Projeções!B327)</f>
        <v>0</v>
      </c>
      <c r="D327" s="225"/>
      <c r="E327" s="75">
        <f t="shared" si="1"/>
        <v>0</v>
      </c>
      <c r="F327" s="75">
        <f t="shared" si="2"/>
        <v>182.40000000000009</v>
      </c>
      <c r="G327" s="75">
        <f t="shared" si="3"/>
        <v>296.40000000000038</v>
      </c>
    </row>
    <row r="328" spans="1:7" ht="15.75" customHeight="1">
      <c r="A328" s="75">
        <v>317</v>
      </c>
      <c r="B328" s="224">
        <v>43855</v>
      </c>
      <c r="C328" s="225">
        <f>COUNTIF(tabLocalidades!T:T,Projeções!B328)</f>
        <v>0</v>
      </c>
      <c r="D328" s="225"/>
      <c r="E328" s="75">
        <f t="shared" si="1"/>
        <v>0</v>
      </c>
      <c r="F328" s="75">
        <f t="shared" si="2"/>
        <v>183.3600000000001</v>
      </c>
      <c r="G328" s="75">
        <f t="shared" si="3"/>
        <v>297.96000000000038</v>
      </c>
    </row>
    <row r="329" spans="1:7" ht="15.75" customHeight="1">
      <c r="A329" s="75">
        <v>318</v>
      </c>
      <c r="B329" s="224">
        <v>43856</v>
      </c>
      <c r="C329" s="225">
        <f>COUNTIF(tabLocalidades!T:T,Projeções!B329)</f>
        <v>0</v>
      </c>
      <c r="D329" s="225"/>
      <c r="E329" s="75">
        <f t="shared" si="1"/>
        <v>0</v>
      </c>
      <c r="F329" s="75">
        <f t="shared" si="2"/>
        <v>184.32000000000011</v>
      </c>
      <c r="G329" s="75">
        <f t="shared" si="3"/>
        <v>299.52000000000038</v>
      </c>
    </row>
    <row r="330" spans="1:7" ht="15.75" customHeight="1">
      <c r="A330" s="75">
        <v>319</v>
      </c>
      <c r="B330" s="224">
        <v>43857</v>
      </c>
      <c r="C330" s="225">
        <f>COUNTIF(tabLocalidades!T:T,Projeções!B330)</f>
        <v>0</v>
      </c>
      <c r="D330" s="225"/>
      <c r="E330" s="75">
        <f t="shared" si="1"/>
        <v>0</v>
      </c>
      <c r="F330" s="75">
        <f t="shared" si="2"/>
        <v>185.28000000000011</v>
      </c>
      <c r="G330" s="75">
        <f t="shared" si="3"/>
        <v>301.08000000000038</v>
      </c>
    </row>
    <row r="331" spans="1:7" ht="15.75" customHeight="1">
      <c r="A331" s="75">
        <v>320</v>
      </c>
      <c r="B331" s="224">
        <v>43858</v>
      </c>
      <c r="C331" s="225">
        <f>COUNTIF(tabLocalidades!T:T,Projeções!B331)</f>
        <v>0</v>
      </c>
      <c r="D331" s="225"/>
      <c r="E331" s="75">
        <f t="shared" si="1"/>
        <v>0</v>
      </c>
      <c r="F331" s="75">
        <f t="shared" si="2"/>
        <v>186.24000000000012</v>
      </c>
      <c r="G331" s="75">
        <f t="shared" si="3"/>
        <v>302.64000000000038</v>
      </c>
    </row>
    <row r="332" spans="1:7" ht="15.75" customHeight="1">
      <c r="A332" s="75">
        <v>321</v>
      </c>
      <c r="B332" s="224">
        <v>43859</v>
      </c>
      <c r="C332" s="225">
        <f>COUNTIF(tabLocalidades!T:T,Projeções!B332)</f>
        <v>0</v>
      </c>
      <c r="D332" s="225"/>
      <c r="E332" s="75">
        <f t="shared" si="1"/>
        <v>0</v>
      </c>
      <c r="F332" s="75">
        <f t="shared" si="2"/>
        <v>187.20000000000013</v>
      </c>
      <c r="G332" s="75">
        <f t="shared" si="3"/>
        <v>304.20000000000039</v>
      </c>
    </row>
    <row r="333" spans="1:7" ht="15.75" customHeight="1">
      <c r="A333" s="75">
        <v>322</v>
      </c>
      <c r="B333" s="224">
        <v>43860</v>
      </c>
      <c r="C333" s="225">
        <f>COUNTIF(tabLocalidades!T:T,Projeções!B333)</f>
        <v>0</v>
      </c>
      <c r="D333" s="225"/>
      <c r="E333" s="75">
        <f t="shared" si="1"/>
        <v>0</v>
      </c>
      <c r="F333" s="75">
        <f t="shared" si="2"/>
        <v>188.16000000000014</v>
      </c>
      <c r="G333" s="75">
        <f t="shared" si="3"/>
        <v>305.76000000000039</v>
      </c>
    </row>
    <row r="334" spans="1:7" ht="15.75" customHeight="1">
      <c r="A334" s="75">
        <v>323</v>
      </c>
      <c r="B334" s="224">
        <v>43861</v>
      </c>
      <c r="C334" s="225">
        <f>COUNTIF(tabLocalidades!T:T,Projeções!B334)</f>
        <v>0</v>
      </c>
      <c r="D334" s="225"/>
      <c r="E334" s="75">
        <f t="shared" si="1"/>
        <v>0</v>
      </c>
      <c r="F334" s="75">
        <f t="shared" si="2"/>
        <v>189.12000000000015</v>
      </c>
      <c r="G334" s="75">
        <f t="shared" si="3"/>
        <v>307.32000000000039</v>
      </c>
    </row>
    <row r="335" spans="1:7" ht="15.75" customHeight="1">
      <c r="A335" s="75">
        <v>324</v>
      </c>
      <c r="B335" s="224">
        <v>43862</v>
      </c>
      <c r="C335" s="225">
        <f>COUNTIF(tabLocalidades!T:T,Projeções!B335)</f>
        <v>0</v>
      </c>
      <c r="D335" s="225"/>
      <c r="E335" s="75">
        <f t="shared" si="1"/>
        <v>0</v>
      </c>
      <c r="F335" s="75">
        <f t="shared" si="2"/>
        <v>190.08000000000015</v>
      </c>
      <c r="G335" s="75">
        <f t="shared" si="3"/>
        <v>308.88000000000039</v>
      </c>
    </row>
    <row r="336" spans="1:7" ht="15.75" customHeight="1">
      <c r="A336" s="75">
        <v>325</v>
      </c>
      <c r="B336" s="224">
        <v>43863</v>
      </c>
      <c r="C336" s="225">
        <f>COUNTIF(tabLocalidades!T:T,Projeções!B336)</f>
        <v>0</v>
      </c>
      <c r="D336" s="225"/>
      <c r="E336" s="75">
        <f t="shared" si="1"/>
        <v>0</v>
      </c>
      <c r="F336" s="75">
        <f t="shared" si="2"/>
        <v>191.04000000000016</v>
      </c>
      <c r="G336" s="75">
        <f t="shared" si="3"/>
        <v>310.4400000000004</v>
      </c>
    </row>
    <row r="337" spans="1:7" ht="15.75" customHeight="1">
      <c r="A337" s="75">
        <v>326</v>
      </c>
      <c r="B337" s="224">
        <v>43864</v>
      </c>
      <c r="C337" s="225">
        <f>COUNTIF(tabLocalidades!T:T,Projeções!B337)</f>
        <v>0</v>
      </c>
      <c r="D337" s="225"/>
      <c r="E337" s="75">
        <f t="shared" si="1"/>
        <v>0</v>
      </c>
      <c r="F337" s="75">
        <f t="shared" si="2"/>
        <v>192.00000000000017</v>
      </c>
      <c r="G337" s="75">
        <f t="shared" si="3"/>
        <v>312.0000000000004</v>
      </c>
    </row>
    <row r="338" spans="1:7" ht="15.75" customHeight="1">
      <c r="A338" s="75">
        <v>327</v>
      </c>
      <c r="B338" s="224">
        <v>43865</v>
      </c>
      <c r="C338" s="225">
        <f>COUNTIF(tabLocalidades!T:T,Projeções!B338)</f>
        <v>0</v>
      </c>
      <c r="D338" s="225"/>
      <c r="E338" s="75">
        <f t="shared" si="1"/>
        <v>0</v>
      </c>
      <c r="F338" s="75">
        <f t="shared" si="2"/>
        <v>192.96000000000018</v>
      </c>
      <c r="G338" s="75">
        <f t="shared" si="3"/>
        <v>313.5600000000004</v>
      </c>
    </row>
    <row r="339" spans="1:7" ht="15.75" customHeight="1">
      <c r="A339" s="75">
        <v>328</v>
      </c>
      <c r="B339" s="224">
        <v>43866</v>
      </c>
      <c r="C339" s="225">
        <f>COUNTIF(tabLocalidades!T:T,Projeções!B339)</f>
        <v>0</v>
      </c>
      <c r="D339" s="225"/>
      <c r="E339" s="75">
        <f t="shared" si="1"/>
        <v>0</v>
      </c>
      <c r="F339" s="75">
        <f t="shared" si="2"/>
        <v>193.92000000000019</v>
      </c>
      <c r="G339" s="75">
        <f t="shared" si="3"/>
        <v>315.1200000000004</v>
      </c>
    </row>
    <row r="340" spans="1:7" ht="15.75" customHeight="1">
      <c r="A340" s="75">
        <v>329</v>
      </c>
      <c r="B340" s="224">
        <v>43867</v>
      </c>
      <c r="C340" s="225">
        <f>COUNTIF(tabLocalidades!T:T,Projeções!B340)</f>
        <v>0</v>
      </c>
      <c r="D340" s="225"/>
      <c r="E340" s="75">
        <f t="shared" si="1"/>
        <v>0</v>
      </c>
      <c r="F340" s="75">
        <f t="shared" si="2"/>
        <v>194.88000000000019</v>
      </c>
      <c r="G340" s="75">
        <f t="shared" si="3"/>
        <v>316.6800000000004</v>
      </c>
    </row>
    <row r="341" spans="1:7" ht="15.75" customHeight="1">
      <c r="A341" s="75">
        <v>330</v>
      </c>
      <c r="B341" s="224">
        <v>43868</v>
      </c>
      <c r="C341" s="225">
        <f>COUNTIF(tabLocalidades!T:T,Projeções!B341)</f>
        <v>0</v>
      </c>
      <c r="D341" s="225"/>
      <c r="E341" s="75">
        <f t="shared" si="1"/>
        <v>0</v>
      </c>
      <c r="F341" s="75">
        <f t="shared" si="2"/>
        <v>195.8400000000002</v>
      </c>
      <c r="G341" s="75">
        <f t="shared" si="3"/>
        <v>318.24000000000041</v>
      </c>
    </row>
    <row r="342" spans="1:7" ht="15.75" customHeight="1">
      <c r="A342" s="75">
        <v>331</v>
      </c>
      <c r="B342" s="224">
        <v>43869</v>
      </c>
      <c r="C342" s="225">
        <f>COUNTIF(tabLocalidades!T:T,Projeções!B342)</f>
        <v>0</v>
      </c>
      <c r="D342" s="225"/>
      <c r="E342" s="75">
        <f t="shared" si="1"/>
        <v>0</v>
      </c>
      <c r="F342" s="75">
        <f t="shared" si="2"/>
        <v>196.80000000000021</v>
      </c>
      <c r="G342" s="75">
        <f t="shared" si="3"/>
        <v>319.80000000000041</v>
      </c>
    </row>
    <row r="343" spans="1:7" ht="15.75" customHeight="1">
      <c r="A343" s="75">
        <v>332</v>
      </c>
      <c r="B343" s="224">
        <v>43870</v>
      </c>
      <c r="C343" s="225">
        <f>COUNTIF(tabLocalidades!T:T,Projeções!B343)</f>
        <v>0</v>
      </c>
      <c r="D343" s="225"/>
      <c r="E343" s="75">
        <f t="shared" si="1"/>
        <v>0</v>
      </c>
      <c r="F343" s="75">
        <f t="shared" si="2"/>
        <v>197.76000000000022</v>
      </c>
      <c r="G343" s="75">
        <f t="shared" si="3"/>
        <v>321.36000000000041</v>
      </c>
    </row>
    <row r="344" spans="1:7" ht="15.75" customHeight="1">
      <c r="A344" s="75">
        <v>333</v>
      </c>
      <c r="B344" s="224">
        <v>43871</v>
      </c>
      <c r="C344" s="225">
        <f>COUNTIF(tabLocalidades!T:T,Projeções!B344)</f>
        <v>0</v>
      </c>
      <c r="D344" s="225"/>
      <c r="E344" s="75">
        <f t="shared" si="1"/>
        <v>0</v>
      </c>
      <c r="F344" s="75">
        <f t="shared" si="2"/>
        <v>198.72000000000023</v>
      </c>
      <c r="G344" s="75">
        <f t="shared" si="3"/>
        <v>322.92000000000041</v>
      </c>
    </row>
    <row r="345" spans="1:7" ht="15.75" customHeight="1">
      <c r="A345" s="75">
        <v>334</v>
      </c>
      <c r="B345" s="224">
        <v>43872</v>
      </c>
      <c r="C345" s="225">
        <f>COUNTIF(tabLocalidades!T:T,Projeções!B345)</f>
        <v>0</v>
      </c>
      <c r="D345" s="225"/>
      <c r="E345" s="75">
        <f t="shared" si="1"/>
        <v>0</v>
      </c>
      <c r="F345" s="75">
        <f t="shared" si="2"/>
        <v>199.68000000000023</v>
      </c>
      <c r="G345" s="75">
        <f t="shared" si="3"/>
        <v>324.48000000000042</v>
      </c>
    </row>
    <row r="346" spans="1:7" ht="15.75" customHeight="1">
      <c r="A346" s="75">
        <v>335</v>
      </c>
      <c r="B346" s="224">
        <v>43873</v>
      </c>
      <c r="C346" s="225">
        <f>COUNTIF(tabLocalidades!T:T,Projeções!B346)</f>
        <v>0</v>
      </c>
      <c r="D346" s="225"/>
      <c r="E346" s="75">
        <f t="shared" si="1"/>
        <v>0</v>
      </c>
      <c r="F346" s="75">
        <f t="shared" si="2"/>
        <v>200.64000000000024</v>
      </c>
      <c r="G346" s="75">
        <f t="shared" si="3"/>
        <v>326.04000000000042</v>
      </c>
    </row>
    <row r="347" spans="1:7" ht="15.75" customHeight="1">
      <c r="A347" s="75">
        <v>336</v>
      </c>
      <c r="B347" s="224">
        <v>43874</v>
      </c>
      <c r="C347" s="225">
        <f>COUNTIF(tabLocalidades!T:T,Projeções!B347)</f>
        <v>0</v>
      </c>
      <c r="D347" s="225"/>
      <c r="E347" s="75">
        <f t="shared" si="1"/>
        <v>0</v>
      </c>
      <c r="F347" s="75">
        <f t="shared" si="2"/>
        <v>201.60000000000025</v>
      </c>
      <c r="G347" s="75">
        <f t="shared" si="3"/>
        <v>327.60000000000042</v>
      </c>
    </row>
    <row r="348" spans="1:7" ht="15.75" customHeight="1">
      <c r="A348" s="75">
        <v>337</v>
      </c>
      <c r="B348" s="224">
        <v>43875</v>
      </c>
      <c r="C348" s="225">
        <f>COUNTIF(tabLocalidades!T:T,Projeções!B348)</f>
        <v>0</v>
      </c>
      <c r="D348" s="225"/>
      <c r="E348" s="75">
        <f t="shared" si="1"/>
        <v>0</v>
      </c>
      <c r="F348" s="75">
        <f t="shared" si="2"/>
        <v>202.56000000000026</v>
      </c>
      <c r="G348" s="75">
        <f t="shared" si="3"/>
        <v>329.16000000000042</v>
      </c>
    </row>
    <row r="349" spans="1:7" ht="15.75" customHeight="1">
      <c r="A349" s="75">
        <v>338</v>
      </c>
      <c r="B349" s="224">
        <v>43876</v>
      </c>
      <c r="C349" s="225">
        <f>COUNTIF(tabLocalidades!T:T,Projeções!B349)</f>
        <v>0</v>
      </c>
      <c r="D349" s="225"/>
      <c r="E349" s="75">
        <f t="shared" si="1"/>
        <v>0</v>
      </c>
      <c r="F349" s="75">
        <f t="shared" si="2"/>
        <v>203.52000000000027</v>
      </c>
      <c r="G349" s="75">
        <f t="shared" si="3"/>
        <v>330.72000000000043</v>
      </c>
    </row>
    <row r="350" spans="1:7" ht="15.75" customHeight="1">
      <c r="A350" s="75">
        <v>339</v>
      </c>
      <c r="B350" s="224">
        <v>43877</v>
      </c>
      <c r="C350" s="225">
        <f>COUNTIF(tabLocalidades!T:T,Projeções!B350)</f>
        <v>0</v>
      </c>
      <c r="D350" s="225"/>
      <c r="E350" s="75">
        <f t="shared" si="1"/>
        <v>0</v>
      </c>
      <c r="F350" s="75">
        <f t="shared" si="2"/>
        <v>204.48000000000027</v>
      </c>
      <c r="G350" s="75">
        <f t="shared" si="3"/>
        <v>332.28000000000043</v>
      </c>
    </row>
    <row r="351" spans="1:7" ht="15.75" customHeight="1">
      <c r="A351" s="75">
        <v>340</v>
      </c>
      <c r="B351" s="224">
        <v>43878</v>
      </c>
      <c r="C351" s="225">
        <f>COUNTIF(tabLocalidades!T:T,Projeções!B351)</f>
        <v>0</v>
      </c>
      <c r="D351" s="225"/>
      <c r="E351" s="75">
        <f t="shared" si="1"/>
        <v>0</v>
      </c>
      <c r="F351" s="75">
        <f t="shared" si="2"/>
        <v>205.44000000000028</v>
      </c>
      <c r="G351" s="75">
        <f t="shared" si="3"/>
        <v>333.84000000000043</v>
      </c>
    </row>
    <row r="352" spans="1:7" ht="15.75" customHeight="1">
      <c r="A352" s="75">
        <v>341</v>
      </c>
      <c r="B352" s="224">
        <v>43879</v>
      </c>
      <c r="C352" s="225">
        <f>COUNTIF(tabLocalidades!T:T,Projeções!B352)</f>
        <v>0</v>
      </c>
      <c r="D352" s="225"/>
      <c r="E352" s="75">
        <f t="shared" si="1"/>
        <v>0</v>
      </c>
      <c r="F352" s="75">
        <f t="shared" si="2"/>
        <v>206.40000000000029</v>
      </c>
      <c r="G352" s="75">
        <f t="shared" si="3"/>
        <v>335.40000000000043</v>
      </c>
    </row>
    <row r="353" spans="1:7" ht="15.75" customHeight="1">
      <c r="A353" s="75">
        <v>342</v>
      </c>
      <c r="B353" s="224">
        <v>43880</v>
      </c>
      <c r="C353" s="225">
        <f>COUNTIF(tabLocalidades!T:T,Projeções!B353)</f>
        <v>0</v>
      </c>
      <c r="D353" s="225"/>
      <c r="E353" s="75">
        <f t="shared" si="1"/>
        <v>0</v>
      </c>
      <c r="F353" s="75">
        <f t="shared" si="2"/>
        <v>207.3600000000003</v>
      </c>
      <c r="G353" s="75">
        <f t="shared" si="3"/>
        <v>336.96000000000043</v>
      </c>
    </row>
    <row r="354" spans="1:7" ht="15.75" customHeight="1">
      <c r="A354" s="75">
        <v>343</v>
      </c>
      <c r="B354" s="224">
        <v>43881</v>
      </c>
      <c r="C354" s="225">
        <f>COUNTIF(tabLocalidades!T:T,Projeções!B354)</f>
        <v>0</v>
      </c>
      <c r="D354" s="225"/>
      <c r="E354" s="75">
        <f t="shared" si="1"/>
        <v>0</v>
      </c>
      <c r="F354" s="75">
        <f t="shared" si="2"/>
        <v>208.32000000000031</v>
      </c>
      <c r="G354" s="75">
        <f t="shared" si="3"/>
        <v>338.52000000000044</v>
      </c>
    </row>
    <row r="355" spans="1:7" ht="15.75" customHeight="1">
      <c r="A355" s="75">
        <v>344</v>
      </c>
      <c r="B355" s="224">
        <v>43882</v>
      </c>
      <c r="C355" s="225">
        <f>COUNTIF(tabLocalidades!T:T,Projeções!B355)</f>
        <v>0</v>
      </c>
      <c r="D355" s="225"/>
      <c r="E355" s="75">
        <f t="shared" si="1"/>
        <v>0</v>
      </c>
      <c r="F355" s="75">
        <f t="shared" si="2"/>
        <v>209.28000000000031</v>
      </c>
      <c r="G355" s="75">
        <f t="shared" si="3"/>
        <v>340.08000000000044</v>
      </c>
    </row>
    <row r="356" spans="1:7" ht="15.75" customHeight="1">
      <c r="A356" s="75">
        <v>345</v>
      </c>
      <c r="B356" s="224">
        <v>43883</v>
      </c>
      <c r="C356" s="225">
        <f>COUNTIF(tabLocalidades!T:T,Projeções!B356)</f>
        <v>0</v>
      </c>
      <c r="D356" s="225"/>
      <c r="E356" s="75">
        <f t="shared" si="1"/>
        <v>0</v>
      </c>
      <c r="F356" s="75">
        <f t="shared" si="2"/>
        <v>210.24000000000032</v>
      </c>
      <c r="G356" s="75">
        <f t="shared" si="3"/>
        <v>341.64000000000044</v>
      </c>
    </row>
    <row r="357" spans="1:7" ht="15.75" customHeight="1">
      <c r="A357" s="75">
        <v>346</v>
      </c>
      <c r="B357" s="224">
        <v>43884</v>
      </c>
      <c r="C357" s="225">
        <f>COUNTIF(tabLocalidades!T:T,Projeções!B357)</f>
        <v>0</v>
      </c>
      <c r="D357" s="225"/>
      <c r="E357" s="75">
        <f t="shared" si="1"/>
        <v>0</v>
      </c>
      <c r="F357" s="75">
        <f t="shared" si="2"/>
        <v>211.20000000000033</v>
      </c>
      <c r="G357" s="75">
        <f t="shared" si="3"/>
        <v>343.20000000000044</v>
      </c>
    </row>
    <row r="358" spans="1:7" ht="15.75" customHeight="1">
      <c r="A358" s="75">
        <v>347</v>
      </c>
      <c r="B358" s="224">
        <v>43885</v>
      </c>
      <c r="C358" s="225">
        <f>COUNTIF(tabLocalidades!T:T,Projeções!B358)</f>
        <v>0</v>
      </c>
      <c r="D358" s="225"/>
      <c r="E358" s="75">
        <f t="shared" si="1"/>
        <v>0</v>
      </c>
      <c r="F358" s="75">
        <f t="shared" si="2"/>
        <v>212.16000000000034</v>
      </c>
      <c r="G358" s="75">
        <f t="shared" si="3"/>
        <v>344.76000000000045</v>
      </c>
    </row>
    <row r="359" spans="1:7" ht="15.75" customHeight="1">
      <c r="A359" s="75">
        <v>348</v>
      </c>
      <c r="B359" s="224">
        <v>43886</v>
      </c>
      <c r="C359" s="225">
        <f>COUNTIF(tabLocalidades!T:T,Projeções!B359)</f>
        <v>0</v>
      </c>
      <c r="D359" s="225"/>
      <c r="E359" s="75">
        <f t="shared" si="1"/>
        <v>0</v>
      </c>
      <c r="F359" s="75">
        <f t="shared" si="2"/>
        <v>213.12000000000035</v>
      </c>
      <c r="G359" s="75">
        <f t="shared" si="3"/>
        <v>346.32000000000045</v>
      </c>
    </row>
    <row r="360" spans="1:7" ht="15.75" customHeight="1">
      <c r="A360" s="75">
        <v>349</v>
      </c>
      <c r="B360" s="224">
        <v>43887</v>
      </c>
      <c r="C360" s="225">
        <f>COUNTIF(tabLocalidades!T:T,Projeções!B360)</f>
        <v>0</v>
      </c>
      <c r="D360" s="225"/>
      <c r="E360" s="75">
        <f t="shared" si="1"/>
        <v>0</v>
      </c>
      <c r="F360" s="75">
        <f t="shared" si="2"/>
        <v>214.08000000000035</v>
      </c>
      <c r="G360" s="75">
        <f t="shared" si="3"/>
        <v>347.88000000000045</v>
      </c>
    </row>
    <row r="361" spans="1:7" ht="15.75" customHeight="1">
      <c r="A361" s="75">
        <v>350</v>
      </c>
      <c r="B361" s="224">
        <v>43888</v>
      </c>
      <c r="C361" s="225">
        <f>COUNTIF(tabLocalidades!T:T,Projeções!B361)</f>
        <v>0</v>
      </c>
      <c r="D361" s="225"/>
      <c r="E361" s="75">
        <f t="shared" si="1"/>
        <v>0</v>
      </c>
      <c r="F361" s="75">
        <f t="shared" si="2"/>
        <v>215.04000000000036</v>
      </c>
      <c r="G361" s="75">
        <f t="shared" si="3"/>
        <v>349.44000000000045</v>
      </c>
    </row>
    <row r="362" spans="1:7" ht="15.75" customHeight="1">
      <c r="A362" s="75">
        <v>351</v>
      </c>
      <c r="B362" s="224">
        <v>43889</v>
      </c>
      <c r="C362" s="225">
        <f>COUNTIF(tabLocalidades!T:T,Projeções!B362)</f>
        <v>0</v>
      </c>
      <c r="D362" s="225"/>
      <c r="E362" s="75">
        <f t="shared" si="1"/>
        <v>0</v>
      </c>
      <c r="F362" s="75">
        <f t="shared" si="2"/>
        <v>216.00000000000037</v>
      </c>
      <c r="G362" s="75">
        <f t="shared" si="3"/>
        <v>351.00000000000045</v>
      </c>
    </row>
    <row r="363" spans="1:7" ht="15.75" customHeight="1">
      <c r="A363" s="75">
        <v>352</v>
      </c>
      <c r="B363" s="224">
        <v>43890</v>
      </c>
      <c r="C363" s="225">
        <f>COUNTIF(tabLocalidades!T:T,Projeções!B363)</f>
        <v>0</v>
      </c>
      <c r="D363" s="225"/>
      <c r="E363" s="75">
        <f t="shared" si="1"/>
        <v>0</v>
      </c>
      <c r="F363" s="75">
        <f t="shared" si="2"/>
        <v>216.96000000000038</v>
      </c>
      <c r="G363" s="75">
        <f t="shared" si="3"/>
        <v>352.56000000000046</v>
      </c>
    </row>
    <row r="364" spans="1:7" ht="15.75" customHeight="1">
      <c r="A364" s="75">
        <v>353</v>
      </c>
      <c r="B364" s="224">
        <v>43891</v>
      </c>
      <c r="C364" s="225">
        <f>COUNTIF(tabLocalidades!T:T,Projeções!B364)</f>
        <v>0</v>
      </c>
      <c r="D364" s="225"/>
      <c r="E364" s="75">
        <f t="shared" si="1"/>
        <v>0</v>
      </c>
      <c r="F364" s="75">
        <f t="shared" si="2"/>
        <v>217.92000000000039</v>
      </c>
      <c r="G364" s="75">
        <f t="shared" si="3"/>
        <v>354.12000000000046</v>
      </c>
    </row>
    <row r="365" spans="1:7" ht="15.75" customHeight="1">
      <c r="A365" s="75">
        <v>354</v>
      </c>
      <c r="B365" s="224">
        <v>43892</v>
      </c>
      <c r="C365" s="225">
        <f>COUNTIF(tabLocalidades!T:T,Projeções!B365)</f>
        <v>0</v>
      </c>
      <c r="D365" s="225"/>
      <c r="E365" s="75">
        <f t="shared" si="1"/>
        <v>0</v>
      </c>
      <c r="F365" s="75">
        <f t="shared" si="2"/>
        <v>218.88000000000039</v>
      </c>
      <c r="G365" s="75">
        <f t="shared" si="3"/>
        <v>355.68000000000046</v>
      </c>
    </row>
    <row r="366" spans="1:7" ht="15.75" customHeight="1">
      <c r="A366" s="75">
        <v>355</v>
      </c>
      <c r="B366" s="224">
        <v>43893</v>
      </c>
      <c r="C366" s="225">
        <f>COUNTIF(tabLocalidades!T:T,Projeções!B366)</f>
        <v>0</v>
      </c>
      <c r="D366" s="225"/>
      <c r="E366" s="75">
        <f t="shared" si="1"/>
        <v>0</v>
      </c>
      <c r="F366" s="75">
        <f t="shared" si="2"/>
        <v>219.8400000000004</v>
      </c>
      <c r="G366" s="75">
        <f t="shared" si="3"/>
        <v>357.24000000000046</v>
      </c>
    </row>
    <row r="367" spans="1:7" ht="15.75" customHeight="1">
      <c r="A367" s="75">
        <v>356</v>
      </c>
      <c r="B367" s="224">
        <v>43894</v>
      </c>
      <c r="C367" s="225">
        <f>COUNTIF(tabLocalidades!T:T,Projeções!B367)</f>
        <v>0</v>
      </c>
      <c r="D367" s="225"/>
      <c r="E367" s="75">
        <f t="shared" si="1"/>
        <v>0</v>
      </c>
      <c r="F367" s="75">
        <f t="shared" si="2"/>
        <v>220.80000000000041</v>
      </c>
      <c r="G367" s="75">
        <f t="shared" si="3"/>
        <v>358.80000000000047</v>
      </c>
    </row>
    <row r="368" spans="1:7" ht="15.75" customHeight="1">
      <c r="A368" s="75">
        <v>357</v>
      </c>
      <c r="B368" s="224">
        <v>43895</v>
      </c>
      <c r="C368" s="225">
        <f>COUNTIF(tabLocalidades!T:T,Projeções!B368)</f>
        <v>0</v>
      </c>
      <c r="D368" s="225"/>
      <c r="E368" s="75">
        <f t="shared" si="1"/>
        <v>0</v>
      </c>
      <c r="F368" s="75">
        <f t="shared" si="2"/>
        <v>221.76000000000042</v>
      </c>
      <c r="G368" s="75">
        <f t="shared" si="3"/>
        <v>360.36000000000047</v>
      </c>
    </row>
    <row r="369" spans="1:7" ht="15.75" customHeight="1">
      <c r="A369" s="75">
        <v>358</v>
      </c>
      <c r="B369" s="224">
        <v>43896</v>
      </c>
      <c r="C369" s="225">
        <f>COUNTIF(tabLocalidades!T:T,Projeções!B369)</f>
        <v>0</v>
      </c>
      <c r="D369" s="225"/>
      <c r="E369" s="75">
        <f t="shared" si="1"/>
        <v>0</v>
      </c>
      <c r="F369" s="75">
        <f t="shared" si="2"/>
        <v>222.72000000000043</v>
      </c>
      <c r="G369" s="75">
        <f t="shared" si="3"/>
        <v>361.92000000000047</v>
      </c>
    </row>
    <row r="370" spans="1:7" ht="15.75" customHeight="1">
      <c r="A370" s="75">
        <v>359</v>
      </c>
      <c r="B370" s="224">
        <v>43897</v>
      </c>
      <c r="C370" s="225">
        <f>COUNTIF(tabLocalidades!T:T,Projeções!B370)</f>
        <v>0</v>
      </c>
      <c r="D370" s="225"/>
      <c r="E370" s="75">
        <f t="shared" si="1"/>
        <v>0</v>
      </c>
      <c r="F370" s="75">
        <f t="shared" si="2"/>
        <v>223.68000000000043</v>
      </c>
      <c r="G370" s="75">
        <f t="shared" si="3"/>
        <v>363.48000000000047</v>
      </c>
    </row>
    <row r="371" spans="1:7" ht="15.75" customHeight="1">
      <c r="A371" s="75">
        <v>360</v>
      </c>
      <c r="B371" s="224">
        <v>43898</v>
      </c>
      <c r="C371" s="225">
        <f>COUNTIF(tabLocalidades!T:T,Projeções!B371)</f>
        <v>0</v>
      </c>
      <c r="D371" s="225"/>
      <c r="E371" s="75">
        <f t="shared" si="1"/>
        <v>0</v>
      </c>
      <c r="F371" s="75">
        <f t="shared" si="2"/>
        <v>224.64000000000044</v>
      </c>
      <c r="G371" s="75">
        <f t="shared" si="3"/>
        <v>365.04000000000048</v>
      </c>
    </row>
    <row r="372" spans="1:7" ht="15.75" customHeight="1">
      <c r="A372" s="75">
        <v>361</v>
      </c>
      <c r="B372" s="224">
        <v>43899</v>
      </c>
      <c r="C372" s="225">
        <f>COUNTIF(tabLocalidades!T:T,Projeções!B372)</f>
        <v>0</v>
      </c>
      <c r="D372" s="225"/>
      <c r="E372" s="75">
        <f t="shared" si="1"/>
        <v>0</v>
      </c>
      <c r="F372" s="75">
        <f t="shared" si="2"/>
        <v>225.60000000000045</v>
      </c>
      <c r="G372" s="75">
        <f t="shared" si="3"/>
        <v>366.60000000000048</v>
      </c>
    </row>
    <row r="373" spans="1:7" ht="15.75" customHeight="1">
      <c r="A373" s="75">
        <v>362</v>
      </c>
      <c r="B373" s="224">
        <v>43900</v>
      </c>
      <c r="C373" s="225">
        <f>COUNTIF(tabLocalidades!T:T,Projeções!B373)</f>
        <v>0</v>
      </c>
      <c r="D373" s="225"/>
      <c r="E373" s="75">
        <f t="shared" si="1"/>
        <v>0</v>
      </c>
      <c r="F373" s="75">
        <f t="shared" si="2"/>
        <v>226.56000000000046</v>
      </c>
      <c r="G373" s="75">
        <f t="shared" si="3"/>
        <v>368.16000000000048</v>
      </c>
    </row>
    <row r="374" spans="1:7" ht="15.75" customHeight="1">
      <c r="A374" s="75">
        <v>363</v>
      </c>
      <c r="B374" s="224">
        <v>43901</v>
      </c>
      <c r="C374" s="225">
        <f>COUNTIF(tabLocalidades!T:T,Projeções!B374)</f>
        <v>0</v>
      </c>
      <c r="D374" s="225"/>
      <c r="E374" s="75">
        <f t="shared" si="1"/>
        <v>0</v>
      </c>
      <c r="F374" s="75">
        <f t="shared" si="2"/>
        <v>227.52000000000046</v>
      </c>
      <c r="G374" s="75">
        <f t="shared" si="3"/>
        <v>369.72000000000048</v>
      </c>
    </row>
    <row r="375" spans="1:7" ht="15.75" customHeight="1">
      <c r="A375" s="75">
        <v>364</v>
      </c>
      <c r="B375" s="224">
        <v>43902</v>
      </c>
      <c r="C375" s="225">
        <f>COUNTIF(tabLocalidades!T:T,Projeções!B375)</f>
        <v>0</v>
      </c>
      <c r="D375" s="225"/>
      <c r="E375" s="75">
        <f t="shared" si="1"/>
        <v>0</v>
      </c>
      <c r="F375" s="75">
        <f t="shared" si="2"/>
        <v>228.48000000000047</v>
      </c>
      <c r="G375" s="75">
        <f t="shared" si="3"/>
        <v>371.28000000000048</v>
      </c>
    </row>
    <row r="376" spans="1:7" ht="15.75" customHeight="1">
      <c r="A376" s="75">
        <v>365</v>
      </c>
      <c r="B376" s="224">
        <v>43903</v>
      </c>
      <c r="C376" s="225">
        <f>COUNTIF(tabLocalidades!T:T,Projeções!B376)</f>
        <v>0</v>
      </c>
      <c r="D376" s="225"/>
      <c r="E376" s="75">
        <f t="shared" si="1"/>
        <v>0</v>
      </c>
      <c r="F376" s="75">
        <f t="shared" si="2"/>
        <v>229.44000000000048</v>
      </c>
      <c r="G376" s="75">
        <f t="shared" si="3"/>
        <v>372.84000000000049</v>
      </c>
    </row>
    <row r="377" spans="1:7" ht="15.75" customHeight="1">
      <c r="A377" s="75">
        <v>366</v>
      </c>
      <c r="B377" s="224">
        <v>43904</v>
      </c>
      <c r="C377" s="225">
        <f>COUNTIF(tabLocalidades!T:T,Projeções!B377)</f>
        <v>0</v>
      </c>
      <c r="D377" s="225"/>
      <c r="E377" s="75">
        <f t="shared" si="1"/>
        <v>0</v>
      </c>
      <c r="F377" s="75">
        <f t="shared" si="2"/>
        <v>230.40000000000049</v>
      </c>
      <c r="G377" s="75">
        <f t="shared" si="3"/>
        <v>374.40000000000049</v>
      </c>
    </row>
    <row r="378" spans="1:7" ht="15.75" customHeight="1">
      <c r="A378" s="75">
        <v>367</v>
      </c>
      <c r="B378" s="224">
        <v>43905</v>
      </c>
      <c r="C378" s="225">
        <f>COUNTIF(tabLocalidades!T:T,Projeções!B378)</f>
        <v>0</v>
      </c>
      <c r="D378" s="225"/>
      <c r="E378" s="75">
        <f t="shared" si="1"/>
        <v>0</v>
      </c>
      <c r="F378" s="75">
        <f t="shared" si="2"/>
        <v>231.3600000000005</v>
      </c>
      <c r="G378" s="75">
        <f t="shared" si="3"/>
        <v>375.96000000000049</v>
      </c>
    </row>
    <row r="379" spans="1:7" ht="15.75" customHeight="1">
      <c r="A379" s="75">
        <v>368</v>
      </c>
      <c r="B379" s="224">
        <v>43906</v>
      </c>
      <c r="C379" s="225">
        <f>COUNTIF(tabLocalidades!T:T,Projeções!B379)</f>
        <v>0</v>
      </c>
      <c r="D379" s="225"/>
      <c r="E379" s="75">
        <f t="shared" si="1"/>
        <v>0</v>
      </c>
      <c r="F379" s="75">
        <f t="shared" si="2"/>
        <v>232.3200000000005</v>
      </c>
      <c r="G379" s="75">
        <f t="shared" si="3"/>
        <v>377.52000000000049</v>
      </c>
    </row>
    <row r="380" spans="1:7" ht="15.75" customHeight="1">
      <c r="A380" s="75">
        <v>369</v>
      </c>
      <c r="B380" s="224">
        <v>43907</v>
      </c>
      <c r="C380" s="225">
        <f>COUNTIF(tabLocalidades!T:T,Projeções!B380)</f>
        <v>0</v>
      </c>
      <c r="D380" s="225"/>
      <c r="E380" s="75">
        <f t="shared" si="1"/>
        <v>0</v>
      </c>
      <c r="F380" s="75">
        <f t="shared" si="2"/>
        <v>233.28000000000051</v>
      </c>
      <c r="G380" s="75">
        <f t="shared" si="3"/>
        <v>379.0800000000005</v>
      </c>
    </row>
    <row r="381" spans="1:7" ht="15.75" customHeight="1">
      <c r="A381" s="75">
        <v>370</v>
      </c>
      <c r="B381" s="224">
        <v>43908</v>
      </c>
      <c r="C381" s="225">
        <f>COUNTIF(tabLocalidades!T:T,Projeções!B381)</f>
        <v>0</v>
      </c>
      <c r="D381" s="225"/>
      <c r="E381" s="75">
        <f t="shared" si="1"/>
        <v>0</v>
      </c>
      <c r="F381" s="75">
        <f t="shared" si="2"/>
        <v>234.24000000000052</v>
      </c>
      <c r="G381" s="75">
        <f t="shared" si="3"/>
        <v>380.6400000000005</v>
      </c>
    </row>
    <row r="382" spans="1:7" ht="15.75" customHeight="1">
      <c r="A382" s="75">
        <v>371</v>
      </c>
      <c r="B382" s="224">
        <v>43909</v>
      </c>
      <c r="C382" s="225">
        <f>COUNTIF(tabLocalidades!T:T,Projeções!B382)</f>
        <v>0</v>
      </c>
      <c r="D382" s="225"/>
      <c r="E382" s="75">
        <f t="shared" si="1"/>
        <v>0</v>
      </c>
      <c r="F382" s="75">
        <f t="shared" si="2"/>
        <v>235.20000000000053</v>
      </c>
      <c r="G382" s="75">
        <f t="shared" si="3"/>
        <v>382.2000000000005</v>
      </c>
    </row>
    <row r="383" spans="1:7" ht="15.75" customHeight="1">
      <c r="A383" s="75">
        <v>372</v>
      </c>
      <c r="B383" s="224">
        <v>43910</v>
      </c>
      <c r="C383" s="225">
        <f>COUNTIF(tabLocalidades!T:T,Projeções!B383)</f>
        <v>0</v>
      </c>
      <c r="D383" s="225"/>
      <c r="E383" s="75">
        <f t="shared" si="1"/>
        <v>0</v>
      </c>
      <c r="F383" s="75">
        <f t="shared" si="2"/>
        <v>236.16000000000054</v>
      </c>
      <c r="G383" s="75">
        <f t="shared" si="3"/>
        <v>383.7600000000005</v>
      </c>
    </row>
    <row r="384" spans="1:7" ht="15.75" customHeight="1">
      <c r="A384" s="75">
        <v>373</v>
      </c>
      <c r="B384" s="224">
        <v>43911</v>
      </c>
      <c r="C384" s="225">
        <f>COUNTIF(tabLocalidades!T:T,Projeções!B384)</f>
        <v>0</v>
      </c>
      <c r="D384" s="225"/>
      <c r="E384" s="75">
        <f t="shared" si="1"/>
        <v>0</v>
      </c>
      <c r="F384" s="75">
        <f t="shared" si="2"/>
        <v>237.12000000000054</v>
      </c>
      <c r="G384" s="75">
        <f t="shared" si="3"/>
        <v>385.3200000000005</v>
      </c>
    </row>
    <row r="385" spans="1:7" ht="15.75" customHeight="1">
      <c r="A385" s="75">
        <v>374</v>
      </c>
      <c r="B385" s="224">
        <v>43912</v>
      </c>
      <c r="C385" s="225">
        <f>COUNTIF(tabLocalidades!T:T,Projeções!B385)</f>
        <v>0</v>
      </c>
      <c r="D385" s="225"/>
      <c r="E385" s="75">
        <f t="shared" si="1"/>
        <v>0</v>
      </c>
      <c r="F385" s="75">
        <f t="shared" si="2"/>
        <v>238.08000000000055</v>
      </c>
      <c r="G385" s="75">
        <f t="shared" si="3"/>
        <v>386.88000000000051</v>
      </c>
    </row>
    <row r="386" spans="1:7" ht="15.75" customHeight="1">
      <c r="A386" s="75">
        <v>375</v>
      </c>
      <c r="B386" s="224">
        <v>43913</v>
      </c>
      <c r="C386" s="225">
        <f>COUNTIF(tabLocalidades!T:T,Projeções!B386)</f>
        <v>0</v>
      </c>
      <c r="D386" s="225"/>
      <c r="E386" s="75">
        <f t="shared" si="1"/>
        <v>0</v>
      </c>
      <c r="F386" s="75">
        <f t="shared" si="2"/>
        <v>239.04000000000056</v>
      </c>
      <c r="G386" s="75">
        <f t="shared" si="3"/>
        <v>388.44000000000051</v>
      </c>
    </row>
    <row r="387" spans="1:7" ht="15.75" customHeight="1">
      <c r="A387" s="75">
        <v>376</v>
      </c>
      <c r="B387" s="224">
        <v>43914</v>
      </c>
      <c r="C387" s="225">
        <f>COUNTIF(tabLocalidades!T:T,Projeções!B387)</f>
        <v>0</v>
      </c>
      <c r="D387" s="225"/>
      <c r="E387" s="75">
        <f t="shared" si="1"/>
        <v>0</v>
      </c>
      <c r="F387" s="75">
        <f t="shared" si="2"/>
        <v>240.00000000000057</v>
      </c>
      <c r="G387" s="75">
        <f t="shared" si="3"/>
        <v>390.00000000000051</v>
      </c>
    </row>
    <row r="388" spans="1:7" ht="15.75" customHeight="1">
      <c r="A388" s="75">
        <v>377</v>
      </c>
      <c r="B388" s="224">
        <v>43915</v>
      </c>
      <c r="C388" s="225">
        <f>COUNTIF(tabLocalidades!T:T,Projeções!B388)</f>
        <v>0</v>
      </c>
      <c r="D388" s="225"/>
      <c r="E388" s="75">
        <f t="shared" si="1"/>
        <v>0</v>
      </c>
      <c r="F388" s="75">
        <f t="shared" si="2"/>
        <v>240.96000000000058</v>
      </c>
      <c r="G388" s="75">
        <f t="shared" si="3"/>
        <v>391.56000000000051</v>
      </c>
    </row>
    <row r="389" spans="1:7" ht="15.75" customHeight="1">
      <c r="A389" s="75">
        <v>378</v>
      </c>
      <c r="B389" s="224">
        <v>43916</v>
      </c>
      <c r="C389" s="225">
        <f>COUNTIF(tabLocalidades!T:T,Projeções!B389)</f>
        <v>0</v>
      </c>
      <c r="D389" s="225"/>
      <c r="E389" s="75">
        <f t="shared" si="1"/>
        <v>0</v>
      </c>
      <c r="F389" s="75">
        <f t="shared" si="2"/>
        <v>241.92000000000058</v>
      </c>
      <c r="G389" s="75">
        <f t="shared" si="3"/>
        <v>393.12000000000052</v>
      </c>
    </row>
    <row r="390" spans="1:7" ht="15.75" customHeight="1">
      <c r="A390" s="75">
        <v>379</v>
      </c>
      <c r="B390" s="224">
        <v>43917</v>
      </c>
      <c r="C390" s="225">
        <f>COUNTIF(tabLocalidades!T:T,Projeções!B390)</f>
        <v>0</v>
      </c>
      <c r="D390" s="225"/>
      <c r="E390" s="75">
        <f t="shared" si="1"/>
        <v>0</v>
      </c>
      <c r="F390" s="75">
        <f t="shared" si="2"/>
        <v>242.88000000000059</v>
      </c>
      <c r="G390" s="75">
        <f t="shared" si="3"/>
        <v>394.68000000000052</v>
      </c>
    </row>
    <row r="391" spans="1:7" ht="15.75" customHeight="1">
      <c r="A391" s="75">
        <v>380</v>
      </c>
      <c r="B391" s="224">
        <v>43918</v>
      </c>
      <c r="C391" s="225">
        <f>COUNTIF(tabLocalidades!T:T,Projeções!B391)</f>
        <v>0</v>
      </c>
      <c r="D391" s="225"/>
      <c r="E391" s="75">
        <f t="shared" si="1"/>
        <v>0</v>
      </c>
      <c r="F391" s="75">
        <f t="shared" si="2"/>
        <v>243.8400000000006</v>
      </c>
      <c r="G391" s="75">
        <f t="shared" si="3"/>
        <v>396.24000000000052</v>
      </c>
    </row>
    <row r="392" spans="1:7" ht="15.75" customHeight="1">
      <c r="A392" s="75">
        <v>381</v>
      </c>
      <c r="B392" s="224">
        <v>43919</v>
      </c>
      <c r="C392" s="225">
        <f>COUNTIF(tabLocalidades!T:T,Projeções!B392)</f>
        <v>0</v>
      </c>
      <c r="D392" s="225"/>
      <c r="E392" s="75">
        <f t="shared" ref="E392:E646" si="4">FORECAST(A392,$D$12:$D$123,$A$12:$A$123)</f>
        <v>0</v>
      </c>
      <c r="F392" s="75">
        <f t="shared" si="2"/>
        <v>244.80000000000061</v>
      </c>
      <c r="G392" s="75">
        <f t="shared" si="3"/>
        <v>397.80000000000052</v>
      </c>
    </row>
    <row r="393" spans="1:7" ht="15.75" customHeight="1">
      <c r="A393" s="75">
        <v>382</v>
      </c>
      <c r="B393" s="224">
        <v>43920</v>
      </c>
      <c r="C393" s="225">
        <f>COUNTIF(tabLocalidades!T:T,Projeções!B393)</f>
        <v>0</v>
      </c>
      <c r="D393" s="225"/>
      <c r="E393" s="75">
        <f t="shared" si="4"/>
        <v>0</v>
      </c>
      <c r="F393" s="75">
        <f t="shared" ref="F393:F647" si="5">F392+$F$120</f>
        <v>245.76000000000062</v>
      </c>
      <c r="G393" s="75">
        <f t="shared" ref="G393:G647" si="6">G392+$G$120</f>
        <v>399.36000000000053</v>
      </c>
    </row>
    <row r="394" spans="1:7" ht="15.75" customHeight="1">
      <c r="A394" s="75">
        <v>383</v>
      </c>
      <c r="B394" s="224">
        <v>43921</v>
      </c>
      <c r="C394" s="225">
        <f>COUNTIF(tabLocalidades!T:T,Projeções!B394)</f>
        <v>0</v>
      </c>
      <c r="D394" s="225"/>
      <c r="E394" s="75">
        <f t="shared" si="4"/>
        <v>0</v>
      </c>
      <c r="F394" s="75">
        <f t="shared" si="5"/>
        <v>246.72000000000062</v>
      </c>
      <c r="G394" s="75">
        <f t="shared" si="6"/>
        <v>400.92000000000053</v>
      </c>
    </row>
    <row r="395" spans="1:7" ht="15.75" customHeight="1">
      <c r="A395" s="75">
        <v>384</v>
      </c>
      <c r="B395" s="224">
        <v>43922</v>
      </c>
      <c r="C395" s="225">
        <f>COUNTIF(tabLocalidades!T:T,Projeções!B395)</f>
        <v>0</v>
      </c>
      <c r="D395" s="225"/>
      <c r="E395" s="75">
        <f t="shared" si="4"/>
        <v>0</v>
      </c>
      <c r="F395" s="75">
        <f t="shared" si="5"/>
        <v>247.68000000000063</v>
      </c>
      <c r="G395" s="75">
        <f t="shared" si="6"/>
        <v>402.48000000000053</v>
      </c>
    </row>
    <row r="396" spans="1:7" ht="15.75" customHeight="1">
      <c r="A396" s="75">
        <v>385</v>
      </c>
      <c r="B396" s="224">
        <v>43923</v>
      </c>
      <c r="C396" s="225">
        <f>COUNTIF(tabLocalidades!T:T,Projeções!B396)</f>
        <v>0</v>
      </c>
      <c r="D396" s="225"/>
      <c r="E396" s="75">
        <f t="shared" si="4"/>
        <v>0</v>
      </c>
      <c r="F396" s="75">
        <f t="shared" si="5"/>
        <v>248.64000000000064</v>
      </c>
      <c r="G396" s="75">
        <f t="shared" si="6"/>
        <v>404.04000000000053</v>
      </c>
    </row>
    <row r="397" spans="1:7" ht="15.75" customHeight="1">
      <c r="A397" s="75">
        <v>386</v>
      </c>
      <c r="B397" s="224">
        <v>43924</v>
      </c>
      <c r="C397" s="225">
        <f>COUNTIF(tabLocalidades!T:T,Projeções!B397)</f>
        <v>0</v>
      </c>
      <c r="D397" s="225"/>
      <c r="E397" s="75">
        <f t="shared" si="4"/>
        <v>0</v>
      </c>
      <c r="F397" s="75">
        <f t="shared" si="5"/>
        <v>249.60000000000065</v>
      </c>
      <c r="G397" s="75">
        <f t="shared" si="6"/>
        <v>405.60000000000053</v>
      </c>
    </row>
    <row r="398" spans="1:7" ht="15.75" customHeight="1">
      <c r="A398" s="75">
        <v>387</v>
      </c>
      <c r="B398" s="224">
        <v>43925</v>
      </c>
      <c r="C398" s="225">
        <f>COUNTIF(tabLocalidades!T:T,Projeções!B398)</f>
        <v>0</v>
      </c>
      <c r="D398" s="225"/>
      <c r="E398" s="75">
        <f t="shared" si="4"/>
        <v>0</v>
      </c>
      <c r="F398" s="75">
        <f t="shared" si="5"/>
        <v>250.56000000000066</v>
      </c>
      <c r="G398" s="75">
        <f t="shared" si="6"/>
        <v>407.16000000000054</v>
      </c>
    </row>
    <row r="399" spans="1:7" ht="15.75" customHeight="1">
      <c r="A399" s="75">
        <v>388</v>
      </c>
      <c r="B399" s="224">
        <v>43926</v>
      </c>
      <c r="C399" s="225">
        <f>COUNTIF(tabLocalidades!T:T,Projeções!B399)</f>
        <v>0</v>
      </c>
      <c r="D399" s="225"/>
      <c r="E399" s="75">
        <f t="shared" si="4"/>
        <v>0</v>
      </c>
      <c r="F399" s="75">
        <f t="shared" si="5"/>
        <v>251.52000000000066</v>
      </c>
      <c r="G399" s="75">
        <f t="shared" si="6"/>
        <v>408.72000000000054</v>
      </c>
    </row>
    <row r="400" spans="1:7" ht="15.75" customHeight="1">
      <c r="A400" s="75">
        <v>389</v>
      </c>
      <c r="B400" s="224">
        <v>43927</v>
      </c>
      <c r="C400" s="225">
        <f>COUNTIF(tabLocalidades!T:T,Projeções!B400)</f>
        <v>0</v>
      </c>
      <c r="D400" s="225"/>
      <c r="E400" s="75">
        <f t="shared" si="4"/>
        <v>0</v>
      </c>
      <c r="F400" s="75">
        <f t="shared" si="5"/>
        <v>252.48000000000067</v>
      </c>
      <c r="G400" s="75">
        <f t="shared" si="6"/>
        <v>410.28000000000054</v>
      </c>
    </row>
    <row r="401" spans="1:7" ht="15.75" customHeight="1">
      <c r="A401" s="75">
        <v>390</v>
      </c>
      <c r="B401" s="224">
        <v>43928</v>
      </c>
      <c r="C401" s="225">
        <f>COUNTIF(tabLocalidades!T:T,Projeções!B401)</f>
        <v>0</v>
      </c>
      <c r="D401" s="225"/>
      <c r="E401" s="75">
        <f t="shared" si="4"/>
        <v>0</v>
      </c>
      <c r="F401" s="75">
        <f t="shared" si="5"/>
        <v>253.44000000000068</v>
      </c>
      <c r="G401" s="75">
        <f t="shared" si="6"/>
        <v>411.84000000000054</v>
      </c>
    </row>
    <row r="402" spans="1:7" ht="15.75" customHeight="1">
      <c r="A402" s="75">
        <v>391</v>
      </c>
      <c r="B402" s="224">
        <v>43929</v>
      </c>
      <c r="C402" s="225">
        <f>COUNTIF(tabLocalidades!T:T,Projeções!B402)</f>
        <v>0</v>
      </c>
      <c r="D402" s="225"/>
      <c r="E402" s="75">
        <f t="shared" si="4"/>
        <v>0</v>
      </c>
      <c r="F402" s="75">
        <f t="shared" si="5"/>
        <v>254.40000000000069</v>
      </c>
      <c r="G402" s="75">
        <f t="shared" si="6"/>
        <v>413.40000000000055</v>
      </c>
    </row>
    <row r="403" spans="1:7" ht="15.75" customHeight="1">
      <c r="A403" s="75">
        <v>392</v>
      </c>
      <c r="B403" s="224">
        <v>43930</v>
      </c>
      <c r="C403" s="225">
        <f>COUNTIF(tabLocalidades!T:T,Projeções!B403)</f>
        <v>0</v>
      </c>
      <c r="D403" s="225"/>
      <c r="E403" s="75">
        <f t="shared" si="4"/>
        <v>0</v>
      </c>
      <c r="F403" s="75">
        <f t="shared" si="5"/>
        <v>255.3600000000007</v>
      </c>
      <c r="G403" s="75">
        <f t="shared" si="6"/>
        <v>414.96000000000055</v>
      </c>
    </row>
    <row r="404" spans="1:7" ht="15.75" customHeight="1">
      <c r="A404" s="75">
        <v>393</v>
      </c>
      <c r="B404" s="224">
        <v>43931</v>
      </c>
      <c r="C404" s="225">
        <f>COUNTIF(tabLocalidades!T:T,Projeções!B404)</f>
        <v>0</v>
      </c>
      <c r="D404" s="225"/>
      <c r="E404" s="75">
        <f t="shared" si="4"/>
        <v>0</v>
      </c>
      <c r="F404" s="75">
        <f t="shared" si="5"/>
        <v>256.32000000000068</v>
      </c>
      <c r="G404" s="75">
        <f t="shared" si="6"/>
        <v>416.52000000000055</v>
      </c>
    </row>
    <row r="405" spans="1:7" ht="15.75" customHeight="1">
      <c r="A405" s="75">
        <v>394</v>
      </c>
      <c r="B405" s="224">
        <v>43932</v>
      </c>
      <c r="C405" s="225">
        <f>COUNTIF(tabLocalidades!T:T,Projeções!B405)</f>
        <v>0</v>
      </c>
      <c r="D405" s="225"/>
      <c r="E405" s="75">
        <f t="shared" si="4"/>
        <v>0</v>
      </c>
      <c r="F405" s="75">
        <f t="shared" si="5"/>
        <v>257.28000000000065</v>
      </c>
      <c r="G405" s="75">
        <f t="shared" si="6"/>
        <v>418.08000000000055</v>
      </c>
    </row>
    <row r="406" spans="1:7" ht="15.75" customHeight="1">
      <c r="A406" s="75">
        <v>395</v>
      </c>
      <c r="B406" s="224">
        <v>43933</v>
      </c>
      <c r="C406" s="225">
        <f>COUNTIF(tabLocalidades!T:T,Projeções!B406)</f>
        <v>0</v>
      </c>
      <c r="D406" s="225"/>
      <c r="E406" s="75">
        <f t="shared" si="4"/>
        <v>0</v>
      </c>
      <c r="F406" s="75">
        <f t="shared" si="5"/>
        <v>258.24000000000063</v>
      </c>
      <c r="G406" s="75">
        <f t="shared" si="6"/>
        <v>419.64000000000055</v>
      </c>
    </row>
    <row r="407" spans="1:7" ht="15.75" customHeight="1">
      <c r="A407" s="75">
        <v>396</v>
      </c>
      <c r="B407" s="224">
        <v>43934</v>
      </c>
      <c r="C407" s="225">
        <f>COUNTIF(tabLocalidades!T:T,Projeções!B407)</f>
        <v>0</v>
      </c>
      <c r="D407" s="225"/>
      <c r="E407" s="75">
        <f t="shared" si="4"/>
        <v>0</v>
      </c>
      <c r="F407" s="75">
        <f t="shared" si="5"/>
        <v>259.20000000000061</v>
      </c>
      <c r="G407" s="75">
        <f t="shared" si="6"/>
        <v>421.20000000000056</v>
      </c>
    </row>
    <row r="408" spans="1:7" ht="15.75" customHeight="1">
      <c r="A408" s="75">
        <v>397</v>
      </c>
      <c r="B408" s="224">
        <v>43935</v>
      </c>
      <c r="C408" s="225">
        <f>COUNTIF(tabLocalidades!T:T,Projeções!B408)</f>
        <v>0</v>
      </c>
      <c r="D408" s="225"/>
      <c r="E408" s="75">
        <f t="shared" si="4"/>
        <v>0</v>
      </c>
      <c r="F408" s="75">
        <f t="shared" si="5"/>
        <v>260.16000000000059</v>
      </c>
      <c r="G408" s="75">
        <f t="shared" si="6"/>
        <v>422.76000000000056</v>
      </c>
    </row>
    <row r="409" spans="1:7" ht="15.75" customHeight="1">
      <c r="A409" s="75">
        <v>398</v>
      </c>
      <c r="B409" s="224">
        <v>43936</v>
      </c>
      <c r="C409" s="225">
        <f>COUNTIF(tabLocalidades!T:T,Projeções!B409)</f>
        <v>0</v>
      </c>
      <c r="D409" s="225"/>
      <c r="E409" s="75">
        <f t="shared" si="4"/>
        <v>0</v>
      </c>
      <c r="F409" s="75">
        <f t="shared" si="5"/>
        <v>261.12000000000057</v>
      </c>
      <c r="G409" s="75">
        <f t="shared" si="6"/>
        <v>424.32000000000056</v>
      </c>
    </row>
    <row r="410" spans="1:7" ht="15.75" customHeight="1">
      <c r="A410" s="75">
        <v>399</v>
      </c>
      <c r="B410" s="224">
        <v>43937</v>
      </c>
      <c r="C410" s="225">
        <f>COUNTIF(tabLocalidades!T:T,Projeções!B410)</f>
        <v>0</v>
      </c>
      <c r="D410" s="225"/>
      <c r="E410" s="75">
        <f t="shared" si="4"/>
        <v>0</v>
      </c>
      <c r="F410" s="75">
        <f t="shared" si="5"/>
        <v>262.08000000000055</v>
      </c>
      <c r="G410" s="75">
        <f t="shared" si="6"/>
        <v>425.88000000000056</v>
      </c>
    </row>
    <row r="411" spans="1:7" ht="15.75" customHeight="1">
      <c r="A411" s="75">
        <v>400</v>
      </c>
      <c r="B411" s="224">
        <v>43938</v>
      </c>
      <c r="C411" s="225">
        <f>COUNTIF(tabLocalidades!T:T,Projeções!B411)</f>
        <v>0</v>
      </c>
      <c r="D411" s="225"/>
      <c r="E411" s="75">
        <f t="shared" si="4"/>
        <v>0</v>
      </c>
      <c r="F411" s="75">
        <f t="shared" si="5"/>
        <v>263.04000000000053</v>
      </c>
      <c r="G411" s="75">
        <f t="shared" si="6"/>
        <v>427.44000000000057</v>
      </c>
    </row>
    <row r="412" spans="1:7" ht="15.75" customHeight="1">
      <c r="A412" s="75">
        <v>401</v>
      </c>
      <c r="B412" s="224">
        <v>43939</v>
      </c>
      <c r="C412" s="225">
        <f>COUNTIF(tabLocalidades!T:T,Projeções!B412)</f>
        <v>0</v>
      </c>
      <c r="D412" s="225"/>
      <c r="E412" s="75">
        <f t="shared" si="4"/>
        <v>0</v>
      </c>
      <c r="F412" s="75">
        <f t="shared" si="5"/>
        <v>264.00000000000051</v>
      </c>
      <c r="G412" s="75">
        <f t="shared" si="6"/>
        <v>429.00000000000057</v>
      </c>
    </row>
    <row r="413" spans="1:7" ht="15.75" customHeight="1">
      <c r="A413" s="75">
        <v>402</v>
      </c>
      <c r="B413" s="224">
        <v>43940</v>
      </c>
      <c r="C413" s="225">
        <f>COUNTIF(tabLocalidades!T:T,Projeções!B413)</f>
        <v>0</v>
      </c>
      <c r="D413" s="225"/>
      <c r="E413" s="75">
        <f t="shared" si="4"/>
        <v>0</v>
      </c>
      <c r="F413" s="75">
        <f t="shared" si="5"/>
        <v>264.96000000000049</v>
      </c>
      <c r="G413" s="75">
        <f t="shared" si="6"/>
        <v>430.56000000000057</v>
      </c>
    </row>
    <row r="414" spans="1:7" ht="15.75" customHeight="1">
      <c r="A414" s="75">
        <v>403</v>
      </c>
      <c r="B414" s="224">
        <v>43941</v>
      </c>
      <c r="C414" s="225">
        <f>COUNTIF(tabLocalidades!T:T,Projeções!B414)</f>
        <v>0</v>
      </c>
      <c r="D414" s="225"/>
      <c r="E414" s="75">
        <f t="shared" si="4"/>
        <v>0</v>
      </c>
      <c r="F414" s="75">
        <f t="shared" si="5"/>
        <v>265.92000000000047</v>
      </c>
      <c r="G414" s="75">
        <f t="shared" si="6"/>
        <v>432.12000000000057</v>
      </c>
    </row>
    <row r="415" spans="1:7" ht="15.75" customHeight="1">
      <c r="A415" s="75">
        <v>404</v>
      </c>
      <c r="B415" s="224">
        <v>43942</v>
      </c>
      <c r="C415" s="225">
        <f>COUNTIF(tabLocalidades!T:T,Projeções!B415)</f>
        <v>0</v>
      </c>
      <c r="D415" s="225"/>
      <c r="E415" s="75">
        <f t="shared" si="4"/>
        <v>0</v>
      </c>
      <c r="F415" s="75">
        <f t="shared" si="5"/>
        <v>266.88000000000045</v>
      </c>
      <c r="G415" s="75">
        <f t="shared" si="6"/>
        <v>433.68000000000058</v>
      </c>
    </row>
    <row r="416" spans="1:7" ht="15.75" customHeight="1">
      <c r="A416" s="75">
        <v>405</v>
      </c>
      <c r="B416" s="224">
        <v>43943</v>
      </c>
      <c r="C416" s="225">
        <f>COUNTIF(tabLocalidades!T:T,Projeções!B416)</f>
        <v>0</v>
      </c>
      <c r="D416" s="225"/>
      <c r="E416" s="75">
        <f t="shared" si="4"/>
        <v>0</v>
      </c>
      <c r="F416" s="75">
        <f t="shared" si="5"/>
        <v>267.84000000000043</v>
      </c>
      <c r="G416" s="75">
        <f t="shared" si="6"/>
        <v>435.24000000000058</v>
      </c>
    </row>
    <row r="417" spans="1:7" ht="15.75" customHeight="1">
      <c r="A417" s="75">
        <v>406</v>
      </c>
      <c r="B417" s="224">
        <v>43944</v>
      </c>
      <c r="C417" s="225">
        <f>COUNTIF(tabLocalidades!T:T,Projeções!B417)</f>
        <v>0</v>
      </c>
      <c r="D417" s="225"/>
      <c r="E417" s="75">
        <f t="shared" si="4"/>
        <v>0</v>
      </c>
      <c r="F417" s="75">
        <f t="shared" si="5"/>
        <v>268.80000000000041</v>
      </c>
      <c r="G417" s="75">
        <f t="shared" si="6"/>
        <v>436.80000000000058</v>
      </c>
    </row>
    <row r="418" spans="1:7" ht="15.75" customHeight="1">
      <c r="A418" s="75">
        <v>407</v>
      </c>
      <c r="B418" s="224">
        <v>43945</v>
      </c>
      <c r="C418" s="225">
        <f>COUNTIF(tabLocalidades!T:T,Projeções!B418)</f>
        <v>0</v>
      </c>
      <c r="D418" s="225"/>
      <c r="E418" s="75">
        <f t="shared" si="4"/>
        <v>0</v>
      </c>
      <c r="F418" s="75">
        <f t="shared" si="5"/>
        <v>269.76000000000039</v>
      </c>
      <c r="G418" s="75">
        <f t="shared" si="6"/>
        <v>438.36000000000058</v>
      </c>
    </row>
    <row r="419" spans="1:7" ht="15.75" customHeight="1">
      <c r="A419" s="75">
        <v>408</v>
      </c>
      <c r="B419" s="224">
        <v>43946</v>
      </c>
      <c r="C419" s="225">
        <f>COUNTIF(tabLocalidades!T:T,Projeções!B419)</f>
        <v>0</v>
      </c>
      <c r="D419" s="225"/>
      <c r="E419" s="75">
        <f t="shared" si="4"/>
        <v>0</v>
      </c>
      <c r="F419" s="75">
        <f t="shared" si="5"/>
        <v>270.72000000000037</v>
      </c>
      <c r="G419" s="75">
        <f t="shared" si="6"/>
        <v>439.92000000000058</v>
      </c>
    </row>
    <row r="420" spans="1:7" ht="15.75" customHeight="1">
      <c r="A420" s="75">
        <v>409</v>
      </c>
      <c r="B420" s="224">
        <v>43947</v>
      </c>
      <c r="C420" s="225">
        <f>COUNTIF(tabLocalidades!T:T,Projeções!B420)</f>
        <v>0</v>
      </c>
      <c r="D420" s="225"/>
      <c r="E420" s="75">
        <f t="shared" si="4"/>
        <v>0</v>
      </c>
      <c r="F420" s="75">
        <f t="shared" si="5"/>
        <v>271.68000000000035</v>
      </c>
      <c r="G420" s="75">
        <f t="shared" si="6"/>
        <v>441.48000000000059</v>
      </c>
    </row>
    <row r="421" spans="1:7" ht="15.75" customHeight="1">
      <c r="A421" s="75">
        <v>410</v>
      </c>
      <c r="B421" s="224">
        <v>43948</v>
      </c>
      <c r="C421" s="225">
        <f>COUNTIF(tabLocalidades!T:T,Projeções!B421)</f>
        <v>0</v>
      </c>
      <c r="D421" s="225"/>
      <c r="E421" s="75">
        <f t="shared" si="4"/>
        <v>0</v>
      </c>
      <c r="F421" s="75">
        <f t="shared" si="5"/>
        <v>272.64000000000033</v>
      </c>
      <c r="G421" s="75">
        <f t="shared" si="6"/>
        <v>443.04000000000059</v>
      </c>
    </row>
    <row r="422" spans="1:7" ht="15.75" customHeight="1">
      <c r="A422" s="75">
        <v>411</v>
      </c>
      <c r="B422" s="224">
        <v>43949</v>
      </c>
      <c r="C422" s="225">
        <f>COUNTIF(tabLocalidades!T:T,Projeções!B422)</f>
        <v>0</v>
      </c>
      <c r="D422" s="225"/>
      <c r="E422" s="75">
        <f t="shared" si="4"/>
        <v>0</v>
      </c>
      <c r="F422" s="75">
        <f t="shared" si="5"/>
        <v>273.60000000000031</v>
      </c>
      <c r="G422" s="75">
        <f t="shared" si="6"/>
        <v>444.60000000000059</v>
      </c>
    </row>
    <row r="423" spans="1:7" ht="15.75" customHeight="1">
      <c r="A423" s="75">
        <v>412</v>
      </c>
      <c r="B423" s="224">
        <v>43950</v>
      </c>
      <c r="C423" s="225">
        <f>COUNTIF(tabLocalidades!T:T,Projeções!B423)</f>
        <v>0</v>
      </c>
      <c r="D423" s="225"/>
      <c r="E423" s="75">
        <f t="shared" si="4"/>
        <v>0</v>
      </c>
      <c r="F423" s="75">
        <f t="shared" si="5"/>
        <v>274.56000000000029</v>
      </c>
      <c r="G423" s="75">
        <f t="shared" si="6"/>
        <v>446.16000000000059</v>
      </c>
    </row>
    <row r="424" spans="1:7" ht="15.75" customHeight="1">
      <c r="A424" s="75">
        <v>413</v>
      </c>
      <c r="B424" s="224">
        <v>43951</v>
      </c>
      <c r="C424" s="225">
        <f>COUNTIF(tabLocalidades!T:T,Projeções!B424)</f>
        <v>0</v>
      </c>
      <c r="D424" s="225"/>
      <c r="E424" s="75">
        <f t="shared" si="4"/>
        <v>0</v>
      </c>
      <c r="F424" s="75">
        <f t="shared" si="5"/>
        <v>275.52000000000027</v>
      </c>
      <c r="G424" s="75">
        <f t="shared" si="6"/>
        <v>447.7200000000006</v>
      </c>
    </row>
    <row r="425" spans="1:7" ht="15.75" customHeight="1">
      <c r="A425" s="75">
        <v>414</v>
      </c>
      <c r="B425" s="224">
        <v>43952</v>
      </c>
      <c r="C425" s="225">
        <f>COUNTIF(tabLocalidades!T:T,Projeções!B425)</f>
        <v>0</v>
      </c>
      <c r="D425" s="225"/>
      <c r="E425" s="75">
        <f t="shared" si="4"/>
        <v>0</v>
      </c>
      <c r="F425" s="75">
        <f t="shared" si="5"/>
        <v>276.48000000000025</v>
      </c>
      <c r="G425" s="75">
        <f t="shared" si="6"/>
        <v>449.2800000000006</v>
      </c>
    </row>
    <row r="426" spans="1:7" ht="15.75" customHeight="1">
      <c r="A426" s="75">
        <v>415</v>
      </c>
      <c r="B426" s="224">
        <v>43953</v>
      </c>
      <c r="C426" s="225">
        <f>COUNTIF(tabLocalidades!T:T,Projeções!B426)</f>
        <v>0</v>
      </c>
      <c r="D426" s="225"/>
      <c r="E426" s="75">
        <f t="shared" si="4"/>
        <v>0</v>
      </c>
      <c r="F426" s="75">
        <f t="shared" si="5"/>
        <v>277.44000000000023</v>
      </c>
      <c r="G426" s="75">
        <f t="shared" si="6"/>
        <v>450.8400000000006</v>
      </c>
    </row>
    <row r="427" spans="1:7" ht="15.75" customHeight="1">
      <c r="A427" s="75">
        <v>416</v>
      </c>
      <c r="B427" s="224">
        <v>43954</v>
      </c>
      <c r="C427" s="225">
        <f>COUNTIF(tabLocalidades!T:T,Projeções!B427)</f>
        <v>0</v>
      </c>
      <c r="D427" s="225"/>
      <c r="E427" s="75">
        <f t="shared" si="4"/>
        <v>0</v>
      </c>
      <c r="F427" s="75">
        <f t="shared" si="5"/>
        <v>278.4000000000002</v>
      </c>
      <c r="G427" s="75">
        <f t="shared" si="6"/>
        <v>452.4000000000006</v>
      </c>
    </row>
    <row r="428" spans="1:7" ht="15.75" customHeight="1">
      <c r="A428" s="75">
        <v>417</v>
      </c>
      <c r="B428" s="224">
        <v>43955</v>
      </c>
      <c r="C428" s="225">
        <f>COUNTIF(tabLocalidades!T:T,Projeções!B428)</f>
        <v>0</v>
      </c>
      <c r="D428" s="225"/>
      <c r="E428" s="75">
        <f t="shared" si="4"/>
        <v>0</v>
      </c>
      <c r="F428" s="75">
        <f t="shared" si="5"/>
        <v>279.36000000000018</v>
      </c>
      <c r="G428" s="75">
        <f t="shared" si="6"/>
        <v>453.9600000000006</v>
      </c>
    </row>
    <row r="429" spans="1:7" ht="15.75" customHeight="1">
      <c r="A429" s="75">
        <v>418</v>
      </c>
      <c r="B429" s="224">
        <v>43956</v>
      </c>
      <c r="C429" s="225">
        <f>COUNTIF(tabLocalidades!T:T,Projeções!B429)</f>
        <v>0</v>
      </c>
      <c r="D429" s="225"/>
      <c r="E429" s="75">
        <f t="shared" si="4"/>
        <v>0</v>
      </c>
      <c r="F429" s="75">
        <f t="shared" si="5"/>
        <v>280.32000000000016</v>
      </c>
      <c r="G429" s="75">
        <f t="shared" si="6"/>
        <v>455.52000000000061</v>
      </c>
    </row>
    <row r="430" spans="1:7" ht="15.75" customHeight="1">
      <c r="A430" s="75">
        <v>419</v>
      </c>
      <c r="B430" s="224">
        <v>43957</v>
      </c>
      <c r="C430" s="225">
        <f>COUNTIF(tabLocalidades!T:T,Projeções!B430)</f>
        <v>0</v>
      </c>
      <c r="D430" s="225"/>
      <c r="E430" s="75">
        <f t="shared" si="4"/>
        <v>0</v>
      </c>
      <c r="F430" s="75">
        <f t="shared" si="5"/>
        <v>281.28000000000014</v>
      </c>
      <c r="G430" s="75">
        <f t="shared" si="6"/>
        <v>457.08000000000061</v>
      </c>
    </row>
    <row r="431" spans="1:7" ht="15.75" customHeight="1">
      <c r="A431" s="75">
        <v>420</v>
      </c>
      <c r="B431" s="224">
        <v>43958</v>
      </c>
      <c r="C431" s="225">
        <f>COUNTIF(tabLocalidades!T:T,Projeções!B431)</f>
        <v>0</v>
      </c>
      <c r="D431" s="225"/>
      <c r="E431" s="75">
        <f t="shared" si="4"/>
        <v>0</v>
      </c>
      <c r="F431" s="75">
        <f t="shared" si="5"/>
        <v>282.24000000000012</v>
      </c>
      <c r="G431" s="75">
        <f t="shared" si="6"/>
        <v>458.64000000000061</v>
      </c>
    </row>
    <row r="432" spans="1:7" ht="15.75" customHeight="1">
      <c r="A432" s="75">
        <v>421</v>
      </c>
      <c r="B432" s="224">
        <v>43959</v>
      </c>
      <c r="C432" s="225">
        <f>COUNTIF(tabLocalidades!T:T,Projeções!B432)</f>
        <v>0</v>
      </c>
      <c r="D432" s="225"/>
      <c r="E432" s="75">
        <f t="shared" si="4"/>
        <v>0</v>
      </c>
      <c r="F432" s="75">
        <f t="shared" si="5"/>
        <v>283.2000000000001</v>
      </c>
      <c r="G432" s="75">
        <f t="shared" si="6"/>
        <v>460.20000000000061</v>
      </c>
    </row>
    <row r="433" spans="1:7" ht="15.75" customHeight="1">
      <c r="A433" s="75">
        <v>422</v>
      </c>
      <c r="B433" s="224">
        <v>43960</v>
      </c>
      <c r="C433" s="225">
        <f>COUNTIF(tabLocalidades!T:T,Projeções!B433)</f>
        <v>0</v>
      </c>
      <c r="D433" s="225"/>
      <c r="E433" s="75">
        <f t="shared" si="4"/>
        <v>0</v>
      </c>
      <c r="F433" s="75">
        <f t="shared" si="5"/>
        <v>284.16000000000008</v>
      </c>
      <c r="G433" s="75">
        <f t="shared" si="6"/>
        <v>461.76000000000062</v>
      </c>
    </row>
    <row r="434" spans="1:7" ht="15.75" customHeight="1">
      <c r="A434" s="75">
        <v>423</v>
      </c>
      <c r="B434" s="224">
        <v>43961</v>
      </c>
      <c r="C434" s="225">
        <f>COUNTIF(tabLocalidades!T:T,Projeções!B434)</f>
        <v>0</v>
      </c>
      <c r="D434" s="225"/>
      <c r="E434" s="75">
        <f t="shared" si="4"/>
        <v>0</v>
      </c>
      <c r="F434" s="75">
        <f t="shared" si="5"/>
        <v>285.12000000000006</v>
      </c>
      <c r="G434" s="75">
        <f t="shared" si="6"/>
        <v>463.32000000000062</v>
      </c>
    </row>
    <row r="435" spans="1:7" ht="15.75" customHeight="1">
      <c r="A435" s="75">
        <v>424</v>
      </c>
      <c r="B435" s="224">
        <v>43962</v>
      </c>
      <c r="C435" s="225">
        <f>COUNTIF(tabLocalidades!T:T,Projeções!B435)</f>
        <v>0</v>
      </c>
      <c r="D435" s="225"/>
      <c r="E435" s="75">
        <f t="shared" si="4"/>
        <v>0</v>
      </c>
      <c r="F435" s="75">
        <f t="shared" si="5"/>
        <v>286.08000000000004</v>
      </c>
      <c r="G435" s="75">
        <f t="shared" si="6"/>
        <v>464.88000000000062</v>
      </c>
    </row>
    <row r="436" spans="1:7" ht="15.75" customHeight="1">
      <c r="A436" s="75">
        <v>425</v>
      </c>
      <c r="B436" s="224">
        <v>43963</v>
      </c>
      <c r="C436" s="225">
        <f>COUNTIF(tabLocalidades!T:T,Projeções!B436)</f>
        <v>0</v>
      </c>
      <c r="D436" s="225"/>
      <c r="E436" s="75">
        <f t="shared" si="4"/>
        <v>0</v>
      </c>
      <c r="F436" s="75">
        <f t="shared" si="5"/>
        <v>287.04000000000002</v>
      </c>
      <c r="G436" s="75">
        <f t="shared" si="6"/>
        <v>466.44000000000062</v>
      </c>
    </row>
    <row r="437" spans="1:7" ht="15.75" customHeight="1">
      <c r="A437" s="75">
        <v>426</v>
      </c>
      <c r="B437" s="224">
        <v>43964</v>
      </c>
      <c r="C437" s="225">
        <f>COUNTIF(tabLocalidades!T:T,Projeções!B437)</f>
        <v>0</v>
      </c>
      <c r="D437" s="225"/>
      <c r="E437" s="75">
        <f t="shared" si="4"/>
        <v>0</v>
      </c>
      <c r="F437" s="75">
        <f t="shared" si="5"/>
        <v>288</v>
      </c>
      <c r="G437" s="75">
        <f t="shared" si="6"/>
        <v>468.00000000000063</v>
      </c>
    </row>
    <row r="438" spans="1:7" ht="15.75" customHeight="1">
      <c r="A438" s="75">
        <v>427</v>
      </c>
      <c r="B438" s="224">
        <v>43965</v>
      </c>
      <c r="C438" s="225">
        <f>COUNTIF(tabLocalidades!T:T,Projeções!B438)</f>
        <v>0</v>
      </c>
      <c r="D438" s="225"/>
      <c r="E438" s="75">
        <f t="shared" si="4"/>
        <v>0</v>
      </c>
      <c r="F438" s="75">
        <f t="shared" si="5"/>
        <v>288.95999999999998</v>
      </c>
      <c r="G438" s="75">
        <f t="shared" si="6"/>
        <v>469.56000000000063</v>
      </c>
    </row>
    <row r="439" spans="1:7" ht="15.75" customHeight="1">
      <c r="A439" s="75">
        <v>428</v>
      </c>
      <c r="B439" s="224">
        <v>43966</v>
      </c>
      <c r="C439" s="225">
        <f>COUNTIF(tabLocalidades!T:T,Projeções!B439)</f>
        <v>0</v>
      </c>
      <c r="D439" s="225"/>
      <c r="E439" s="75">
        <f t="shared" si="4"/>
        <v>0</v>
      </c>
      <c r="F439" s="75">
        <f t="shared" si="5"/>
        <v>289.91999999999996</v>
      </c>
      <c r="G439" s="75">
        <f t="shared" si="6"/>
        <v>471.12000000000063</v>
      </c>
    </row>
    <row r="440" spans="1:7" ht="15.75" customHeight="1">
      <c r="A440" s="75">
        <v>429</v>
      </c>
      <c r="B440" s="224">
        <v>43967</v>
      </c>
      <c r="C440" s="225">
        <f>COUNTIF(tabLocalidades!T:T,Projeções!B440)</f>
        <v>0</v>
      </c>
      <c r="D440" s="225"/>
      <c r="E440" s="75">
        <f t="shared" si="4"/>
        <v>0</v>
      </c>
      <c r="F440" s="75">
        <f t="shared" si="5"/>
        <v>290.87999999999994</v>
      </c>
      <c r="G440" s="75">
        <f t="shared" si="6"/>
        <v>472.68000000000063</v>
      </c>
    </row>
    <row r="441" spans="1:7" ht="15.75" customHeight="1">
      <c r="A441" s="75">
        <v>430</v>
      </c>
      <c r="B441" s="224">
        <v>43968</v>
      </c>
      <c r="C441" s="225">
        <f>COUNTIF(tabLocalidades!T:T,Projeções!B441)</f>
        <v>0</v>
      </c>
      <c r="D441" s="225"/>
      <c r="E441" s="75">
        <f t="shared" si="4"/>
        <v>0</v>
      </c>
      <c r="F441" s="75">
        <f t="shared" si="5"/>
        <v>291.83999999999992</v>
      </c>
      <c r="G441" s="75">
        <f t="shared" si="6"/>
        <v>474.24000000000063</v>
      </c>
    </row>
    <row r="442" spans="1:7" ht="15.75" customHeight="1">
      <c r="A442" s="75">
        <v>431</v>
      </c>
      <c r="B442" s="224">
        <v>43969</v>
      </c>
      <c r="C442" s="225">
        <f>COUNTIF(tabLocalidades!T:T,Projeções!B442)</f>
        <v>0</v>
      </c>
      <c r="D442" s="225"/>
      <c r="E442" s="75">
        <f t="shared" si="4"/>
        <v>0</v>
      </c>
      <c r="F442" s="75">
        <f t="shared" si="5"/>
        <v>292.7999999999999</v>
      </c>
      <c r="G442" s="75">
        <f t="shared" si="6"/>
        <v>475.80000000000064</v>
      </c>
    </row>
    <row r="443" spans="1:7" ht="15.75" customHeight="1">
      <c r="A443" s="75">
        <v>432</v>
      </c>
      <c r="B443" s="224">
        <v>43970</v>
      </c>
      <c r="C443" s="225">
        <f>COUNTIF(tabLocalidades!T:T,Projeções!B443)</f>
        <v>0</v>
      </c>
      <c r="D443" s="225"/>
      <c r="E443" s="75">
        <f t="shared" si="4"/>
        <v>0</v>
      </c>
      <c r="F443" s="75">
        <f t="shared" si="5"/>
        <v>293.75999999999988</v>
      </c>
      <c r="G443" s="75">
        <f t="shared" si="6"/>
        <v>477.36000000000064</v>
      </c>
    </row>
    <row r="444" spans="1:7" ht="15.75" customHeight="1">
      <c r="A444" s="75">
        <v>433</v>
      </c>
      <c r="B444" s="224">
        <v>43971</v>
      </c>
      <c r="C444" s="225">
        <f>COUNTIF(tabLocalidades!T:T,Projeções!B444)</f>
        <v>0</v>
      </c>
      <c r="D444" s="225"/>
      <c r="E444" s="75">
        <f t="shared" si="4"/>
        <v>0</v>
      </c>
      <c r="F444" s="75">
        <f t="shared" si="5"/>
        <v>294.71999999999986</v>
      </c>
      <c r="G444" s="75">
        <f t="shared" si="6"/>
        <v>478.92000000000064</v>
      </c>
    </row>
    <row r="445" spans="1:7" ht="15.75" customHeight="1">
      <c r="A445" s="75">
        <v>434</v>
      </c>
      <c r="B445" s="224">
        <v>43972</v>
      </c>
      <c r="C445" s="225">
        <f>COUNTIF(tabLocalidades!T:T,Projeções!B445)</f>
        <v>0</v>
      </c>
      <c r="D445" s="225"/>
      <c r="E445" s="75">
        <f t="shared" si="4"/>
        <v>0</v>
      </c>
      <c r="F445" s="75">
        <f t="shared" si="5"/>
        <v>295.67999999999984</v>
      </c>
      <c r="G445" s="75">
        <f t="shared" si="6"/>
        <v>480.48000000000064</v>
      </c>
    </row>
    <row r="446" spans="1:7" ht="15.75" customHeight="1">
      <c r="A446" s="75">
        <v>435</v>
      </c>
      <c r="B446" s="224">
        <v>43973</v>
      </c>
      <c r="C446" s="225">
        <f>COUNTIF(tabLocalidades!T:T,Projeções!B446)</f>
        <v>0</v>
      </c>
      <c r="D446" s="225"/>
      <c r="E446" s="75">
        <f t="shared" si="4"/>
        <v>0</v>
      </c>
      <c r="F446" s="75">
        <f t="shared" si="5"/>
        <v>296.63999999999982</v>
      </c>
      <c r="G446" s="75">
        <f t="shared" si="6"/>
        <v>482.04000000000065</v>
      </c>
    </row>
    <row r="447" spans="1:7" ht="15.75" customHeight="1">
      <c r="A447" s="75">
        <v>436</v>
      </c>
      <c r="B447" s="224">
        <v>43974</v>
      </c>
      <c r="C447" s="225">
        <f>COUNTIF(tabLocalidades!T:T,Projeções!B447)</f>
        <v>0</v>
      </c>
      <c r="D447" s="225"/>
      <c r="E447" s="75">
        <f t="shared" si="4"/>
        <v>0</v>
      </c>
      <c r="F447" s="75">
        <f t="shared" si="5"/>
        <v>297.5999999999998</v>
      </c>
      <c r="G447" s="75">
        <f t="shared" si="6"/>
        <v>483.60000000000065</v>
      </c>
    </row>
    <row r="448" spans="1:7" ht="15.75" customHeight="1">
      <c r="A448" s="75">
        <v>437</v>
      </c>
      <c r="B448" s="224">
        <v>43975</v>
      </c>
      <c r="C448" s="225">
        <f>COUNTIF(tabLocalidades!T:T,Projeções!B448)</f>
        <v>0</v>
      </c>
      <c r="D448" s="225"/>
      <c r="E448" s="75">
        <f t="shared" si="4"/>
        <v>0</v>
      </c>
      <c r="F448" s="75">
        <f t="shared" si="5"/>
        <v>298.55999999999977</v>
      </c>
      <c r="G448" s="75">
        <f t="shared" si="6"/>
        <v>485.16000000000065</v>
      </c>
    </row>
    <row r="449" spans="1:7" ht="15.75" customHeight="1">
      <c r="A449" s="75">
        <v>438</v>
      </c>
      <c r="B449" s="224">
        <v>43976</v>
      </c>
      <c r="C449" s="225">
        <f>COUNTIF(tabLocalidades!T:T,Projeções!B449)</f>
        <v>0</v>
      </c>
      <c r="D449" s="225"/>
      <c r="E449" s="75">
        <f t="shared" si="4"/>
        <v>0</v>
      </c>
      <c r="F449" s="75">
        <f t="shared" si="5"/>
        <v>299.51999999999975</v>
      </c>
      <c r="G449" s="75">
        <f t="shared" si="6"/>
        <v>486.72000000000065</v>
      </c>
    </row>
    <row r="450" spans="1:7" ht="15.75" customHeight="1">
      <c r="A450" s="75">
        <v>439</v>
      </c>
      <c r="B450" s="224">
        <v>43977</v>
      </c>
      <c r="C450" s="225">
        <f>COUNTIF(tabLocalidades!T:T,Projeções!B450)</f>
        <v>0</v>
      </c>
      <c r="D450" s="225"/>
      <c r="E450" s="75">
        <f t="shared" si="4"/>
        <v>0</v>
      </c>
      <c r="F450" s="75">
        <f t="shared" si="5"/>
        <v>300.47999999999973</v>
      </c>
      <c r="G450" s="75">
        <f t="shared" si="6"/>
        <v>488.28000000000065</v>
      </c>
    </row>
    <row r="451" spans="1:7" ht="15.75" customHeight="1">
      <c r="A451" s="75">
        <v>440</v>
      </c>
      <c r="B451" s="224">
        <v>43978</v>
      </c>
      <c r="C451" s="225">
        <f>COUNTIF(tabLocalidades!T:T,Projeções!B451)</f>
        <v>0</v>
      </c>
      <c r="D451" s="225"/>
      <c r="E451" s="75">
        <f t="shared" si="4"/>
        <v>0</v>
      </c>
      <c r="F451" s="75">
        <f t="shared" si="5"/>
        <v>301.43999999999971</v>
      </c>
      <c r="G451" s="75">
        <f t="shared" si="6"/>
        <v>489.84000000000066</v>
      </c>
    </row>
    <row r="452" spans="1:7" ht="15.75" customHeight="1">
      <c r="A452" s="75">
        <v>441</v>
      </c>
      <c r="B452" s="224">
        <v>43979</v>
      </c>
      <c r="C452" s="225">
        <f>COUNTIF(tabLocalidades!T:T,Projeções!B452)</f>
        <v>0</v>
      </c>
      <c r="D452" s="225"/>
      <c r="E452" s="75">
        <f t="shared" si="4"/>
        <v>0</v>
      </c>
      <c r="F452" s="75">
        <f t="shared" si="5"/>
        <v>302.39999999999969</v>
      </c>
      <c r="G452" s="75">
        <f t="shared" si="6"/>
        <v>491.40000000000066</v>
      </c>
    </row>
    <row r="453" spans="1:7" ht="15.75" customHeight="1">
      <c r="A453" s="75">
        <v>442</v>
      </c>
      <c r="B453" s="224">
        <v>43980</v>
      </c>
      <c r="C453" s="225">
        <f>COUNTIF(tabLocalidades!T:T,Projeções!B453)</f>
        <v>0</v>
      </c>
      <c r="D453" s="225"/>
      <c r="E453" s="75">
        <f t="shared" si="4"/>
        <v>0</v>
      </c>
      <c r="F453" s="75">
        <f t="shared" si="5"/>
        <v>303.35999999999967</v>
      </c>
      <c r="G453" s="75">
        <f t="shared" si="6"/>
        <v>492.96000000000066</v>
      </c>
    </row>
    <row r="454" spans="1:7" ht="15.75" customHeight="1">
      <c r="A454" s="75">
        <v>443</v>
      </c>
      <c r="B454" s="224">
        <v>43981</v>
      </c>
      <c r="C454" s="225">
        <f>COUNTIF(tabLocalidades!T:T,Projeções!B454)</f>
        <v>0</v>
      </c>
      <c r="D454" s="225"/>
      <c r="E454" s="75">
        <f t="shared" si="4"/>
        <v>0</v>
      </c>
      <c r="F454" s="75">
        <f t="shared" si="5"/>
        <v>304.31999999999965</v>
      </c>
      <c r="G454" s="75">
        <f t="shared" si="6"/>
        <v>494.52000000000066</v>
      </c>
    </row>
    <row r="455" spans="1:7" ht="15.75" customHeight="1">
      <c r="A455" s="75">
        <v>444</v>
      </c>
      <c r="B455" s="224">
        <v>43982</v>
      </c>
      <c r="C455" s="225"/>
      <c r="D455" s="225"/>
      <c r="E455" s="75">
        <f t="shared" si="4"/>
        <v>0</v>
      </c>
      <c r="F455" s="75">
        <f t="shared" si="5"/>
        <v>305.27999999999963</v>
      </c>
      <c r="G455" s="75">
        <f t="shared" si="6"/>
        <v>496.08000000000067</v>
      </c>
    </row>
    <row r="456" spans="1:7" ht="15.75" customHeight="1">
      <c r="A456" s="75">
        <v>445</v>
      </c>
      <c r="B456" s="224">
        <v>43983</v>
      </c>
      <c r="C456" s="225"/>
      <c r="D456" s="225"/>
      <c r="E456" s="75">
        <f t="shared" si="4"/>
        <v>0</v>
      </c>
      <c r="F456" s="75">
        <f t="shared" si="5"/>
        <v>306.23999999999961</v>
      </c>
      <c r="G456" s="75">
        <f t="shared" si="6"/>
        <v>497.64000000000067</v>
      </c>
    </row>
    <row r="457" spans="1:7" ht="15.75" customHeight="1">
      <c r="A457" s="75">
        <v>446</v>
      </c>
      <c r="B457" s="224">
        <v>43984</v>
      </c>
      <c r="C457" s="225"/>
      <c r="D457" s="225"/>
      <c r="E457" s="75">
        <f t="shared" si="4"/>
        <v>0</v>
      </c>
      <c r="F457" s="75">
        <f t="shared" si="5"/>
        <v>307.19999999999959</v>
      </c>
      <c r="G457" s="75">
        <f t="shared" si="6"/>
        <v>499.20000000000067</v>
      </c>
    </row>
    <row r="458" spans="1:7" ht="15.75" customHeight="1">
      <c r="A458" s="75">
        <v>447</v>
      </c>
      <c r="B458" s="224">
        <v>43985</v>
      </c>
      <c r="C458" s="225"/>
      <c r="D458" s="225"/>
      <c r="E458" s="75">
        <f t="shared" si="4"/>
        <v>0</v>
      </c>
      <c r="F458" s="75">
        <f t="shared" si="5"/>
        <v>308.15999999999957</v>
      </c>
      <c r="G458" s="75">
        <f t="shared" si="6"/>
        <v>500.76000000000067</v>
      </c>
    </row>
    <row r="459" spans="1:7" ht="15.75" customHeight="1">
      <c r="A459" s="75">
        <v>448</v>
      </c>
      <c r="B459" s="224">
        <v>43986</v>
      </c>
      <c r="C459" s="225"/>
      <c r="D459" s="225"/>
      <c r="E459" s="75">
        <f t="shared" si="4"/>
        <v>0</v>
      </c>
      <c r="F459" s="75">
        <f t="shared" si="5"/>
        <v>309.11999999999955</v>
      </c>
      <c r="G459" s="75">
        <f t="shared" si="6"/>
        <v>502.32000000000068</v>
      </c>
    </row>
    <row r="460" spans="1:7" ht="15.75" customHeight="1">
      <c r="A460" s="75">
        <v>449</v>
      </c>
      <c r="B460" s="224">
        <v>43987</v>
      </c>
      <c r="C460" s="225"/>
      <c r="D460" s="225"/>
      <c r="E460" s="75">
        <f t="shared" si="4"/>
        <v>0</v>
      </c>
      <c r="F460" s="75">
        <f t="shared" si="5"/>
        <v>310.07999999999953</v>
      </c>
      <c r="G460" s="75">
        <f t="shared" si="6"/>
        <v>503.88000000000068</v>
      </c>
    </row>
    <row r="461" spans="1:7" ht="15.75" customHeight="1">
      <c r="A461" s="75">
        <v>450</v>
      </c>
      <c r="B461" s="224">
        <v>43988</v>
      </c>
      <c r="C461" s="225"/>
      <c r="D461" s="225"/>
      <c r="E461" s="75">
        <f t="shared" si="4"/>
        <v>0</v>
      </c>
      <c r="F461" s="75">
        <f t="shared" si="5"/>
        <v>311.03999999999951</v>
      </c>
      <c r="G461" s="75">
        <f t="shared" si="6"/>
        <v>505.44000000000068</v>
      </c>
    </row>
    <row r="462" spans="1:7" ht="15.75" customHeight="1">
      <c r="A462" s="75">
        <v>451</v>
      </c>
      <c r="B462" s="224">
        <v>43989</v>
      </c>
      <c r="C462" s="225"/>
      <c r="D462" s="225"/>
      <c r="E462" s="75">
        <f t="shared" si="4"/>
        <v>0</v>
      </c>
      <c r="F462" s="75">
        <f t="shared" si="5"/>
        <v>311.99999999999949</v>
      </c>
      <c r="G462" s="75">
        <f t="shared" si="6"/>
        <v>507.00000000000068</v>
      </c>
    </row>
    <row r="463" spans="1:7" ht="15.75" customHeight="1">
      <c r="A463" s="75">
        <v>452</v>
      </c>
      <c r="B463" s="224">
        <v>43990</v>
      </c>
      <c r="C463" s="225"/>
      <c r="D463" s="225"/>
      <c r="E463" s="75">
        <f t="shared" si="4"/>
        <v>0</v>
      </c>
      <c r="F463" s="75">
        <f t="shared" si="5"/>
        <v>312.95999999999947</v>
      </c>
      <c r="G463" s="75">
        <f t="shared" si="6"/>
        <v>508.56000000000068</v>
      </c>
    </row>
    <row r="464" spans="1:7" ht="15.75" customHeight="1">
      <c r="A464" s="75">
        <v>453</v>
      </c>
      <c r="B464" s="224">
        <v>43991</v>
      </c>
      <c r="C464" s="225"/>
      <c r="D464" s="225"/>
      <c r="E464" s="75">
        <f t="shared" si="4"/>
        <v>0</v>
      </c>
      <c r="F464" s="75">
        <f t="shared" si="5"/>
        <v>313.91999999999945</v>
      </c>
      <c r="G464" s="75">
        <f t="shared" si="6"/>
        <v>510.12000000000069</v>
      </c>
    </row>
    <row r="465" spans="1:7" ht="15.75" customHeight="1">
      <c r="A465" s="75">
        <v>454</v>
      </c>
      <c r="B465" s="224">
        <v>43992</v>
      </c>
      <c r="C465" s="225"/>
      <c r="D465" s="225"/>
      <c r="E465" s="75">
        <f t="shared" si="4"/>
        <v>0</v>
      </c>
      <c r="F465" s="75">
        <f t="shared" si="5"/>
        <v>314.87999999999943</v>
      </c>
      <c r="G465" s="75">
        <f t="shared" si="6"/>
        <v>511.68000000000069</v>
      </c>
    </row>
    <row r="466" spans="1:7" ht="15.75" customHeight="1">
      <c r="A466" s="75">
        <v>455</v>
      </c>
      <c r="B466" s="224">
        <v>43993</v>
      </c>
      <c r="C466" s="225"/>
      <c r="D466" s="225"/>
      <c r="E466" s="75">
        <f t="shared" si="4"/>
        <v>0</v>
      </c>
      <c r="F466" s="75">
        <f t="shared" si="5"/>
        <v>315.83999999999941</v>
      </c>
      <c r="G466" s="75">
        <f t="shared" si="6"/>
        <v>513.24000000000069</v>
      </c>
    </row>
    <row r="467" spans="1:7" ht="15.75" customHeight="1">
      <c r="A467" s="75">
        <v>456</v>
      </c>
      <c r="B467" s="224">
        <v>43994</v>
      </c>
      <c r="C467" s="225"/>
      <c r="D467" s="225"/>
      <c r="E467" s="75">
        <f t="shared" si="4"/>
        <v>0</v>
      </c>
      <c r="F467" s="75">
        <f t="shared" si="5"/>
        <v>316.79999999999939</v>
      </c>
      <c r="G467" s="75">
        <f t="shared" si="6"/>
        <v>514.80000000000064</v>
      </c>
    </row>
    <row r="468" spans="1:7" ht="15.75" customHeight="1">
      <c r="A468" s="75">
        <v>457</v>
      </c>
      <c r="B468" s="224">
        <v>43995</v>
      </c>
      <c r="C468" s="225"/>
      <c r="D468" s="225"/>
      <c r="E468" s="75">
        <f t="shared" si="4"/>
        <v>0</v>
      </c>
      <c r="F468" s="75">
        <f t="shared" si="5"/>
        <v>317.75999999999937</v>
      </c>
      <c r="G468" s="75">
        <f t="shared" si="6"/>
        <v>516.36000000000058</v>
      </c>
    </row>
    <row r="469" spans="1:7" ht="15.75" customHeight="1">
      <c r="A469" s="75">
        <v>458</v>
      </c>
      <c r="B469" s="224">
        <v>43996</v>
      </c>
      <c r="C469" s="225"/>
      <c r="D469" s="225"/>
      <c r="E469" s="75">
        <f t="shared" si="4"/>
        <v>0</v>
      </c>
      <c r="F469" s="75">
        <f t="shared" si="5"/>
        <v>318.71999999999935</v>
      </c>
      <c r="G469" s="75">
        <f t="shared" si="6"/>
        <v>517.92000000000053</v>
      </c>
    </row>
    <row r="470" spans="1:7" ht="15.75" customHeight="1">
      <c r="A470" s="75">
        <v>459</v>
      </c>
      <c r="B470" s="224">
        <v>43997</v>
      </c>
      <c r="C470" s="225"/>
      <c r="D470" s="225"/>
      <c r="E470" s="75">
        <f t="shared" si="4"/>
        <v>0</v>
      </c>
      <c r="F470" s="75">
        <f t="shared" si="5"/>
        <v>319.67999999999932</v>
      </c>
      <c r="G470" s="75">
        <f t="shared" si="6"/>
        <v>519.48000000000047</v>
      </c>
    </row>
    <row r="471" spans="1:7" ht="15.75" customHeight="1">
      <c r="A471" s="75">
        <v>460</v>
      </c>
      <c r="B471" s="224">
        <v>43998</v>
      </c>
      <c r="C471" s="225"/>
      <c r="D471" s="225"/>
      <c r="E471" s="75">
        <f t="shared" si="4"/>
        <v>0</v>
      </c>
      <c r="F471" s="75">
        <f t="shared" si="5"/>
        <v>320.6399999999993</v>
      </c>
      <c r="G471" s="75">
        <f t="shared" si="6"/>
        <v>521.04000000000042</v>
      </c>
    </row>
    <row r="472" spans="1:7" ht="15.75" customHeight="1">
      <c r="A472" s="75">
        <v>461</v>
      </c>
      <c r="B472" s="224">
        <v>43999</v>
      </c>
      <c r="C472" s="225"/>
      <c r="D472" s="225"/>
      <c r="E472" s="75">
        <f t="shared" si="4"/>
        <v>0</v>
      </c>
      <c r="F472" s="75">
        <f t="shared" si="5"/>
        <v>321.59999999999928</v>
      </c>
      <c r="G472" s="75">
        <f t="shared" si="6"/>
        <v>522.60000000000036</v>
      </c>
    </row>
    <row r="473" spans="1:7" ht="15.75" customHeight="1">
      <c r="A473" s="75">
        <v>462</v>
      </c>
      <c r="B473" s="224">
        <v>44000</v>
      </c>
      <c r="C473" s="225"/>
      <c r="D473" s="225"/>
      <c r="E473" s="75">
        <f t="shared" si="4"/>
        <v>0</v>
      </c>
      <c r="F473" s="75">
        <f t="shared" si="5"/>
        <v>322.55999999999926</v>
      </c>
      <c r="G473" s="75">
        <f t="shared" si="6"/>
        <v>524.16000000000031</v>
      </c>
    </row>
    <row r="474" spans="1:7" ht="15.75" customHeight="1">
      <c r="A474" s="75">
        <v>463</v>
      </c>
      <c r="B474" s="224">
        <v>44001</v>
      </c>
      <c r="C474" s="225"/>
      <c r="D474" s="225"/>
      <c r="E474" s="75">
        <f t="shared" si="4"/>
        <v>0</v>
      </c>
      <c r="F474" s="75">
        <f t="shared" si="5"/>
        <v>323.51999999999924</v>
      </c>
      <c r="G474" s="75">
        <f t="shared" si="6"/>
        <v>525.72000000000025</v>
      </c>
    </row>
    <row r="475" spans="1:7" ht="15.75" customHeight="1">
      <c r="A475" s="75">
        <v>464</v>
      </c>
      <c r="B475" s="224">
        <v>44002</v>
      </c>
      <c r="C475" s="225"/>
      <c r="D475" s="225"/>
      <c r="E475" s="75">
        <f t="shared" si="4"/>
        <v>0</v>
      </c>
      <c r="F475" s="75">
        <f t="shared" si="5"/>
        <v>324.47999999999922</v>
      </c>
      <c r="G475" s="75">
        <f t="shared" si="6"/>
        <v>527.2800000000002</v>
      </c>
    </row>
    <row r="476" spans="1:7" ht="15.75" customHeight="1">
      <c r="A476" s="75">
        <v>465</v>
      </c>
      <c r="B476" s="224">
        <v>44003</v>
      </c>
      <c r="C476" s="225"/>
      <c r="D476" s="225"/>
      <c r="E476" s="75">
        <f t="shared" si="4"/>
        <v>0</v>
      </c>
      <c r="F476" s="75">
        <f t="shared" si="5"/>
        <v>325.4399999999992</v>
      </c>
      <c r="G476" s="75">
        <f t="shared" si="6"/>
        <v>528.84000000000015</v>
      </c>
    </row>
    <row r="477" spans="1:7" ht="15.75" customHeight="1">
      <c r="A477" s="75">
        <v>466</v>
      </c>
      <c r="B477" s="224">
        <v>44004</v>
      </c>
      <c r="C477" s="225"/>
      <c r="D477" s="225"/>
      <c r="E477" s="75">
        <f t="shared" si="4"/>
        <v>0</v>
      </c>
      <c r="F477" s="75">
        <f t="shared" si="5"/>
        <v>326.39999999999918</v>
      </c>
      <c r="G477" s="75">
        <f t="shared" si="6"/>
        <v>530.40000000000009</v>
      </c>
    </row>
    <row r="478" spans="1:7" ht="15.75" customHeight="1">
      <c r="A478" s="75">
        <v>467</v>
      </c>
      <c r="B478" s="224">
        <v>44005</v>
      </c>
      <c r="C478" s="225"/>
      <c r="D478" s="225"/>
      <c r="E478" s="75">
        <f t="shared" si="4"/>
        <v>0</v>
      </c>
      <c r="F478" s="75">
        <f t="shared" si="5"/>
        <v>327.35999999999916</v>
      </c>
      <c r="G478" s="75">
        <f t="shared" si="6"/>
        <v>531.96</v>
      </c>
    </row>
    <row r="479" spans="1:7" ht="15.75" customHeight="1">
      <c r="A479" s="75">
        <v>468</v>
      </c>
      <c r="B479" s="224">
        <v>44006</v>
      </c>
      <c r="C479" s="225"/>
      <c r="D479" s="225"/>
      <c r="E479" s="75">
        <f t="shared" si="4"/>
        <v>0</v>
      </c>
      <c r="F479" s="75">
        <f t="shared" si="5"/>
        <v>328.31999999999914</v>
      </c>
      <c r="G479" s="75">
        <f t="shared" si="6"/>
        <v>533.52</v>
      </c>
    </row>
    <row r="480" spans="1:7" ht="15.75" customHeight="1">
      <c r="A480" s="75">
        <v>469</v>
      </c>
      <c r="B480" s="224">
        <v>44007</v>
      </c>
      <c r="C480" s="225"/>
      <c r="D480" s="225"/>
      <c r="E480" s="75">
        <f t="shared" si="4"/>
        <v>0</v>
      </c>
      <c r="F480" s="75">
        <f t="shared" si="5"/>
        <v>329.27999999999912</v>
      </c>
      <c r="G480" s="75">
        <f t="shared" si="6"/>
        <v>535.07999999999993</v>
      </c>
    </row>
    <row r="481" spans="1:7" ht="15.75" customHeight="1">
      <c r="A481" s="75">
        <v>470</v>
      </c>
      <c r="B481" s="224">
        <v>44008</v>
      </c>
      <c r="C481" s="225"/>
      <c r="D481" s="225"/>
      <c r="E481" s="75">
        <f t="shared" si="4"/>
        <v>0</v>
      </c>
      <c r="F481" s="75">
        <f t="shared" si="5"/>
        <v>330.2399999999991</v>
      </c>
      <c r="G481" s="75">
        <f t="shared" si="6"/>
        <v>536.63999999999987</v>
      </c>
    </row>
    <row r="482" spans="1:7" ht="15.75" customHeight="1">
      <c r="A482" s="75">
        <v>471</v>
      </c>
      <c r="B482" s="224">
        <v>44009</v>
      </c>
      <c r="C482" s="225"/>
      <c r="D482" s="225"/>
      <c r="E482" s="75">
        <f t="shared" si="4"/>
        <v>0</v>
      </c>
      <c r="F482" s="75">
        <f t="shared" si="5"/>
        <v>331.19999999999908</v>
      </c>
      <c r="G482" s="75">
        <f t="shared" si="6"/>
        <v>538.19999999999982</v>
      </c>
    </row>
    <row r="483" spans="1:7" ht="15.75" customHeight="1">
      <c r="A483" s="75">
        <v>472</v>
      </c>
      <c r="B483" s="224">
        <v>44010</v>
      </c>
      <c r="C483" s="225"/>
      <c r="D483" s="225"/>
      <c r="E483" s="75">
        <f t="shared" si="4"/>
        <v>0</v>
      </c>
      <c r="F483" s="75">
        <f t="shared" si="5"/>
        <v>332.15999999999906</v>
      </c>
      <c r="G483" s="75">
        <f t="shared" si="6"/>
        <v>539.75999999999976</v>
      </c>
    </row>
    <row r="484" spans="1:7" ht="15.75" customHeight="1">
      <c r="A484" s="75">
        <v>473</v>
      </c>
      <c r="B484" s="224">
        <v>44011</v>
      </c>
      <c r="C484" s="225"/>
      <c r="D484" s="225"/>
      <c r="E484" s="75">
        <f t="shared" si="4"/>
        <v>0</v>
      </c>
      <c r="F484" s="75">
        <f t="shared" si="5"/>
        <v>333.11999999999904</v>
      </c>
      <c r="G484" s="75">
        <f t="shared" si="6"/>
        <v>541.31999999999971</v>
      </c>
    </row>
    <row r="485" spans="1:7" ht="15.75" customHeight="1">
      <c r="A485" s="75">
        <v>474</v>
      </c>
      <c r="B485" s="224">
        <v>44012</v>
      </c>
      <c r="C485" s="225"/>
      <c r="D485" s="225"/>
      <c r="E485" s="75">
        <f t="shared" si="4"/>
        <v>0</v>
      </c>
      <c r="F485" s="75">
        <f t="shared" si="5"/>
        <v>334.07999999999902</v>
      </c>
      <c r="G485" s="75">
        <f t="shared" si="6"/>
        <v>542.87999999999965</v>
      </c>
    </row>
    <row r="486" spans="1:7" ht="15.75" customHeight="1">
      <c r="A486" s="75">
        <v>475</v>
      </c>
      <c r="B486" s="224">
        <v>44013</v>
      </c>
      <c r="C486" s="225"/>
      <c r="D486" s="225"/>
      <c r="E486" s="75">
        <f t="shared" si="4"/>
        <v>0</v>
      </c>
      <c r="F486" s="75">
        <f t="shared" si="5"/>
        <v>335.039999999999</v>
      </c>
      <c r="G486" s="75">
        <f t="shared" si="6"/>
        <v>544.4399999999996</v>
      </c>
    </row>
    <row r="487" spans="1:7" ht="15.75" customHeight="1">
      <c r="A487" s="75">
        <v>476</v>
      </c>
      <c r="B487" s="224">
        <v>44014</v>
      </c>
      <c r="C487" s="225"/>
      <c r="D487" s="225"/>
      <c r="E487" s="75">
        <f t="shared" si="4"/>
        <v>0</v>
      </c>
      <c r="F487" s="75">
        <f t="shared" si="5"/>
        <v>335.99999999999898</v>
      </c>
      <c r="G487" s="75">
        <f t="shared" si="6"/>
        <v>545.99999999999955</v>
      </c>
    </row>
    <row r="488" spans="1:7" ht="15.75" customHeight="1">
      <c r="A488" s="75">
        <v>477</v>
      </c>
      <c r="B488" s="224">
        <v>44015</v>
      </c>
      <c r="C488" s="225"/>
      <c r="D488" s="225"/>
      <c r="E488" s="75">
        <f t="shared" si="4"/>
        <v>0</v>
      </c>
      <c r="F488" s="75">
        <f t="shared" si="5"/>
        <v>336.95999999999896</v>
      </c>
      <c r="G488" s="75">
        <f t="shared" si="6"/>
        <v>547.55999999999949</v>
      </c>
    </row>
    <row r="489" spans="1:7" ht="15.75" customHeight="1">
      <c r="A489" s="75">
        <v>478</v>
      </c>
      <c r="B489" s="224">
        <v>44016</v>
      </c>
      <c r="C489" s="225"/>
      <c r="D489" s="225"/>
      <c r="E489" s="75">
        <f t="shared" si="4"/>
        <v>0</v>
      </c>
      <c r="F489" s="75">
        <f t="shared" si="5"/>
        <v>337.91999999999894</v>
      </c>
      <c r="G489" s="75">
        <f t="shared" si="6"/>
        <v>549.11999999999944</v>
      </c>
    </row>
    <row r="490" spans="1:7" ht="15.75" customHeight="1">
      <c r="A490" s="75">
        <v>479</v>
      </c>
      <c r="B490" s="224">
        <v>44017</v>
      </c>
      <c r="C490" s="225"/>
      <c r="D490" s="225"/>
      <c r="E490" s="75">
        <f t="shared" si="4"/>
        <v>0</v>
      </c>
      <c r="F490" s="75">
        <f t="shared" si="5"/>
        <v>338.87999999999892</v>
      </c>
      <c r="G490" s="75">
        <f t="shared" si="6"/>
        <v>550.67999999999938</v>
      </c>
    </row>
    <row r="491" spans="1:7" ht="15.75" customHeight="1">
      <c r="A491" s="75">
        <v>480</v>
      </c>
      <c r="B491" s="224">
        <v>44018</v>
      </c>
      <c r="C491" s="225"/>
      <c r="D491" s="225"/>
      <c r="E491" s="75">
        <f t="shared" si="4"/>
        <v>0</v>
      </c>
      <c r="F491" s="75">
        <f t="shared" si="5"/>
        <v>339.83999999999889</v>
      </c>
      <c r="G491" s="75">
        <f t="shared" si="6"/>
        <v>552.23999999999933</v>
      </c>
    </row>
    <row r="492" spans="1:7" ht="15.75" customHeight="1">
      <c r="A492" s="75">
        <v>481</v>
      </c>
      <c r="B492" s="224">
        <v>44019</v>
      </c>
      <c r="C492" s="225"/>
      <c r="D492" s="225"/>
      <c r="E492" s="75">
        <f t="shared" si="4"/>
        <v>0</v>
      </c>
      <c r="F492" s="75">
        <f t="shared" si="5"/>
        <v>340.79999999999887</v>
      </c>
      <c r="G492" s="75">
        <f t="shared" si="6"/>
        <v>553.79999999999927</v>
      </c>
    </row>
    <row r="493" spans="1:7" ht="15.75" customHeight="1">
      <c r="A493" s="75">
        <v>482</v>
      </c>
      <c r="B493" s="224">
        <v>44020</v>
      </c>
      <c r="C493" s="225"/>
      <c r="D493" s="225"/>
      <c r="E493" s="75">
        <f t="shared" si="4"/>
        <v>0</v>
      </c>
      <c r="F493" s="75">
        <f t="shared" si="5"/>
        <v>341.75999999999885</v>
      </c>
      <c r="G493" s="75">
        <f t="shared" si="6"/>
        <v>555.35999999999922</v>
      </c>
    </row>
    <row r="494" spans="1:7" ht="15.75" customHeight="1">
      <c r="A494" s="75">
        <v>483</v>
      </c>
      <c r="B494" s="224">
        <v>44021</v>
      </c>
      <c r="C494" s="225"/>
      <c r="D494" s="225"/>
      <c r="E494" s="75">
        <f t="shared" si="4"/>
        <v>0</v>
      </c>
      <c r="F494" s="75">
        <f t="shared" si="5"/>
        <v>342.71999999999883</v>
      </c>
      <c r="G494" s="75">
        <f t="shared" si="6"/>
        <v>556.91999999999916</v>
      </c>
    </row>
    <row r="495" spans="1:7" ht="15.75" customHeight="1">
      <c r="A495" s="75">
        <v>484</v>
      </c>
      <c r="B495" s="224">
        <v>44022</v>
      </c>
      <c r="C495" s="225"/>
      <c r="D495" s="225"/>
      <c r="E495" s="75">
        <f t="shared" si="4"/>
        <v>0</v>
      </c>
      <c r="F495" s="75">
        <f t="shared" si="5"/>
        <v>343.67999999999881</v>
      </c>
      <c r="G495" s="75">
        <f t="shared" si="6"/>
        <v>558.47999999999911</v>
      </c>
    </row>
    <row r="496" spans="1:7" ht="15.75" customHeight="1">
      <c r="A496" s="75">
        <v>485</v>
      </c>
      <c r="B496" s="224">
        <v>44023</v>
      </c>
      <c r="C496" s="225"/>
      <c r="D496" s="225"/>
      <c r="E496" s="75">
        <f t="shared" si="4"/>
        <v>0</v>
      </c>
      <c r="F496" s="75">
        <f t="shared" si="5"/>
        <v>344.63999999999879</v>
      </c>
      <c r="G496" s="75">
        <f t="shared" si="6"/>
        <v>560.03999999999905</v>
      </c>
    </row>
    <row r="497" spans="1:7" ht="15.75" customHeight="1">
      <c r="A497" s="75">
        <v>486</v>
      </c>
      <c r="B497" s="224">
        <v>44024</v>
      </c>
      <c r="C497" s="225"/>
      <c r="D497" s="225"/>
      <c r="E497" s="75">
        <f t="shared" si="4"/>
        <v>0</v>
      </c>
      <c r="F497" s="75">
        <f t="shared" si="5"/>
        <v>345.59999999999877</v>
      </c>
      <c r="G497" s="75">
        <f t="shared" si="6"/>
        <v>561.599999999999</v>
      </c>
    </row>
    <row r="498" spans="1:7" ht="15.75" customHeight="1">
      <c r="A498" s="75">
        <v>487</v>
      </c>
      <c r="B498" s="224">
        <v>44025</v>
      </c>
      <c r="C498" s="225"/>
      <c r="D498" s="225"/>
      <c r="E498" s="75">
        <f t="shared" si="4"/>
        <v>0</v>
      </c>
      <c r="F498" s="75">
        <f t="shared" si="5"/>
        <v>346.55999999999875</v>
      </c>
      <c r="G498" s="75">
        <f t="shared" si="6"/>
        <v>563.15999999999894</v>
      </c>
    </row>
    <row r="499" spans="1:7" ht="15.75" customHeight="1">
      <c r="A499" s="75">
        <v>488</v>
      </c>
      <c r="B499" s="224">
        <v>44026</v>
      </c>
      <c r="C499" s="225"/>
      <c r="D499" s="225"/>
      <c r="E499" s="75">
        <f t="shared" si="4"/>
        <v>0</v>
      </c>
      <c r="F499" s="75">
        <f t="shared" si="5"/>
        <v>347.51999999999873</v>
      </c>
      <c r="G499" s="75">
        <f t="shared" si="6"/>
        <v>564.71999999999889</v>
      </c>
    </row>
    <row r="500" spans="1:7" ht="15.75" customHeight="1">
      <c r="A500" s="75">
        <v>489</v>
      </c>
      <c r="B500" s="224">
        <v>44027</v>
      </c>
      <c r="C500" s="225"/>
      <c r="D500" s="225"/>
      <c r="E500" s="75">
        <f t="shared" si="4"/>
        <v>0</v>
      </c>
      <c r="F500" s="75">
        <f t="shared" si="5"/>
        <v>348.47999999999871</v>
      </c>
      <c r="G500" s="75">
        <f t="shared" si="6"/>
        <v>566.27999999999884</v>
      </c>
    </row>
    <row r="501" spans="1:7" ht="15.75" customHeight="1">
      <c r="A501" s="75">
        <v>490</v>
      </c>
      <c r="B501" s="224">
        <v>44028</v>
      </c>
      <c r="C501" s="225"/>
      <c r="D501" s="225"/>
      <c r="E501" s="75">
        <f t="shared" si="4"/>
        <v>0</v>
      </c>
      <c r="F501" s="75">
        <f t="shared" si="5"/>
        <v>349.43999999999869</v>
      </c>
      <c r="G501" s="75">
        <f t="shared" si="6"/>
        <v>567.83999999999878</v>
      </c>
    </row>
    <row r="502" spans="1:7" ht="15.75" customHeight="1">
      <c r="A502" s="75">
        <v>491</v>
      </c>
      <c r="B502" s="224">
        <v>44029</v>
      </c>
      <c r="C502" s="225"/>
      <c r="D502" s="225"/>
      <c r="E502" s="75">
        <f t="shared" si="4"/>
        <v>0</v>
      </c>
      <c r="F502" s="75">
        <f t="shared" si="5"/>
        <v>350.39999999999867</v>
      </c>
      <c r="G502" s="75">
        <f t="shared" si="6"/>
        <v>569.39999999999873</v>
      </c>
    </row>
    <row r="503" spans="1:7" ht="15.75" customHeight="1">
      <c r="A503" s="75">
        <v>492</v>
      </c>
      <c r="B503" s="224">
        <v>44030</v>
      </c>
      <c r="C503" s="225"/>
      <c r="D503" s="225"/>
      <c r="E503" s="75">
        <f t="shared" si="4"/>
        <v>0</v>
      </c>
      <c r="F503" s="75">
        <f t="shared" si="5"/>
        <v>351.35999999999865</v>
      </c>
      <c r="G503" s="75">
        <f t="shared" si="6"/>
        <v>570.95999999999867</v>
      </c>
    </row>
    <row r="504" spans="1:7" ht="15.75" customHeight="1">
      <c r="A504" s="75">
        <v>493</v>
      </c>
      <c r="B504" s="224">
        <v>44031</v>
      </c>
      <c r="C504" s="225"/>
      <c r="D504" s="225"/>
      <c r="E504" s="75">
        <f t="shared" si="4"/>
        <v>0</v>
      </c>
      <c r="F504" s="75">
        <f t="shared" si="5"/>
        <v>352.31999999999863</v>
      </c>
      <c r="G504" s="75">
        <f t="shared" si="6"/>
        <v>572.51999999999862</v>
      </c>
    </row>
    <row r="505" spans="1:7" ht="15.75" customHeight="1">
      <c r="A505" s="75">
        <v>494</v>
      </c>
      <c r="B505" s="224">
        <v>44032</v>
      </c>
      <c r="C505" s="225"/>
      <c r="D505" s="225"/>
      <c r="E505" s="75">
        <f t="shared" si="4"/>
        <v>0</v>
      </c>
      <c r="F505" s="75">
        <f t="shared" si="5"/>
        <v>353.27999999999861</v>
      </c>
      <c r="G505" s="75">
        <f t="shared" si="6"/>
        <v>574.07999999999856</v>
      </c>
    </row>
    <row r="506" spans="1:7" ht="15.75" customHeight="1">
      <c r="A506" s="75">
        <v>495</v>
      </c>
      <c r="B506" s="224">
        <v>44033</v>
      </c>
      <c r="C506" s="225"/>
      <c r="D506" s="225"/>
      <c r="E506" s="75">
        <f t="shared" si="4"/>
        <v>0</v>
      </c>
      <c r="F506" s="75">
        <f t="shared" si="5"/>
        <v>354.23999999999859</v>
      </c>
      <c r="G506" s="75">
        <f t="shared" si="6"/>
        <v>575.63999999999851</v>
      </c>
    </row>
    <row r="507" spans="1:7" ht="15.75" customHeight="1">
      <c r="A507" s="75">
        <v>496</v>
      </c>
      <c r="B507" s="224">
        <v>44034</v>
      </c>
      <c r="C507" s="225"/>
      <c r="D507" s="225"/>
      <c r="E507" s="75">
        <f t="shared" si="4"/>
        <v>0</v>
      </c>
      <c r="F507" s="75">
        <f t="shared" si="5"/>
        <v>355.19999999999857</v>
      </c>
      <c r="G507" s="75">
        <f t="shared" si="6"/>
        <v>577.19999999999845</v>
      </c>
    </row>
    <row r="508" spans="1:7" ht="15.75" customHeight="1">
      <c r="A508" s="75">
        <v>497</v>
      </c>
      <c r="B508" s="224">
        <v>44035</v>
      </c>
      <c r="C508" s="225"/>
      <c r="D508" s="225"/>
      <c r="E508" s="75">
        <f t="shared" si="4"/>
        <v>0</v>
      </c>
      <c r="F508" s="75">
        <f t="shared" si="5"/>
        <v>356.15999999999855</v>
      </c>
      <c r="G508" s="75">
        <f t="shared" si="6"/>
        <v>578.7599999999984</v>
      </c>
    </row>
    <row r="509" spans="1:7" ht="15.75" customHeight="1">
      <c r="A509" s="75">
        <v>498</v>
      </c>
      <c r="B509" s="224">
        <v>44036</v>
      </c>
      <c r="C509" s="225"/>
      <c r="D509" s="225"/>
      <c r="E509" s="75">
        <f t="shared" si="4"/>
        <v>0</v>
      </c>
      <c r="F509" s="75">
        <f t="shared" si="5"/>
        <v>357.11999999999853</v>
      </c>
      <c r="G509" s="75">
        <f t="shared" si="6"/>
        <v>580.31999999999834</v>
      </c>
    </row>
    <row r="510" spans="1:7" ht="15.75" customHeight="1">
      <c r="A510" s="75">
        <v>499</v>
      </c>
      <c r="B510" s="224">
        <v>44037</v>
      </c>
      <c r="C510" s="225"/>
      <c r="D510" s="225"/>
      <c r="E510" s="75">
        <f t="shared" si="4"/>
        <v>0</v>
      </c>
      <c r="F510" s="75">
        <f t="shared" si="5"/>
        <v>358.07999999999851</v>
      </c>
      <c r="G510" s="75">
        <f t="shared" si="6"/>
        <v>581.87999999999829</v>
      </c>
    </row>
    <row r="511" spans="1:7" ht="15.75" customHeight="1">
      <c r="A511" s="75">
        <v>500</v>
      </c>
      <c r="B511" s="224">
        <v>44038</v>
      </c>
      <c r="C511" s="225"/>
      <c r="D511" s="225"/>
      <c r="E511" s="75">
        <f t="shared" si="4"/>
        <v>0</v>
      </c>
      <c r="F511" s="75">
        <f t="shared" si="5"/>
        <v>359.03999999999849</v>
      </c>
      <c r="G511" s="75">
        <f t="shared" si="6"/>
        <v>583.43999999999824</v>
      </c>
    </row>
    <row r="512" spans="1:7" ht="15.75" customHeight="1">
      <c r="A512" s="75">
        <v>501</v>
      </c>
      <c r="B512" s="224">
        <v>44039</v>
      </c>
      <c r="C512" s="225"/>
      <c r="D512" s="225"/>
      <c r="E512" s="75">
        <f t="shared" si="4"/>
        <v>0</v>
      </c>
      <c r="F512" s="75">
        <f t="shared" si="5"/>
        <v>359.99999999999847</v>
      </c>
      <c r="G512" s="75">
        <f t="shared" si="6"/>
        <v>584.99999999999818</v>
      </c>
    </row>
    <row r="513" spans="1:7" ht="15.75" customHeight="1">
      <c r="A513" s="75">
        <v>502</v>
      </c>
      <c r="B513" s="224">
        <v>44040</v>
      </c>
      <c r="C513" s="225"/>
      <c r="D513" s="225"/>
      <c r="E513" s="75">
        <f t="shared" si="4"/>
        <v>0</v>
      </c>
      <c r="F513" s="75">
        <f t="shared" si="5"/>
        <v>360.95999999999844</v>
      </c>
      <c r="G513" s="75">
        <f t="shared" si="6"/>
        <v>586.55999999999813</v>
      </c>
    </row>
    <row r="514" spans="1:7" ht="15.75" customHeight="1">
      <c r="A514" s="75">
        <v>503</v>
      </c>
      <c r="B514" s="224">
        <v>44041</v>
      </c>
      <c r="C514" s="225"/>
      <c r="D514" s="225"/>
      <c r="E514" s="75">
        <f t="shared" si="4"/>
        <v>0</v>
      </c>
      <c r="F514" s="75">
        <f t="shared" si="5"/>
        <v>361.91999999999842</v>
      </c>
      <c r="G514" s="75">
        <f t="shared" si="6"/>
        <v>588.11999999999807</v>
      </c>
    </row>
    <row r="515" spans="1:7" ht="15.75" customHeight="1">
      <c r="A515" s="75">
        <v>504</v>
      </c>
      <c r="B515" s="224">
        <v>44042</v>
      </c>
      <c r="C515" s="225"/>
      <c r="D515" s="225"/>
      <c r="E515" s="75">
        <f t="shared" si="4"/>
        <v>0</v>
      </c>
      <c r="F515" s="75">
        <f t="shared" si="5"/>
        <v>362.8799999999984</v>
      </c>
      <c r="G515" s="75">
        <f t="shared" si="6"/>
        <v>589.67999999999802</v>
      </c>
    </row>
    <row r="516" spans="1:7" ht="15.75" customHeight="1">
      <c r="A516" s="75">
        <v>505</v>
      </c>
      <c r="B516" s="224">
        <v>44043</v>
      </c>
      <c r="C516" s="225"/>
      <c r="D516" s="225"/>
      <c r="E516" s="75">
        <f t="shared" si="4"/>
        <v>0</v>
      </c>
      <c r="F516" s="75">
        <f t="shared" si="5"/>
        <v>363.83999999999838</v>
      </c>
      <c r="G516" s="75">
        <f t="shared" si="6"/>
        <v>591.23999999999796</v>
      </c>
    </row>
    <row r="517" spans="1:7" ht="15.75" customHeight="1">
      <c r="A517" s="75">
        <v>506</v>
      </c>
      <c r="B517" s="224">
        <v>44044</v>
      </c>
      <c r="C517" s="225"/>
      <c r="D517" s="225"/>
      <c r="E517" s="75">
        <f t="shared" si="4"/>
        <v>0</v>
      </c>
      <c r="F517" s="75">
        <f t="shared" si="5"/>
        <v>364.79999999999836</v>
      </c>
      <c r="G517" s="75">
        <f t="shared" si="6"/>
        <v>592.79999999999791</v>
      </c>
    </row>
    <row r="518" spans="1:7" ht="15.75" customHeight="1">
      <c r="A518" s="75">
        <v>507</v>
      </c>
      <c r="B518" s="224">
        <v>44045</v>
      </c>
      <c r="C518" s="225"/>
      <c r="D518" s="225"/>
      <c r="E518" s="75">
        <f t="shared" si="4"/>
        <v>0</v>
      </c>
      <c r="F518" s="75">
        <f t="shared" si="5"/>
        <v>365.75999999999834</v>
      </c>
      <c r="G518" s="75">
        <f t="shared" si="6"/>
        <v>594.35999999999785</v>
      </c>
    </row>
    <row r="519" spans="1:7" ht="15.75" customHeight="1">
      <c r="A519" s="75">
        <v>508</v>
      </c>
      <c r="B519" s="224">
        <v>44046</v>
      </c>
      <c r="C519" s="225"/>
      <c r="D519" s="225"/>
      <c r="E519" s="75">
        <f t="shared" si="4"/>
        <v>0</v>
      </c>
      <c r="F519" s="75">
        <f t="shared" si="5"/>
        <v>366.71999999999832</v>
      </c>
      <c r="G519" s="75">
        <f t="shared" si="6"/>
        <v>595.9199999999978</v>
      </c>
    </row>
    <row r="520" spans="1:7" ht="15.75" customHeight="1">
      <c r="A520" s="75">
        <v>509</v>
      </c>
      <c r="B520" s="224">
        <v>44047</v>
      </c>
      <c r="C520" s="225"/>
      <c r="D520" s="225"/>
      <c r="E520" s="75">
        <f t="shared" si="4"/>
        <v>0</v>
      </c>
      <c r="F520" s="75">
        <f t="shared" si="5"/>
        <v>367.6799999999983</v>
      </c>
      <c r="G520" s="75">
        <f t="shared" si="6"/>
        <v>597.47999999999774</v>
      </c>
    </row>
    <row r="521" spans="1:7" ht="15.75" customHeight="1">
      <c r="A521" s="75">
        <v>510</v>
      </c>
      <c r="B521" s="224">
        <v>44048</v>
      </c>
      <c r="C521" s="225"/>
      <c r="D521" s="225"/>
      <c r="E521" s="75">
        <f t="shared" si="4"/>
        <v>0</v>
      </c>
      <c r="F521" s="75">
        <f t="shared" si="5"/>
        <v>368.63999999999828</v>
      </c>
      <c r="G521" s="75">
        <f t="shared" si="6"/>
        <v>599.03999999999769</v>
      </c>
    </row>
    <row r="522" spans="1:7" ht="15.75" customHeight="1">
      <c r="A522" s="75">
        <v>511</v>
      </c>
      <c r="B522" s="224">
        <v>44049</v>
      </c>
      <c r="C522" s="225"/>
      <c r="D522" s="225"/>
      <c r="E522" s="75">
        <f t="shared" si="4"/>
        <v>0</v>
      </c>
      <c r="F522" s="75">
        <f t="shared" si="5"/>
        <v>369.59999999999826</v>
      </c>
      <c r="G522" s="75">
        <f t="shared" si="6"/>
        <v>600.59999999999764</v>
      </c>
    </row>
    <row r="523" spans="1:7" ht="15.75" customHeight="1">
      <c r="A523" s="75">
        <v>512</v>
      </c>
      <c r="B523" s="224">
        <v>44050</v>
      </c>
      <c r="C523" s="225"/>
      <c r="D523" s="225"/>
      <c r="E523" s="75">
        <f t="shared" si="4"/>
        <v>0</v>
      </c>
      <c r="F523" s="75">
        <f t="shared" si="5"/>
        <v>370.55999999999824</v>
      </c>
      <c r="G523" s="75">
        <f t="shared" si="6"/>
        <v>602.15999999999758</v>
      </c>
    </row>
    <row r="524" spans="1:7" ht="15.75" customHeight="1">
      <c r="A524" s="75">
        <v>513</v>
      </c>
      <c r="B524" s="224">
        <v>44051</v>
      </c>
      <c r="C524" s="225"/>
      <c r="D524" s="225"/>
      <c r="E524" s="75">
        <f t="shared" si="4"/>
        <v>0</v>
      </c>
      <c r="F524" s="75">
        <f t="shared" si="5"/>
        <v>371.51999999999822</v>
      </c>
      <c r="G524" s="75">
        <f t="shared" si="6"/>
        <v>603.71999999999753</v>
      </c>
    </row>
    <row r="525" spans="1:7" ht="15.75" customHeight="1">
      <c r="A525" s="75">
        <v>514</v>
      </c>
      <c r="B525" s="224">
        <v>44052</v>
      </c>
      <c r="C525" s="225"/>
      <c r="D525" s="225"/>
      <c r="E525" s="75">
        <f t="shared" si="4"/>
        <v>0</v>
      </c>
      <c r="F525" s="75">
        <f t="shared" si="5"/>
        <v>372.4799999999982</v>
      </c>
      <c r="G525" s="75">
        <f t="shared" si="6"/>
        <v>605.27999999999747</v>
      </c>
    </row>
    <row r="526" spans="1:7" ht="15.75" customHeight="1">
      <c r="A526" s="75">
        <v>515</v>
      </c>
      <c r="B526" s="224">
        <v>44053</v>
      </c>
      <c r="C526" s="225"/>
      <c r="D526" s="225"/>
      <c r="E526" s="75">
        <f t="shared" si="4"/>
        <v>0</v>
      </c>
      <c r="F526" s="75">
        <f t="shared" si="5"/>
        <v>373.43999999999818</v>
      </c>
      <c r="G526" s="75">
        <f t="shared" si="6"/>
        <v>606.83999999999742</v>
      </c>
    </row>
    <row r="527" spans="1:7" ht="15.75" customHeight="1">
      <c r="A527" s="75">
        <v>516</v>
      </c>
      <c r="B527" s="224">
        <v>44054</v>
      </c>
      <c r="C527" s="225"/>
      <c r="D527" s="225"/>
      <c r="E527" s="75">
        <f t="shared" si="4"/>
        <v>0</v>
      </c>
      <c r="F527" s="75">
        <f t="shared" si="5"/>
        <v>374.39999999999816</v>
      </c>
      <c r="G527" s="75">
        <f t="shared" si="6"/>
        <v>608.39999999999736</v>
      </c>
    </row>
    <row r="528" spans="1:7" ht="15.75" customHeight="1">
      <c r="A528" s="75">
        <v>517</v>
      </c>
      <c r="B528" s="224">
        <v>44055</v>
      </c>
      <c r="C528" s="225"/>
      <c r="D528" s="225"/>
      <c r="E528" s="75">
        <f t="shared" si="4"/>
        <v>0</v>
      </c>
      <c r="F528" s="75">
        <f t="shared" si="5"/>
        <v>375.35999999999814</v>
      </c>
      <c r="G528" s="75">
        <f t="shared" si="6"/>
        <v>609.95999999999731</v>
      </c>
    </row>
    <row r="529" spans="1:7" ht="15.75" customHeight="1">
      <c r="A529" s="75">
        <v>518</v>
      </c>
      <c r="B529" s="224">
        <v>44056</v>
      </c>
      <c r="C529" s="225"/>
      <c r="D529" s="225"/>
      <c r="E529" s="75">
        <f t="shared" si="4"/>
        <v>0</v>
      </c>
      <c r="F529" s="75">
        <f t="shared" si="5"/>
        <v>376.31999999999812</v>
      </c>
      <c r="G529" s="75">
        <f t="shared" si="6"/>
        <v>611.51999999999725</v>
      </c>
    </row>
    <row r="530" spans="1:7" ht="15.75" customHeight="1">
      <c r="A530" s="75">
        <v>519</v>
      </c>
      <c r="B530" s="224">
        <v>44057</v>
      </c>
      <c r="C530" s="225"/>
      <c r="D530" s="225"/>
      <c r="E530" s="75">
        <f t="shared" si="4"/>
        <v>0</v>
      </c>
      <c r="F530" s="75">
        <f t="shared" si="5"/>
        <v>377.2799999999981</v>
      </c>
      <c r="G530" s="75">
        <f t="shared" si="6"/>
        <v>613.0799999999972</v>
      </c>
    </row>
    <row r="531" spans="1:7" ht="15.75" customHeight="1">
      <c r="A531" s="75">
        <v>520</v>
      </c>
      <c r="B531" s="224">
        <v>44058</v>
      </c>
      <c r="C531" s="225"/>
      <c r="D531" s="225"/>
      <c r="E531" s="75">
        <f t="shared" si="4"/>
        <v>0</v>
      </c>
      <c r="F531" s="75">
        <f t="shared" si="5"/>
        <v>378.23999999999808</v>
      </c>
      <c r="G531" s="75">
        <f t="shared" si="6"/>
        <v>614.63999999999714</v>
      </c>
    </row>
    <row r="532" spans="1:7" ht="15.75" customHeight="1">
      <c r="A532" s="75">
        <v>521</v>
      </c>
      <c r="B532" s="224">
        <v>44059</v>
      </c>
      <c r="C532" s="225"/>
      <c r="D532" s="225"/>
      <c r="E532" s="75">
        <f t="shared" si="4"/>
        <v>0</v>
      </c>
      <c r="F532" s="75">
        <f t="shared" si="5"/>
        <v>379.19999999999806</v>
      </c>
      <c r="G532" s="75">
        <f t="shared" si="6"/>
        <v>616.19999999999709</v>
      </c>
    </row>
    <row r="533" spans="1:7" ht="15.75" customHeight="1">
      <c r="A533" s="75">
        <v>522</v>
      </c>
      <c r="B533" s="224">
        <v>44060</v>
      </c>
      <c r="C533" s="225"/>
      <c r="D533" s="225"/>
      <c r="E533" s="75">
        <f t="shared" si="4"/>
        <v>0</v>
      </c>
      <c r="F533" s="75">
        <f t="shared" si="5"/>
        <v>380.15999999999804</v>
      </c>
      <c r="G533" s="75">
        <f t="shared" si="6"/>
        <v>617.75999999999704</v>
      </c>
    </row>
    <row r="534" spans="1:7" ht="15.75" customHeight="1">
      <c r="A534" s="75">
        <v>523</v>
      </c>
      <c r="B534" s="224">
        <v>44061</v>
      </c>
      <c r="C534" s="225"/>
      <c r="D534" s="225"/>
      <c r="E534" s="75">
        <f t="shared" si="4"/>
        <v>0</v>
      </c>
      <c r="F534" s="75">
        <f t="shared" si="5"/>
        <v>381.11999999999802</v>
      </c>
      <c r="G534" s="75">
        <f t="shared" si="6"/>
        <v>619.31999999999698</v>
      </c>
    </row>
    <row r="535" spans="1:7" ht="15.75" customHeight="1">
      <c r="A535" s="75">
        <v>524</v>
      </c>
      <c r="B535" s="224">
        <v>44062</v>
      </c>
      <c r="C535" s="225"/>
      <c r="D535" s="225"/>
      <c r="E535" s="75">
        <f t="shared" si="4"/>
        <v>0</v>
      </c>
      <c r="F535" s="75">
        <f t="shared" si="5"/>
        <v>382.07999999999799</v>
      </c>
      <c r="G535" s="75">
        <f t="shared" si="6"/>
        <v>620.87999999999693</v>
      </c>
    </row>
    <row r="536" spans="1:7" ht="15.75" customHeight="1">
      <c r="A536" s="75">
        <v>525</v>
      </c>
      <c r="B536" s="224">
        <v>44063</v>
      </c>
      <c r="C536" s="225"/>
      <c r="D536" s="225"/>
      <c r="E536" s="75">
        <f t="shared" si="4"/>
        <v>0</v>
      </c>
      <c r="F536" s="75">
        <f t="shared" si="5"/>
        <v>383.03999999999797</v>
      </c>
      <c r="G536" s="75">
        <f t="shared" si="6"/>
        <v>622.43999999999687</v>
      </c>
    </row>
    <row r="537" spans="1:7" ht="15.75" customHeight="1">
      <c r="A537" s="75">
        <v>526</v>
      </c>
      <c r="B537" s="224">
        <v>44064</v>
      </c>
      <c r="C537" s="225"/>
      <c r="D537" s="225"/>
      <c r="E537" s="75">
        <f t="shared" si="4"/>
        <v>0</v>
      </c>
      <c r="F537" s="75">
        <f t="shared" si="5"/>
        <v>383.99999999999795</v>
      </c>
      <c r="G537" s="75">
        <f t="shared" si="6"/>
        <v>623.99999999999682</v>
      </c>
    </row>
    <row r="538" spans="1:7" ht="15.75" customHeight="1">
      <c r="A538" s="75">
        <v>527</v>
      </c>
      <c r="B538" s="224">
        <v>44065</v>
      </c>
      <c r="C538" s="225"/>
      <c r="D538" s="225"/>
      <c r="E538" s="75">
        <f t="shared" si="4"/>
        <v>0</v>
      </c>
      <c r="F538" s="75">
        <f t="shared" si="5"/>
        <v>384.95999999999793</v>
      </c>
      <c r="G538" s="75">
        <f t="shared" si="6"/>
        <v>625.55999999999676</v>
      </c>
    </row>
    <row r="539" spans="1:7" ht="15.75" customHeight="1">
      <c r="A539" s="75">
        <v>528</v>
      </c>
      <c r="B539" s="224">
        <v>44066</v>
      </c>
      <c r="C539" s="225"/>
      <c r="D539" s="225"/>
      <c r="E539" s="75">
        <f t="shared" si="4"/>
        <v>0</v>
      </c>
      <c r="F539" s="75">
        <f t="shared" si="5"/>
        <v>385.91999999999791</v>
      </c>
      <c r="G539" s="75">
        <f t="shared" si="6"/>
        <v>627.11999999999671</v>
      </c>
    </row>
    <row r="540" spans="1:7" ht="15.75" customHeight="1">
      <c r="A540" s="75">
        <v>529</v>
      </c>
      <c r="B540" s="224">
        <v>44067</v>
      </c>
      <c r="C540" s="225"/>
      <c r="D540" s="225"/>
      <c r="E540" s="75">
        <f t="shared" si="4"/>
        <v>0</v>
      </c>
      <c r="F540" s="75">
        <f t="shared" si="5"/>
        <v>386.87999999999789</v>
      </c>
      <c r="G540" s="75">
        <f t="shared" si="6"/>
        <v>628.67999999999665</v>
      </c>
    </row>
    <row r="541" spans="1:7" ht="15.75" customHeight="1">
      <c r="A541" s="75">
        <v>530</v>
      </c>
      <c r="B541" s="224">
        <v>44068</v>
      </c>
      <c r="C541" s="225"/>
      <c r="D541" s="225"/>
      <c r="E541" s="75">
        <f t="shared" si="4"/>
        <v>0</v>
      </c>
      <c r="F541" s="75">
        <f t="shared" si="5"/>
        <v>387.83999999999787</v>
      </c>
      <c r="G541" s="75">
        <f t="shared" si="6"/>
        <v>630.2399999999966</v>
      </c>
    </row>
    <row r="542" spans="1:7" ht="15.75" customHeight="1">
      <c r="A542" s="75">
        <v>531</v>
      </c>
      <c r="B542" s="224">
        <v>44069</v>
      </c>
      <c r="C542" s="225"/>
      <c r="D542" s="225"/>
      <c r="E542" s="75">
        <f t="shared" si="4"/>
        <v>0</v>
      </c>
      <c r="F542" s="75">
        <f t="shared" si="5"/>
        <v>388.79999999999785</v>
      </c>
      <c r="G542" s="75">
        <f t="shared" si="6"/>
        <v>631.79999999999654</v>
      </c>
    </row>
    <row r="543" spans="1:7" ht="15.75" customHeight="1">
      <c r="A543" s="75">
        <v>532</v>
      </c>
      <c r="B543" s="224">
        <v>44070</v>
      </c>
      <c r="C543" s="225"/>
      <c r="D543" s="225"/>
      <c r="E543" s="75">
        <f t="shared" si="4"/>
        <v>0</v>
      </c>
      <c r="F543" s="75">
        <f t="shared" si="5"/>
        <v>389.75999999999783</v>
      </c>
      <c r="G543" s="75">
        <f t="shared" si="6"/>
        <v>633.35999999999649</v>
      </c>
    </row>
    <row r="544" spans="1:7" ht="15.75" customHeight="1">
      <c r="A544" s="75">
        <v>533</v>
      </c>
      <c r="B544" s="224">
        <v>44071</v>
      </c>
      <c r="C544" s="225"/>
      <c r="D544" s="225"/>
      <c r="E544" s="75">
        <f t="shared" si="4"/>
        <v>0</v>
      </c>
      <c r="F544" s="75">
        <f t="shared" si="5"/>
        <v>390.71999999999781</v>
      </c>
      <c r="G544" s="75">
        <f t="shared" si="6"/>
        <v>634.91999999999643</v>
      </c>
    </row>
    <row r="545" spans="1:7" ht="15.75" customHeight="1">
      <c r="A545" s="75">
        <v>534</v>
      </c>
      <c r="B545" s="224">
        <v>44072</v>
      </c>
      <c r="C545" s="225"/>
      <c r="D545" s="225"/>
      <c r="E545" s="75">
        <f t="shared" si="4"/>
        <v>0</v>
      </c>
      <c r="F545" s="75">
        <f t="shared" si="5"/>
        <v>391.67999999999779</v>
      </c>
      <c r="G545" s="75">
        <f t="shared" si="6"/>
        <v>636.47999999999638</v>
      </c>
    </row>
    <row r="546" spans="1:7" ht="15.75" customHeight="1">
      <c r="A546" s="75">
        <v>535</v>
      </c>
      <c r="B546" s="224">
        <v>44073</v>
      </c>
      <c r="C546" s="225"/>
      <c r="D546" s="225"/>
      <c r="E546" s="75">
        <f t="shared" si="4"/>
        <v>0</v>
      </c>
      <c r="F546" s="75">
        <f t="shared" si="5"/>
        <v>392.63999999999777</v>
      </c>
      <c r="G546" s="75">
        <f t="shared" si="6"/>
        <v>638.03999999999633</v>
      </c>
    </row>
    <row r="547" spans="1:7" ht="15.75" customHeight="1">
      <c r="A547" s="75">
        <v>536</v>
      </c>
      <c r="B547" s="224">
        <v>44074</v>
      </c>
      <c r="C547" s="225"/>
      <c r="D547" s="225"/>
      <c r="E547" s="75">
        <f t="shared" si="4"/>
        <v>0</v>
      </c>
      <c r="F547" s="75">
        <f t="shared" si="5"/>
        <v>393.59999999999775</v>
      </c>
      <c r="G547" s="75">
        <f t="shared" si="6"/>
        <v>639.59999999999627</v>
      </c>
    </row>
    <row r="548" spans="1:7" ht="15.75" customHeight="1">
      <c r="A548" s="75">
        <v>537</v>
      </c>
      <c r="B548" s="224">
        <v>44075</v>
      </c>
      <c r="C548" s="225"/>
      <c r="D548" s="225"/>
      <c r="E548" s="75">
        <f t="shared" si="4"/>
        <v>0</v>
      </c>
      <c r="F548" s="75">
        <f t="shared" si="5"/>
        <v>394.55999999999773</v>
      </c>
      <c r="G548" s="75">
        <f t="shared" si="6"/>
        <v>641.15999999999622</v>
      </c>
    </row>
    <row r="549" spans="1:7" ht="15.75" customHeight="1">
      <c r="A549" s="75">
        <v>538</v>
      </c>
      <c r="B549" s="224">
        <v>44076</v>
      </c>
      <c r="C549" s="225"/>
      <c r="D549" s="225"/>
      <c r="E549" s="75">
        <f t="shared" si="4"/>
        <v>0</v>
      </c>
      <c r="F549" s="75">
        <f t="shared" si="5"/>
        <v>395.51999999999771</v>
      </c>
      <c r="G549" s="75">
        <f t="shared" si="6"/>
        <v>642.71999999999616</v>
      </c>
    </row>
    <row r="550" spans="1:7" ht="15.75" customHeight="1">
      <c r="A550" s="75">
        <v>539</v>
      </c>
      <c r="B550" s="224">
        <v>44077</v>
      </c>
      <c r="C550" s="225"/>
      <c r="D550" s="225"/>
      <c r="E550" s="75">
        <f t="shared" si="4"/>
        <v>0</v>
      </c>
      <c r="F550" s="75">
        <f t="shared" si="5"/>
        <v>396.47999999999769</v>
      </c>
      <c r="G550" s="75">
        <f t="shared" si="6"/>
        <v>644.27999999999611</v>
      </c>
    </row>
    <row r="551" spans="1:7" ht="15.75" customHeight="1">
      <c r="A551" s="75">
        <v>540</v>
      </c>
      <c r="B551" s="224">
        <v>44078</v>
      </c>
      <c r="C551" s="225"/>
      <c r="D551" s="225"/>
      <c r="E551" s="75">
        <f t="shared" si="4"/>
        <v>0</v>
      </c>
      <c r="F551" s="75">
        <f t="shared" si="5"/>
        <v>397.43999999999767</v>
      </c>
      <c r="G551" s="75">
        <f t="shared" si="6"/>
        <v>645.83999999999605</v>
      </c>
    </row>
    <row r="552" spans="1:7" ht="15.75" customHeight="1">
      <c r="A552" s="75">
        <v>541</v>
      </c>
      <c r="B552" s="224">
        <v>44079</v>
      </c>
      <c r="C552" s="225"/>
      <c r="D552" s="225"/>
      <c r="E552" s="75">
        <f t="shared" si="4"/>
        <v>0</v>
      </c>
      <c r="F552" s="75">
        <f t="shared" si="5"/>
        <v>398.39999999999765</v>
      </c>
      <c r="G552" s="75">
        <f t="shared" si="6"/>
        <v>647.399999999996</v>
      </c>
    </row>
    <row r="553" spans="1:7" ht="15.75" customHeight="1">
      <c r="A553" s="75">
        <v>542</v>
      </c>
      <c r="B553" s="224">
        <v>44080</v>
      </c>
      <c r="C553" s="225"/>
      <c r="D553" s="225"/>
      <c r="E553" s="75">
        <f t="shared" si="4"/>
        <v>0</v>
      </c>
      <c r="F553" s="75">
        <f t="shared" si="5"/>
        <v>399.35999999999763</v>
      </c>
      <c r="G553" s="75">
        <f t="shared" si="6"/>
        <v>648.95999999999594</v>
      </c>
    </row>
    <row r="554" spans="1:7" ht="15.75" customHeight="1">
      <c r="A554" s="75">
        <v>543</v>
      </c>
      <c r="B554" s="224">
        <v>44081</v>
      </c>
      <c r="C554" s="225"/>
      <c r="D554" s="225"/>
      <c r="E554" s="75">
        <f t="shared" si="4"/>
        <v>0</v>
      </c>
      <c r="F554" s="75">
        <f t="shared" si="5"/>
        <v>400.31999999999761</v>
      </c>
      <c r="G554" s="75">
        <f t="shared" si="6"/>
        <v>650.51999999999589</v>
      </c>
    </row>
    <row r="555" spans="1:7" ht="15.75" customHeight="1">
      <c r="A555" s="75">
        <v>544</v>
      </c>
      <c r="B555" s="224">
        <v>44082</v>
      </c>
      <c r="C555" s="225"/>
      <c r="D555" s="225"/>
      <c r="E555" s="75">
        <f t="shared" si="4"/>
        <v>0</v>
      </c>
      <c r="F555" s="75">
        <f t="shared" si="5"/>
        <v>401.27999999999759</v>
      </c>
      <c r="G555" s="75">
        <f t="shared" si="6"/>
        <v>652.07999999999583</v>
      </c>
    </row>
    <row r="556" spans="1:7" ht="15.75" customHeight="1">
      <c r="A556" s="75">
        <v>545</v>
      </c>
      <c r="B556" s="224">
        <v>44083</v>
      </c>
      <c r="C556" s="225"/>
      <c r="D556" s="225"/>
      <c r="E556" s="75">
        <f t="shared" si="4"/>
        <v>0</v>
      </c>
      <c r="F556" s="75">
        <f t="shared" si="5"/>
        <v>402.23999999999756</v>
      </c>
      <c r="G556" s="75">
        <f t="shared" si="6"/>
        <v>653.63999999999578</v>
      </c>
    </row>
    <row r="557" spans="1:7" ht="15.75" customHeight="1">
      <c r="A557" s="75">
        <v>546</v>
      </c>
      <c r="B557" s="224">
        <v>44084</v>
      </c>
      <c r="C557" s="225"/>
      <c r="D557" s="225"/>
      <c r="E557" s="75">
        <f t="shared" si="4"/>
        <v>0</v>
      </c>
      <c r="F557" s="75">
        <f t="shared" si="5"/>
        <v>403.19999999999754</v>
      </c>
      <c r="G557" s="75">
        <f t="shared" si="6"/>
        <v>655.19999999999573</v>
      </c>
    </row>
    <row r="558" spans="1:7" ht="15.75" customHeight="1">
      <c r="A558" s="75">
        <v>547</v>
      </c>
      <c r="B558" s="224">
        <v>44085</v>
      </c>
      <c r="C558" s="225"/>
      <c r="D558" s="225"/>
      <c r="E558" s="75">
        <f t="shared" si="4"/>
        <v>0</v>
      </c>
      <c r="F558" s="75">
        <f t="shared" si="5"/>
        <v>404.15999999999752</v>
      </c>
      <c r="G558" s="75">
        <f t="shared" si="6"/>
        <v>656.75999999999567</v>
      </c>
    </row>
    <row r="559" spans="1:7" ht="15.75" customHeight="1">
      <c r="A559" s="75">
        <v>548</v>
      </c>
      <c r="B559" s="224">
        <v>44086</v>
      </c>
      <c r="C559" s="225"/>
      <c r="D559" s="225"/>
      <c r="E559" s="75">
        <f t="shared" si="4"/>
        <v>0</v>
      </c>
      <c r="F559" s="75">
        <f t="shared" si="5"/>
        <v>405.1199999999975</v>
      </c>
      <c r="G559" s="75">
        <f t="shared" si="6"/>
        <v>658.31999999999562</v>
      </c>
    </row>
    <row r="560" spans="1:7" ht="15.75" customHeight="1">
      <c r="A560" s="75">
        <v>549</v>
      </c>
      <c r="B560" s="224">
        <v>44087</v>
      </c>
      <c r="C560" s="225"/>
      <c r="D560" s="225"/>
      <c r="E560" s="75">
        <f t="shared" si="4"/>
        <v>0</v>
      </c>
      <c r="F560" s="75">
        <f t="shared" si="5"/>
        <v>406.07999999999748</v>
      </c>
      <c r="G560" s="75">
        <f t="shared" si="6"/>
        <v>659.87999999999556</v>
      </c>
    </row>
    <row r="561" spans="1:7" ht="15.75" customHeight="1">
      <c r="A561" s="75">
        <v>550</v>
      </c>
      <c r="B561" s="224">
        <v>44088</v>
      </c>
      <c r="C561" s="225"/>
      <c r="D561" s="225"/>
      <c r="E561" s="75">
        <f t="shared" si="4"/>
        <v>0</v>
      </c>
      <c r="F561" s="75">
        <f t="shared" si="5"/>
        <v>407.03999999999746</v>
      </c>
      <c r="G561" s="75">
        <f t="shared" si="6"/>
        <v>661.43999999999551</v>
      </c>
    </row>
    <row r="562" spans="1:7" ht="15.75" customHeight="1">
      <c r="A562" s="75">
        <v>551</v>
      </c>
      <c r="B562" s="224">
        <v>44089</v>
      </c>
      <c r="C562" s="225"/>
      <c r="D562" s="225"/>
      <c r="E562" s="75">
        <f t="shared" si="4"/>
        <v>0</v>
      </c>
      <c r="F562" s="75">
        <f t="shared" si="5"/>
        <v>407.99999999999744</v>
      </c>
      <c r="G562" s="75">
        <f t="shared" si="6"/>
        <v>662.99999999999545</v>
      </c>
    </row>
    <row r="563" spans="1:7" ht="15.75" customHeight="1">
      <c r="A563" s="75">
        <v>552</v>
      </c>
      <c r="B563" s="224">
        <v>44090</v>
      </c>
      <c r="C563" s="225"/>
      <c r="D563" s="225"/>
      <c r="E563" s="75">
        <f t="shared" si="4"/>
        <v>0</v>
      </c>
      <c r="F563" s="75">
        <f t="shared" si="5"/>
        <v>408.95999999999742</v>
      </c>
      <c r="G563" s="75">
        <f t="shared" si="6"/>
        <v>664.5599999999954</v>
      </c>
    </row>
    <row r="564" spans="1:7" ht="15.75" customHeight="1">
      <c r="A564" s="75">
        <v>553</v>
      </c>
      <c r="B564" s="224">
        <v>44091</v>
      </c>
      <c r="C564" s="225"/>
      <c r="D564" s="225"/>
      <c r="E564" s="75">
        <f t="shared" si="4"/>
        <v>0</v>
      </c>
      <c r="F564" s="75">
        <f t="shared" si="5"/>
        <v>409.9199999999974</v>
      </c>
      <c r="G564" s="75">
        <f t="shared" si="6"/>
        <v>666.11999999999534</v>
      </c>
    </row>
    <row r="565" spans="1:7" ht="15.75" customHeight="1">
      <c r="A565" s="75">
        <v>554</v>
      </c>
      <c r="B565" s="224">
        <v>44092</v>
      </c>
      <c r="C565" s="225"/>
      <c r="D565" s="225"/>
      <c r="E565" s="75">
        <f t="shared" si="4"/>
        <v>0</v>
      </c>
      <c r="F565" s="75">
        <f t="shared" si="5"/>
        <v>410.87999999999738</v>
      </c>
      <c r="G565" s="75">
        <f t="shared" si="6"/>
        <v>667.67999999999529</v>
      </c>
    </row>
    <row r="566" spans="1:7" ht="15.75" customHeight="1">
      <c r="A566" s="75">
        <v>555</v>
      </c>
      <c r="B566" s="224">
        <v>44093</v>
      </c>
      <c r="C566" s="225"/>
      <c r="D566" s="225"/>
      <c r="E566" s="75">
        <f t="shared" si="4"/>
        <v>0</v>
      </c>
      <c r="F566" s="75">
        <f t="shared" si="5"/>
        <v>411.83999999999736</v>
      </c>
      <c r="G566" s="75">
        <f t="shared" si="6"/>
        <v>669.23999999999523</v>
      </c>
    </row>
    <row r="567" spans="1:7" ht="15.75" customHeight="1">
      <c r="A567" s="75">
        <v>556</v>
      </c>
      <c r="B567" s="224">
        <v>44094</v>
      </c>
      <c r="C567" s="225"/>
      <c r="D567" s="225"/>
      <c r="E567" s="75">
        <f t="shared" si="4"/>
        <v>0</v>
      </c>
      <c r="F567" s="75">
        <f t="shared" si="5"/>
        <v>412.79999999999734</v>
      </c>
      <c r="G567" s="75">
        <f t="shared" si="6"/>
        <v>670.79999999999518</v>
      </c>
    </row>
    <row r="568" spans="1:7" ht="15.75" customHeight="1">
      <c r="A568" s="75">
        <v>557</v>
      </c>
      <c r="B568" s="224">
        <v>44095</v>
      </c>
      <c r="C568" s="225"/>
      <c r="D568" s="225"/>
      <c r="E568" s="75">
        <f t="shared" si="4"/>
        <v>0</v>
      </c>
      <c r="F568" s="75">
        <f t="shared" si="5"/>
        <v>413.75999999999732</v>
      </c>
      <c r="G568" s="75">
        <f t="shared" si="6"/>
        <v>672.35999999999513</v>
      </c>
    </row>
    <row r="569" spans="1:7" ht="15.75" customHeight="1">
      <c r="A569" s="75">
        <v>558</v>
      </c>
      <c r="B569" s="224">
        <v>44096</v>
      </c>
      <c r="C569" s="225"/>
      <c r="D569" s="225"/>
      <c r="E569" s="75">
        <f t="shared" si="4"/>
        <v>0</v>
      </c>
      <c r="F569" s="75">
        <f t="shared" si="5"/>
        <v>414.7199999999973</v>
      </c>
      <c r="G569" s="75">
        <f t="shared" si="6"/>
        <v>673.91999999999507</v>
      </c>
    </row>
    <row r="570" spans="1:7" ht="15.75" customHeight="1">
      <c r="A570" s="75">
        <v>559</v>
      </c>
      <c r="B570" s="224">
        <v>44097</v>
      </c>
      <c r="C570" s="225"/>
      <c r="D570" s="225"/>
      <c r="E570" s="75">
        <f t="shared" si="4"/>
        <v>0</v>
      </c>
      <c r="F570" s="75">
        <f t="shared" si="5"/>
        <v>415.67999999999728</v>
      </c>
      <c r="G570" s="75">
        <f t="shared" si="6"/>
        <v>675.47999999999502</v>
      </c>
    </row>
    <row r="571" spans="1:7" ht="15.75" customHeight="1">
      <c r="A571" s="75">
        <v>560</v>
      </c>
      <c r="B571" s="224">
        <v>44098</v>
      </c>
      <c r="C571" s="225"/>
      <c r="D571" s="225"/>
      <c r="E571" s="75">
        <f t="shared" si="4"/>
        <v>0</v>
      </c>
      <c r="F571" s="75">
        <f t="shared" si="5"/>
        <v>416.63999999999726</v>
      </c>
      <c r="G571" s="75">
        <f t="shared" si="6"/>
        <v>677.03999999999496</v>
      </c>
    </row>
    <row r="572" spans="1:7" ht="15.75" customHeight="1">
      <c r="A572" s="75">
        <v>561</v>
      </c>
      <c r="B572" s="224">
        <v>44099</v>
      </c>
      <c r="C572" s="225"/>
      <c r="D572" s="225"/>
      <c r="E572" s="75">
        <f t="shared" si="4"/>
        <v>0</v>
      </c>
      <c r="F572" s="75">
        <f t="shared" si="5"/>
        <v>417.59999999999724</v>
      </c>
      <c r="G572" s="75">
        <f t="shared" si="6"/>
        <v>678.59999999999491</v>
      </c>
    </row>
    <row r="573" spans="1:7" ht="15.75" customHeight="1">
      <c r="A573" s="75">
        <v>562</v>
      </c>
      <c r="B573" s="224">
        <v>44100</v>
      </c>
      <c r="C573" s="225"/>
      <c r="D573" s="225"/>
      <c r="E573" s="75">
        <f t="shared" si="4"/>
        <v>0</v>
      </c>
      <c r="F573" s="75">
        <f t="shared" si="5"/>
        <v>418.55999999999722</v>
      </c>
      <c r="G573" s="75">
        <f t="shared" si="6"/>
        <v>680.15999999999485</v>
      </c>
    </row>
    <row r="574" spans="1:7" ht="15.75" customHeight="1">
      <c r="A574" s="75">
        <v>563</v>
      </c>
      <c r="B574" s="224">
        <v>44101</v>
      </c>
      <c r="C574" s="225"/>
      <c r="D574" s="225"/>
      <c r="E574" s="75">
        <f t="shared" si="4"/>
        <v>0</v>
      </c>
      <c r="F574" s="75">
        <f t="shared" si="5"/>
        <v>419.5199999999972</v>
      </c>
      <c r="G574" s="75">
        <f t="shared" si="6"/>
        <v>681.7199999999948</v>
      </c>
    </row>
    <row r="575" spans="1:7" ht="15.75" customHeight="1">
      <c r="A575" s="75">
        <v>564</v>
      </c>
      <c r="B575" s="224">
        <v>44102</v>
      </c>
      <c r="C575" s="225"/>
      <c r="D575" s="225"/>
      <c r="E575" s="75">
        <f t="shared" si="4"/>
        <v>0</v>
      </c>
      <c r="F575" s="75">
        <f t="shared" si="5"/>
        <v>420.47999999999718</v>
      </c>
      <c r="G575" s="75">
        <f t="shared" si="6"/>
        <v>683.27999999999474</v>
      </c>
    </row>
    <row r="576" spans="1:7" ht="15.75" customHeight="1">
      <c r="A576" s="75">
        <v>565</v>
      </c>
      <c r="B576" s="224">
        <v>44103</v>
      </c>
      <c r="C576" s="225"/>
      <c r="D576" s="225"/>
      <c r="E576" s="75">
        <f t="shared" si="4"/>
        <v>0</v>
      </c>
      <c r="F576" s="75">
        <f t="shared" si="5"/>
        <v>421.43999999999716</v>
      </c>
      <c r="G576" s="75">
        <f t="shared" si="6"/>
        <v>684.83999999999469</v>
      </c>
    </row>
    <row r="577" spans="1:7" ht="15.75" customHeight="1">
      <c r="A577" s="75">
        <v>566</v>
      </c>
      <c r="B577" s="224">
        <v>44104</v>
      </c>
      <c r="C577" s="225"/>
      <c r="D577" s="225"/>
      <c r="E577" s="75">
        <f t="shared" si="4"/>
        <v>0</v>
      </c>
      <c r="F577" s="75">
        <f t="shared" si="5"/>
        <v>422.39999999999714</v>
      </c>
      <c r="G577" s="75">
        <f t="shared" si="6"/>
        <v>686.39999999999463</v>
      </c>
    </row>
    <row r="578" spans="1:7" ht="15.75" customHeight="1">
      <c r="A578" s="75">
        <v>567</v>
      </c>
      <c r="B578" s="224">
        <v>44105</v>
      </c>
      <c r="C578" s="225"/>
      <c r="D578" s="225"/>
      <c r="E578" s="75">
        <f t="shared" si="4"/>
        <v>0</v>
      </c>
      <c r="F578" s="75">
        <f t="shared" si="5"/>
        <v>423.35999999999711</v>
      </c>
      <c r="G578" s="75">
        <f t="shared" si="6"/>
        <v>687.95999999999458</v>
      </c>
    </row>
    <row r="579" spans="1:7" ht="15.75" customHeight="1">
      <c r="A579" s="75">
        <v>568</v>
      </c>
      <c r="B579" s="224">
        <v>44106</v>
      </c>
      <c r="C579" s="225"/>
      <c r="D579" s="225"/>
      <c r="E579" s="75">
        <f t="shared" si="4"/>
        <v>0</v>
      </c>
      <c r="F579" s="75">
        <f t="shared" si="5"/>
        <v>424.31999999999709</v>
      </c>
      <c r="G579" s="75">
        <f t="shared" si="6"/>
        <v>689.51999999999452</v>
      </c>
    </row>
    <row r="580" spans="1:7" ht="15.75" customHeight="1">
      <c r="A580" s="75">
        <v>569</v>
      </c>
      <c r="B580" s="224">
        <v>44107</v>
      </c>
      <c r="C580" s="225"/>
      <c r="D580" s="225"/>
      <c r="E580" s="75">
        <f t="shared" si="4"/>
        <v>0</v>
      </c>
      <c r="F580" s="75">
        <f t="shared" si="5"/>
        <v>425.27999999999707</v>
      </c>
      <c r="G580" s="75">
        <f t="shared" si="6"/>
        <v>691.07999999999447</v>
      </c>
    </row>
    <row r="581" spans="1:7" ht="15.75" customHeight="1">
      <c r="A581" s="75">
        <v>570</v>
      </c>
      <c r="B581" s="224">
        <v>44108</v>
      </c>
      <c r="C581" s="225"/>
      <c r="D581" s="225"/>
      <c r="E581" s="75">
        <f t="shared" si="4"/>
        <v>0</v>
      </c>
      <c r="F581" s="75">
        <f t="shared" si="5"/>
        <v>426.23999999999705</v>
      </c>
      <c r="G581" s="75">
        <f t="shared" si="6"/>
        <v>692.63999999999442</v>
      </c>
    </row>
    <row r="582" spans="1:7" ht="15.75" customHeight="1">
      <c r="A582" s="75">
        <v>571</v>
      </c>
      <c r="B582" s="224">
        <v>44109</v>
      </c>
      <c r="C582" s="225"/>
      <c r="D582" s="225"/>
      <c r="E582" s="75">
        <f t="shared" si="4"/>
        <v>0</v>
      </c>
      <c r="F582" s="75">
        <f t="shared" si="5"/>
        <v>427.19999999999703</v>
      </c>
      <c r="G582" s="75">
        <f t="shared" si="6"/>
        <v>694.19999999999436</v>
      </c>
    </row>
    <row r="583" spans="1:7" ht="15.75" customHeight="1">
      <c r="A583" s="75">
        <v>572</v>
      </c>
      <c r="B583" s="224">
        <v>44110</v>
      </c>
      <c r="C583" s="225"/>
      <c r="D583" s="225"/>
      <c r="E583" s="75">
        <f t="shared" si="4"/>
        <v>0</v>
      </c>
      <c r="F583" s="75">
        <f t="shared" si="5"/>
        <v>428.15999999999701</v>
      </c>
      <c r="G583" s="75">
        <f t="shared" si="6"/>
        <v>695.75999999999431</v>
      </c>
    </row>
    <row r="584" spans="1:7" ht="15.75" customHeight="1">
      <c r="A584" s="75">
        <v>573</v>
      </c>
      <c r="B584" s="224">
        <v>44111</v>
      </c>
      <c r="C584" s="225"/>
      <c r="D584" s="225"/>
      <c r="E584" s="75">
        <f t="shared" si="4"/>
        <v>0</v>
      </c>
      <c r="F584" s="75">
        <f t="shared" si="5"/>
        <v>429.11999999999699</v>
      </c>
      <c r="G584" s="75">
        <f t="shared" si="6"/>
        <v>697.31999999999425</v>
      </c>
    </row>
    <row r="585" spans="1:7" ht="15.75" customHeight="1">
      <c r="A585" s="75">
        <v>574</v>
      </c>
      <c r="B585" s="224">
        <v>44112</v>
      </c>
      <c r="C585" s="225"/>
      <c r="D585" s="225"/>
      <c r="E585" s="75">
        <f t="shared" si="4"/>
        <v>0</v>
      </c>
      <c r="F585" s="75">
        <f t="shared" si="5"/>
        <v>430.07999999999697</v>
      </c>
      <c r="G585" s="75">
        <f t="shared" si="6"/>
        <v>698.8799999999942</v>
      </c>
    </row>
    <row r="586" spans="1:7" ht="15.75" customHeight="1">
      <c r="A586" s="75">
        <v>575</v>
      </c>
      <c r="B586" s="224">
        <v>44113</v>
      </c>
      <c r="C586" s="225"/>
      <c r="D586" s="225"/>
      <c r="E586" s="75">
        <f t="shared" si="4"/>
        <v>0</v>
      </c>
      <c r="F586" s="75">
        <f t="shared" si="5"/>
        <v>431.03999999999695</v>
      </c>
      <c r="G586" s="75">
        <f t="shared" si="6"/>
        <v>700.43999999999414</v>
      </c>
    </row>
    <row r="587" spans="1:7" ht="15.75" customHeight="1">
      <c r="A587" s="75">
        <v>576</v>
      </c>
      <c r="B587" s="224">
        <v>44114</v>
      </c>
      <c r="C587" s="225"/>
      <c r="D587" s="225"/>
      <c r="E587" s="75">
        <f t="shared" si="4"/>
        <v>0</v>
      </c>
      <c r="F587" s="75">
        <f t="shared" si="5"/>
        <v>431.99999999999693</v>
      </c>
      <c r="G587" s="75">
        <f t="shared" si="6"/>
        <v>701.99999999999409</v>
      </c>
    </row>
    <row r="588" spans="1:7" ht="15.75" customHeight="1">
      <c r="A588" s="75">
        <v>577</v>
      </c>
      <c r="B588" s="224">
        <v>44115</v>
      </c>
      <c r="C588" s="225"/>
      <c r="D588" s="225"/>
      <c r="E588" s="75">
        <f t="shared" si="4"/>
        <v>0</v>
      </c>
      <c r="F588" s="75">
        <f t="shared" si="5"/>
        <v>432.95999999999691</v>
      </c>
      <c r="G588" s="75">
        <f t="shared" si="6"/>
        <v>703.55999999999403</v>
      </c>
    </row>
    <row r="589" spans="1:7" ht="15.75" customHeight="1">
      <c r="A589" s="75">
        <v>578</v>
      </c>
      <c r="B589" s="224">
        <v>44116</v>
      </c>
      <c r="C589" s="225"/>
      <c r="D589" s="225"/>
      <c r="E589" s="75">
        <f t="shared" si="4"/>
        <v>0</v>
      </c>
      <c r="F589" s="75">
        <f t="shared" si="5"/>
        <v>433.91999999999689</v>
      </c>
      <c r="G589" s="75">
        <f t="shared" si="6"/>
        <v>705.11999999999398</v>
      </c>
    </row>
    <row r="590" spans="1:7" ht="15.75" customHeight="1">
      <c r="A590" s="75">
        <v>579</v>
      </c>
      <c r="B590" s="224">
        <v>44117</v>
      </c>
      <c r="C590" s="225"/>
      <c r="D590" s="225"/>
      <c r="E590" s="75">
        <f t="shared" si="4"/>
        <v>0</v>
      </c>
      <c r="F590" s="75">
        <f t="shared" si="5"/>
        <v>434.87999999999687</v>
      </c>
      <c r="G590" s="75">
        <f t="shared" si="6"/>
        <v>706.67999999999392</v>
      </c>
    </row>
    <row r="591" spans="1:7" ht="15.75" customHeight="1">
      <c r="A591" s="75">
        <v>580</v>
      </c>
      <c r="B591" s="224">
        <v>44118</v>
      </c>
      <c r="C591" s="225"/>
      <c r="D591" s="225"/>
      <c r="E591" s="75">
        <f t="shared" si="4"/>
        <v>0</v>
      </c>
      <c r="F591" s="75">
        <f t="shared" si="5"/>
        <v>435.83999999999685</v>
      </c>
      <c r="G591" s="75">
        <f t="shared" si="6"/>
        <v>708.23999999999387</v>
      </c>
    </row>
    <row r="592" spans="1:7" ht="15.75" customHeight="1">
      <c r="A592" s="75">
        <v>581</v>
      </c>
      <c r="B592" s="224">
        <v>44119</v>
      </c>
      <c r="C592" s="225"/>
      <c r="D592" s="225"/>
      <c r="E592" s="75">
        <f t="shared" si="4"/>
        <v>0</v>
      </c>
      <c r="F592" s="75">
        <f t="shared" si="5"/>
        <v>436.79999999999683</v>
      </c>
      <c r="G592" s="75">
        <f t="shared" si="6"/>
        <v>709.79999999999382</v>
      </c>
    </row>
    <row r="593" spans="1:7" ht="15.75" customHeight="1">
      <c r="A593" s="75">
        <v>582</v>
      </c>
      <c r="B593" s="224">
        <v>44120</v>
      </c>
      <c r="C593" s="225"/>
      <c r="D593" s="225"/>
      <c r="E593" s="75">
        <f t="shared" si="4"/>
        <v>0</v>
      </c>
      <c r="F593" s="75">
        <f t="shared" si="5"/>
        <v>437.75999999999681</v>
      </c>
      <c r="G593" s="75">
        <f t="shared" si="6"/>
        <v>711.35999999999376</v>
      </c>
    </row>
    <row r="594" spans="1:7" ht="15.75" customHeight="1">
      <c r="A594" s="75">
        <v>583</v>
      </c>
      <c r="B594" s="224">
        <v>44121</v>
      </c>
      <c r="C594" s="225"/>
      <c r="D594" s="225"/>
      <c r="E594" s="75">
        <f t="shared" si="4"/>
        <v>0</v>
      </c>
      <c r="F594" s="75">
        <f t="shared" si="5"/>
        <v>438.71999999999679</v>
      </c>
      <c r="G594" s="75">
        <f t="shared" si="6"/>
        <v>712.91999999999371</v>
      </c>
    </row>
    <row r="595" spans="1:7" ht="15.75" customHeight="1">
      <c r="A595" s="75">
        <v>584</v>
      </c>
      <c r="B595" s="224">
        <v>44122</v>
      </c>
      <c r="C595" s="225"/>
      <c r="D595" s="225"/>
      <c r="E595" s="75">
        <f t="shared" si="4"/>
        <v>0</v>
      </c>
      <c r="F595" s="75">
        <f t="shared" si="5"/>
        <v>439.67999999999677</v>
      </c>
      <c r="G595" s="75">
        <f t="shared" si="6"/>
        <v>714.47999999999365</v>
      </c>
    </row>
    <row r="596" spans="1:7" ht="15.75" customHeight="1">
      <c r="A596" s="75">
        <v>585</v>
      </c>
      <c r="B596" s="224">
        <v>44123</v>
      </c>
      <c r="C596" s="225"/>
      <c r="D596" s="225"/>
      <c r="E596" s="75">
        <f t="shared" si="4"/>
        <v>0</v>
      </c>
      <c r="F596" s="75">
        <f t="shared" si="5"/>
        <v>440.63999999999675</v>
      </c>
      <c r="G596" s="75">
        <f t="shared" si="6"/>
        <v>716.0399999999936</v>
      </c>
    </row>
    <row r="597" spans="1:7" ht="15.75" customHeight="1">
      <c r="A597" s="75">
        <v>586</v>
      </c>
      <c r="B597" s="224">
        <v>44124</v>
      </c>
      <c r="C597" s="225"/>
      <c r="D597" s="225"/>
      <c r="E597" s="75">
        <f t="shared" si="4"/>
        <v>0</v>
      </c>
      <c r="F597" s="75">
        <f t="shared" si="5"/>
        <v>441.59999999999673</v>
      </c>
      <c r="G597" s="75">
        <f t="shared" si="6"/>
        <v>717.59999999999354</v>
      </c>
    </row>
    <row r="598" spans="1:7" ht="15.75" customHeight="1">
      <c r="A598" s="75">
        <v>587</v>
      </c>
      <c r="B598" s="224">
        <v>44125</v>
      </c>
      <c r="C598" s="225"/>
      <c r="D598" s="225"/>
      <c r="E598" s="75">
        <f t="shared" si="4"/>
        <v>0</v>
      </c>
      <c r="F598" s="75">
        <f t="shared" si="5"/>
        <v>442.55999999999671</v>
      </c>
      <c r="G598" s="75">
        <f t="shared" si="6"/>
        <v>719.15999999999349</v>
      </c>
    </row>
    <row r="599" spans="1:7" ht="15.75" customHeight="1">
      <c r="A599" s="75">
        <v>588</v>
      </c>
      <c r="B599" s="224">
        <v>44126</v>
      </c>
      <c r="C599" s="225"/>
      <c r="D599" s="225"/>
      <c r="E599" s="75">
        <f t="shared" si="4"/>
        <v>0</v>
      </c>
      <c r="F599" s="75">
        <f t="shared" si="5"/>
        <v>443.51999999999668</v>
      </c>
      <c r="G599" s="75">
        <f t="shared" si="6"/>
        <v>720.71999999999343</v>
      </c>
    </row>
    <row r="600" spans="1:7" ht="15.75" customHeight="1">
      <c r="A600" s="75">
        <v>589</v>
      </c>
      <c r="B600" s="224">
        <v>44127</v>
      </c>
      <c r="C600" s="225"/>
      <c r="D600" s="225"/>
      <c r="E600" s="75">
        <f t="shared" si="4"/>
        <v>0</v>
      </c>
      <c r="F600" s="75">
        <f t="shared" si="5"/>
        <v>444.47999999999666</v>
      </c>
      <c r="G600" s="75">
        <f t="shared" si="6"/>
        <v>722.27999999999338</v>
      </c>
    </row>
    <row r="601" spans="1:7" ht="15.75" customHeight="1">
      <c r="A601" s="75">
        <v>590</v>
      </c>
      <c r="B601" s="224">
        <v>44128</v>
      </c>
      <c r="C601" s="225"/>
      <c r="D601" s="225"/>
      <c r="E601" s="75">
        <f t="shared" si="4"/>
        <v>0</v>
      </c>
      <c r="F601" s="75">
        <f t="shared" si="5"/>
        <v>445.43999999999664</v>
      </c>
      <c r="G601" s="75">
        <f t="shared" si="6"/>
        <v>723.83999999999332</v>
      </c>
    </row>
    <row r="602" spans="1:7" ht="15.75" customHeight="1">
      <c r="A602" s="75">
        <v>591</v>
      </c>
      <c r="B602" s="224">
        <v>44129</v>
      </c>
      <c r="C602" s="225"/>
      <c r="D602" s="225"/>
      <c r="E602" s="75">
        <f t="shared" si="4"/>
        <v>0</v>
      </c>
      <c r="F602" s="75">
        <f t="shared" si="5"/>
        <v>446.39999999999662</v>
      </c>
      <c r="G602" s="75">
        <f t="shared" si="6"/>
        <v>725.39999999999327</v>
      </c>
    </row>
    <row r="603" spans="1:7" ht="15.75" customHeight="1">
      <c r="A603" s="75">
        <v>592</v>
      </c>
      <c r="B603" s="224">
        <v>44130</v>
      </c>
      <c r="C603" s="225"/>
      <c r="D603" s="225"/>
      <c r="E603" s="75">
        <f t="shared" si="4"/>
        <v>0</v>
      </c>
      <c r="F603" s="75">
        <f t="shared" si="5"/>
        <v>447.3599999999966</v>
      </c>
      <c r="G603" s="75">
        <f t="shared" si="6"/>
        <v>726.95999999999322</v>
      </c>
    </row>
    <row r="604" spans="1:7" ht="15.75" customHeight="1">
      <c r="A604" s="75">
        <v>593</v>
      </c>
      <c r="B604" s="224">
        <v>44131</v>
      </c>
      <c r="C604" s="225"/>
      <c r="D604" s="225"/>
      <c r="E604" s="75">
        <f t="shared" si="4"/>
        <v>0</v>
      </c>
      <c r="F604" s="75">
        <f t="shared" si="5"/>
        <v>448.31999999999658</v>
      </c>
      <c r="G604" s="75">
        <f t="shared" si="6"/>
        <v>728.51999999999316</v>
      </c>
    </row>
    <row r="605" spans="1:7" ht="15.75" customHeight="1">
      <c r="A605" s="75">
        <v>594</v>
      </c>
      <c r="B605" s="224">
        <v>44132</v>
      </c>
      <c r="C605" s="225"/>
      <c r="D605" s="225"/>
      <c r="E605" s="75">
        <f t="shared" si="4"/>
        <v>0</v>
      </c>
      <c r="F605" s="75">
        <f t="shared" si="5"/>
        <v>449.27999999999656</v>
      </c>
      <c r="G605" s="75">
        <f t="shared" si="6"/>
        <v>730.07999999999311</v>
      </c>
    </row>
    <row r="606" spans="1:7" ht="15.75" customHeight="1">
      <c r="A606" s="75">
        <v>595</v>
      </c>
      <c r="B606" s="224">
        <v>44133</v>
      </c>
      <c r="C606" s="225"/>
      <c r="D606" s="225"/>
      <c r="E606" s="75">
        <f t="shared" si="4"/>
        <v>0</v>
      </c>
      <c r="F606" s="75">
        <f t="shared" si="5"/>
        <v>450.23999999999654</v>
      </c>
      <c r="G606" s="75">
        <f t="shared" si="6"/>
        <v>731.63999999999305</v>
      </c>
    </row>
    <row r="607" spans="1:7" ht="15.75" customHeight="1">
      <c r="A607" s="75">
        <v>596</v>
      </c>
      <c r="B607" s="224">
        <v>44134</v>
      </c>
      <c r="C607" s="225"/>
      <c r="D607" s="225"/>
      <c r="E607" s="75">
        <f t="shared" si="4"/>
        <v>0</v>
      </c>
      <c r="F607" s="75">
        <f t="shared" si="5"/>
        <v>451.19999999999652</v>
      </c>
      <c r="G607" s="75">
        <f t="shared" si="6"/>
        <v>733.199999999993</v>
      </c>
    </row>
    <row r="608" spans="1:7" ht="15.75" customHeight="1">
      <c r="A608" s="75">
        <v>597</v>
      </c>
      <c r="B608" s="224">
        <v>44135</v>
      </c>
      <c r="C608" s="225"/>
      <c r="D608" s="225"/>
      <c r="E608" s="75">
        <f t="shared" si="4"/>
        <v>0</v>
      </c>
      <c r="F608" s="75">
        <f t="shared" si="5"/>
        <v>452.1599999999965</v>
      </c>
      <c r="G608" s="75">
        <f t="shared" si="6"/>
        <v>734.75999999999294</v>
      </c>
    </row>
    <row r="609" spans="1:7" ht="15.75" customHeight="1">
      <c r="A609" s="75">
        <v>598</v>
      </c>
      <c r="B609" s="224">
        <v>44136</v>
      </c>
      <c r="C609" s="225"/>
      <c r="D609" s="225"/>
      <c r="E609" s="75">
        <f t="shared" si="4"/>
        <v>0</v>
      </c>
      <c r="F609" s="75">
        <f t="shared" si="5"/>
        <v>453.11999999999648</v>
      </c>
      <c r="G609" s="75">
        <f t="shared" si="6"/>
        <v>736.31999999999289</v>
      </c>
    </row>
    <row r="610" spans="1:7" ht="15.75" customHeight="1">
      <c r="A610" s="75">
        <v>599</v>
      </c>
      <c r="B610" s="224">
        <v>44137</v>
      </c>
      <c r="C610" s="225"/>
      <c r="D610" s="225"/>
      <c r="E610" s="75">
        <f t="shared" si="4"/>
        <v>0</v>
      </c>
      <c r="F610" s="75">
        <f t="shared" si="5"/>
        <v>454.07999999999646</v>
      </c>
      <c r="G610" s="75">
        <f t="shared" si="6"/>
        <v>737.87999999999283</v>
      </c>
    </row>
    <row r="611" spans="1:7" ht="15.75" customHeight="1">
      <c r="A611" s="75">
        <v>600</v>
      </c>
      <c r="B611" s="224">
        <v>44138</v>
      </c>
      <c r="C611" s="225"/>
      <c r="D611" s="225"/>
      <c r="E611" s="75">
        <f t="shared" si="4"/>
        <v>0</v>
      </c>
      <c r="F611" s="75">
        <f t="shared" si="5"/>
        <v>455.03999999999644</v>
      </c>
      <c r="G611" s="75">
        <f t="shared" si="6"/>
        <v>739.43999999999278</v>
      </c>
    </row>
    <row r="612" spans="1:7" ht="15.75" customHeight="1">
      <c r="A612" s="75">
        <v>601</v>
      </c>
      <c r="B612" s="224">
        <v>44139</v>
      </c>
      <c r="C612" s="225"/>
      <c r="D612" s="225"/>
      <c r="E612" s="75">
        <f t="shared" si="4"/>
        <v>0</v>
      </c>
      <c r="F612" s="75">
        <f t="shared" si="5"/>
        <v>455.99999999999642</v>
      </c>
      <c r="G612" s="75">
        <f t="shared" si="6"/>
        <v>740.99999999999272</v>
      </c>
    </row>
    <row r="613" spans="1:7" ht="15.75" customHeight="1">
      <c r="A613" s="75">
        <v>602</v>
      </c>
      <c r="B613" s="224">
        <v>44140</v>
      </c>
      <c r="C613" s="225"/>
      <c r="D613" s="225"/>
      <c r="E613" s="75">
        <f t="shared" si="4"/>
        <v>0</v>
      </c>
      <c r="F613" s="75">
        <f t="shared" si="5"/>
        <v>456.9599999999964</v>
      </c>
      <c r="G613" s="75">
        <f t="shared" si="6"/>
        <v>742.55999999999267</v>
      </c>
    </row>
    <row r="614" spans="1:7" ht="15.75" customHeight="1">
      <c r="A614" s="75">
        <v>603</v>
      </c>
      <c r="B614" s="224">
        <v>44141</v>
      </c>
      <c r="C614" s="225"/>
      <c r="D614" s="225"/>
      <c r="E614" s="75">
        <f t="shared" si="4"/>
        <v>0</v>
      </c>
      <c r="F614" s="75">
        <f t="shared" si="5"/>
        <v>457.91999999999638</v>
      </c>
      <c r="G614" s="75">
        <f t="shared" si="6"/>
        <v>744.11999999999261</v>
      </c>
    </row>
    <row r="615" spans="1:7" ht="15.75" customHeight="1">
      <c r="A615" s="75">
        <v>604</v>
      </c>
      <c r="B615" s="224">
        <v>44142</v>
      </c>
      <c r="C615" s="225"/>
      <c r="D615" s="225"/>
      <c r="E615" s="75">
        <f t="shared" si="4"/>
        <v>0</v>
      </c>
      <c r="F615" s="75">
        <f t="shared" si="5"/>
        <v>458.87999999999636</v>
      </c>
      <c r="G615" s="75">
        <f t="shared" si="6"/>
        <v>745.67999999999256</v>
      </c>
    </row>
    <row r="616" spans="1:7" ht="15.75" customHeight="1">
      <c r="A616" s="75">
        <v>605</v>
      </c>
      <c r="B616" s="224">
        <v>44143</v>
      </c>
      <c r="C616" s="225"/>
      <c r="D616" s="225"/>
      <c r="E616" s="75">
        <f t="shared" si="4"/>
        <v>0</v>
      </c>
      <c r="F616" s="75">
        <f t="shared" si="5"/>
        <v>459.83999999999634</v>
      </c>
      <c r="G616" s="75">
        <f t="shared" si="6"/>
        <v>747.23999999999251</v>
      </c>
    </row>
    <row r="617" spans="1:7" ht="15.75" customHeight="1">
      <c r="A617" s="75">
        <v>606</v>
      </c>
      <c r="B617" s="224">
        <v>44144</v>
      </c>
      <c r="C617" s="225"/>
      <c r="D617" s="225"/>
      <c r="E617" s="75">
        <f t="shared" si="4"/>
        <v>0</v>
      </c>
      <c r="F617" s="75">
        <f t="shared" si="5"/>
        <v>460.79999999999632</v>
      </c>
      <c r="G617" s="75">
        <f t="shared" si="6"/>
        <v>748.79999999999245</v>
      </c>
    </row>
    <row r="618" spans="1:7" ht="15.75" customHeight="1">
      <c r="A618" s="75">
        <v>607</v>
      </c>
      <c r="B618" s="224">
        <v>44145</v>
      </c>
      <c r="C618" s="225"/>
      <c r="D618" s="225"/>
      <c r="E618" s="75">
        <f t="shared" si="4"/>
        <v>0</v>
      </c>
      <c r="F618" s="75">
        <f t="shared" si="5"/>
        <v>461.7599999999963</v>
      </c>
      <c r="G618" s="75">
        <f t="shared" si="6"/>
        <v>750.3599999999924</v>
      </c>
    </row>
    <row r="619" spans="1:7" ht="15.75" customHeight="1">
      <c r="A619" s="75">
        <v>608</v>
      </c>
      <c r="B619" s="224">
        <v>44146</v>
      </c>
      <c r="C619" s="225"/>
      <c r="D619" s="225"/>
      <c r="E619" s="75">
        <f t="shared" si="4"/>
        <v>0</v>
      </c>
      <c r="F619" s="75">
        <f t="shared" si="5"/>
        <v>462.71999999999628</v>
      </c>
      <c r="G619" s="75">
        <f t="shared" si="6"/>
        <v>751.91999999999234</v>
      </c>
    </row>
    <row r="620" spans="1:7" ht="15.75" customHeight="1">
      <c r="A620" s="75">
        <v>609</v>
      </c>
      <c r="B620" s="224">
        <v>44147</v>
      </c>
      <c r="C620" s="225"/>
      <c r="D620" s="225"/>
      <c r="E620" s="75">
        <f t="shared" si="4"/>
        <v>0</v>
      </c>
      <c r="F620" s="75">
        <f t="shared" si="5"/>
        <v>463.67999999999626</v>
      </c>
      <c r="G620" s="75">
        <f t="shared" si="6"/>
        <v>753.47999999999229</v>
      </c>
    </row>
    <row r="621" spans="1:7" ht="15.75" customHeight="1">
      <c r="A621" s="75">
        <v>610</v>
      </c>
      <c r="B621" s="224">
        <v>44148</v>
      </c>
      <c r="C621" s="225"/>
      <c r="D621" s="225"/>
      <c r="E621" s="75">
        <f t="shared" si="4"/>
        <v>0</v>
      </c>
      <c r="F621" s="75">
        <f t="shared" si="5"/>
        <v>464.63999999999623</v>
      </c>
      <c r="G621" s="75">
        <f t="shared" si="6"/>
        <v>755.03999999999223</v>
      </c>
    </row>
    <row r="622" spans="1:7" ht="15.75" customHeight="1">
      <c r="A622" s="75">
        <v>611</v>
      </c>
      <c r="B622" s="224">
        <v>44149</v>
      </c>
      <c r="C622" s="225"/>
      <c r="D622" s="225"/>
      <c r="E622" s="75">
        <f t="shared" si="4"/>
        <v>0</v>
      </c>
      <c r="F622" s="75">
        <f t="shared" si="5"/>
        <v>465.59999999999621</v>
      </c>
      <c r="G622" s="75">
        <f t="shared" si="6"/>
        <v>756.59999999999218</v>
      </c>
    </row>
    <row r="623" spans="1:7" ht="15.75" customHeight="1">
      <c r="A623" s="75">
        <v>612</v>
      </c>
      <c r="B623" s="224">
        <v>44150</v>
      </c>
      <c r="C623" s="225"/>
      <c r="D623" s="225"/>
      <c r="E623" s="75">
        <f t="shared" si="4"/>
        <v>0</v>
      </c>
      <c r="F623" s="75">
        <f t="shared" si="5"/>
        <v>466.55999999999619</v>
      </c>
      <c r="G623" s="75">
        <f t="shared" si="6"/>
        <v>758.15999999999212</v>
      </c>
    </row>
    <row r="624" spans="1:7" ht="15.75" customHeight="1">
      <c r="A624" s="75">
        <v>613</v>
      </c>
      <c r="B624" s="224">
        <v>44151</v>
      </c>
      <c r="C624" s="225"/>
      <c r="D624" s="225"/>
      <c r="E624" s="75">
        <f t="shared" si="4"/>
        <v>0</v>
      </c>
      <c r="F624" s="75">
        <f t="shared" si="5"/>
        <v>467.51999999999617</v>
      </c>
      <c r="G624" s="75">
        <f t="shared" si="6"/>
        <v>759.71999999999207</v>
      </c>
    </row>
    <row r="625" spans="1:7" ht="15.75" customHeight="1">
      <c r="A625" s="75">
        <v>614</v>
      </c>
      <c r="B625" s="224">
        <v>44152</v>
      </c>
      <c r="C625" s="225"/>
      <c r="D625" s="225"/>
      <c r="E625" s="75">
        <f t="shared" si="4"/>
        <v>0</v>
      </c>
      <c r="F625" s="75">
        <f t="shared" si="5"/>
        <v>468.47999999999615</v>
      </c>
      <c r="G625" s="75">
        <f t="shared" si="6"/>
        <v>761.27999999999201</v>
      </c>
    </row>
    <row r="626" spans="1:7" ht="15.75" customHeight="1">
      <c r="A626" s="75">
        <v>615</v>
      </c>
      <c r="B626" s="224">
        <v>44153</v>
      </c>
      <c r="C626" s="225"/>
      <c r="D626" s="225"/>
      <c r="E626" s="75">
        <f t="shared" si="4"/>
        <v>0</v>
      </c>
      <c r="F626" s="75">
        <f t="shared" si="5"/>
        <v>469.43999999999613</v>
      </c>
      <c r="G626" s="75">
        <f t="shared" si="6"/>
        <v>762.83999999999196</v>
      </c>
    </row>
    <row r="627" spans="1:7" ht="15.75" customHeight="1">
      <c r="A627" s="75">
        <v>616</v>
      </c>
      <c r="B627" s="224">
        <v>44154</v>
      </c>
      <c r="C627" s="225"/>
      <c r="D627" s="225"/>
      <c r="E627" s="75">
        <f t="shared" si="4"/>
        <v>0</v>
      </c>
      <c r="F627" s="75">
        <f t="shared" si="5"/>
        <v>470.39999999999611</v>
      </c>
      <c r="G627" s="75">
        <f t="shared" si="6"/>
        <v>764.39999999999191</v>
      </c>
    </row>
    <row r="628" spans="1:7" ht="15.75" customHeight="1">
      <c r="A628" s="75">
        <v>617</v>
      </c>
      <c r="B628" s="224">
        <v>44155</v>
      </c>
      <c r="C628" s="225"/>
      <c r="D628" s="225"/>
      <c r="E628" s="75">
        <f t="shared" si="4"/>
        <v>0</v>
      </c>
      <c r="F628" s="75">
        <f t="shared" si="5"/>
        <v>471.35999999999609</v>
      </c>
      <c r="G628" s="75">
        <f t="shared" si="6"/>
        <v>765.95999999999185</v>
      </c>
    </row>
    <row r="629" spans="1:7" ht="15.75" customHeight="1">
      <c r="A629" s="75">
        <v>618</v>
      </c>
      <c r="B629" s="224">
        <v>44156</v>
      </c>
      <c r="C629" s="225"/>
      <c r="D629" s="225"/>
      <c r="E629" s="75">
        <f t="shared" si="4"/>
        <v>0</v>
      </c>
      <c r="F629" s="75">
        <f t="shared" si="5"/>
        <v>472.31999999999607</v>
      </c>
      <c r="G629" s="75">
        <f t="shared" si="6"/>
        <v>767.5199999999918</v>
      </c>
    </row>
    <row r="630" spans="1:7" ht="15.75" customHeight="1">
      <c r="A630" s="75">
        <v>619</v>
      </c>
      <c r="B630" s="224">
        <v>44157</v>
      </c>
      <c r="C630" s="225"/>
      <c r="D630" s="225"/>
      <c r="E630" s="75">
        <f t="shared" si="4"/>
        <v>0</v>
      </c>
      <c r="F630" s="75">
        <f t="shared" si="5"/>
        <v>473.27999999999605</v>
      </c>
      <c r="G630" s="75">
        <f t="shared" si="6"/>
        <v>769.07999999999174</v>
      </c>
    </row>
    <row r="631" spans="1:7" ht="15.75" customHeight="1">
      <c r="A631" s="75">
        <v>620</v>
      </c>
      <c r="B631" s="224">
        <v>44158</v>
      </c>
      <c r="C631" s="225"/>
      <c r="D631" s="225"/>
      <c r="E631" s="75">
        <f t="shared" si="4"/>
        <v>0</v>
      </c>
      <c r="F631" s="75">
        <f t="shared" si="5"/>
        <v>474.23999999999603</v>
      </c>
      <c r="G631" s="75">
        <f t="shared" si="6"/>
        <v>770.63999999999169</v>
      </c>
    </row>
    <row r="632" spans="1:7" ht="15.75" customHeight="1">
      <c r="A632" s="75">
        <v>621</v>
      </c>
      <c r="B632" s="224">
        <v>44159</v>
      </c>
      <c r="C632" s="225"/>
      <c r="D632" s="225"/>
      <c r="E632" s="75">
        <f t="shared" si="4"/>
        <v>0</v>
      </c>
      <c r="F632" s="75">
        <f t="shared" si="5"/>
        <v>475.19999999999601</v>
      </c>
      <c r="G632" s="75">
        <f t="shared" si="6"/>
        <v>772.19999999999163</v>
      </c>
    </row>
    <row r="633" spans="1:7" ht="15.75" customHeight="1">
      <c r="A633" s="75">
        <v>622</v>
      </c>
      <c r="B633" s="224">
        <v>44160</v>
      </c>
      <c r="C633" s="225"/>
      <c r="D633" s="225"/>
      <c r="E633" s="75">
        <f t="shared" si="4"/>
        <v>0</v>
      </c>
      <c r="F633" s="75">
        <f t="shared" si="5"/>
        <v>476.15999999999599</v>
      </c>
      <c r="G633" s="75">
        <f t="shared" si="6"/>
        <v>773.75999999999158</v>
      </c>
    </row>
    <row r="634" spans="1:7" ht="15.75" customHeight="1">
      <c r="A634" s="75">
        <v>623</v>
      </c>
      <c r="B634" s="224">
        <v>44161</v>
      </c>
      <c r="C634" s="225"/>
      <c r="D634" s="225"/>
      <c r="E634" s="75">
        <f t="shared" si="4"/>
        <v>0</v>
      </c>
      <c r="F634" s="75">
        <f t="shared" si="5"/>
        <v>477.11999999999597</v>
      </c>
      <c r="G634" s="75">
        <f t="shared" si="6"/>
        <v>775.31999999999152</v>
      </c>
    </row>
    <row r="635" spans="1:7" ht="15.75" customHeight="1">
      <c r="A635" s="75">
        <v>624</v>
      </c>
      <c r="B635" s="224">
        <v>44162</v>
      </c>
      <c r="C635" s="225"/>
      <c r="D635" s="225"/>
      <c r="E635" s="75">
        <f t="shared" si="4"/>
        <v>0</v>
      </c>
      <c r="F635" s="75">
        <f t="shared" si="5"/>
        <v>478.07999999999595</v>
      </c>
      <c r="G635" s="75">
        <f t="shared" si="6"/>
        <v>776.87999999999147</v>
      </c>
    </row>
    <row r="636" spans="1:7" ht="15.75" customHeight="1">
      <c r="A636" s="75">
        <v>625</v>
      </c>
      <c r="B636" s="224">
        <v>44163</v>
      </c>
      <c r="C636" s="225"/>
      <c r="D636" s="225"/>
      <c r="E636" s="75">
        <f t="shared" si="4"/>
        <v>0</v>
      </c>
      <c r="F636" s="75">
        <f t="shared" si="5"/>
        <v>479.03999999999593</v>
      </c>
      <c r="G636" s="75">
        <f t="shared" si="6"/>
        <v>778.43999999999141</v>
      </c>
    </row>
    <row r="637" spans="1:7" ht="15.75" customHeight="1">
      <c r="A637" s="75">
        <v>626</v>
      </c>
      <c r="B637" s="224">
        <v>44164</v>
      </c>
      <c r="C637" s="225"/>
      <c r="D637" s="225"/>
      <c r="E637" s="75">
        <f t="shared" si="4"/>
        <v>0</v>
      </c>
      <c r="F637" s="75">
        <f t="shared" si="5"/>
        <v>479.99999999999591</v>
      </c>
      <c r="G637" s="75">
        <f t="shared" si="6"/>
        <v>779.99999999999136</v>
      </c>
    </row>
    <row r="638" spans="1:7" ht="15.75" customHeight="1">
      <c r="A638" s="75">
        <v>627</v>
      </c>
      <c r="B638" s="224">
        <v>44165</v>
      </c>
      <c r="C638" s="225"/>
      <c r="D638" s="225"/>
      <c r="E638" s="75">
        <f t="shared" si="4"/>
        <v>0</v>
      </c>
      <c r="F638" s="75">
        <f t="shared" si="5"/>
        <v>480.95999999999589</v>
      </c>
      <c r="G638" s="75">
        <f t="shared" si="6"/>
        <v>781.55999999999131</v>
      </c>
    </row>
    <row r="639" spans="1:7" ht="15.75" customHeight="1">
      <c r="A639" s="75">
        <v>628</v>
      </c>
      <c r="B639" s="224">
        <v>44166</v>
      </c>
      <c r="C639" s="225"/>
      <c r="D639" s="225"/>
      <c r="E639" s="75">
        <f t="shared" si="4"/>
        <v>0</v>
      </c>
      <c r="F639" s="75">
        <f t="shared" si="5"/>
        <v>481.91999999999587</v>
      </c>
      <c r="G639" s="75">
        <f t="shared" si="6"/>
        <v>783.11999999999125</v>
      </c>
    </row>
    <row r="640" spans="1:7" ht="15.75" customHeight="1">
      <c r="A640" s="75">
        <v>629</v>
      </c>
      <c r="B640" s="224">
        <v>44167</v>
      </c>
      <c r="C640" s="225"/>
      <c r="D640" s="225"/>
      <c r="E640" s="75">
        <f t="shared" si="4"/>
        <v>0</v>
      </c>
      <c r="F640" s="75">
        <f t="shared" si="5"/>
        <v>482.87999999999585</v>
      </c>
      <c r="G640" s="75">
        <f t="shared" si="6"/>
        <v>784.6799999999912</v>
      </c>
    </row>
    <row r="641" spans="1:7" ht="15.75" customHeight="1">
      <c r="A641" s="75">
        <v>630</v>
      </c>
      <c r="B641" s="224">
        <v>44168</v>
      </c>
      <c r="C641" s="225"/>
      <c r="D641" s="225"/>
      <c r="E641" s="75">
        <f t="shared" si="4"/>
        <v>0</v>
      </c>
      <c r="F641" s="75">
        <f t="shared" si="5"/>
        <v>483.83999999999583</v>
      </c>
      <c r="G641" s="75">
        <f t="shared" si="6"/>
        <v>786.23999999999114</v>
      </c>
    </row>
    <row r="642" spans="1:7" ht="15.75" customHeight="1">
      <c r="A642" s="75">
        <v>631</v>
      </c>
      <c r="B642" s="224">
        <v>44169</v>
      </c>
      <c r="C642" s="225"/>
      <c r="D642" s="225"/>
      <c r="E642" s="75">
        <f t="shared" si="4"/>
        <v>0</v>
      </c>
      <c r="F642" s="75">
        <f t="shared" si="5"/>
        <v>484.7999999999958</v>
      </c>
      <c r="G642" s="75">
        <f t="shared" si="6"/>
        <v>787.79999999999109</v>
      </c>
    </row>
    <row r="643" spans="1:7" ht="15.75" customHeight="1">
      <c r="A643" s="75">
        <v>632</v>
      </c>
      <c r="B643" s="224">
        <v>44170</v>
      </c>
      <c r="C643" s="225"/>
      <c r="D643" s="225"/>
      <c r="E643" s="75">
        <f t="shared" si="4"/>
        <v>0</v>
      </c>
      <c r="F643" s="75">
        <f t="shared" si="5"/>
        <v>485.75999999999578</v>
      </c>
      <c r="G643" s="75">
        <f t="shared" si="6"/>
        <v>789.35999999999103</v>
      </c>
    </row>
    <row r="644" spans="1:7" ht="15.75" customHeight="1">
      <c r="A644" s="75">
        <v>633</v>
      </c>
      <c r="B644" s="224">
        <v>44171</v>
      </c>
      <c r="C644" s="225"/>
      <c r="D644" s="225"/>
      <c r="E644" s="75">
        <f t="shared" si="4"/>
        <v>0</v>
      </c>
      <c r="F644" s="75">
        <f t="shared" si="5"/>
        <v>486.71999999999576</v>
      </c>
      <c r="G644" s="75">
        <f t="shared" si="6"/>
        <v>790.91999999999098</v>
      </c>
    </row>
    <row r="645" spans="1:7" ht="15.75" customHeight="1">
      <c r="A645" s="75">
        <v>634</v>
      </c>
      <c r="B645" s="224">
        <v>44172</v>
      </c>
      <c r="C645" s="225"/>
      <c r="D645" s="225"/>
      <c r="E645" s="75">
        <f t="shared" si="4"/>
        <v>0</v>
      </c>
      <c r="F645" s="75">
        <f t="shared" si="5"/>
        <v>487.67999999999574</v>
      </c>
      <c r="G645" s="75">
        <f t="shared" si="6"/>
        <v>792.47999999999092</v>
      </c>
    </row>
    <row r="646" spans="1:7" ht="15.75" customHeight="1">
      <c r="A646" s="75">
        <v>635</v>
      </c>
      <c r="B646" s="224">
        <v>44173</v>
      </c>
      <c r="C646" s="225"/>
      <c r="D646" s="225"/>
      <c r="E646" s="75">
        <f t="shared" si="4"/>
        <v>0</v>
      </c>
      <c r="F646" s="75">
        <f t="shared" si="5"/>
        <v>488.63999999999572</v>
      </c>
      <c r="G646" s="75">
        <f t="shared" si="6"/>
        <v>794.03999999999087</v>
      </c>
    </row>
    <row r="647" spans="1:7" ht="15.75" customHeight="1">
      <c r="A647" s="75">
        <v>636</v>
      </c>
      <c r="B647" s="224">
        <v>44174</v>
      </c>
      <c r="C647" s="225"/>
      <c r="D647" s="225"/>
      <c r="E647" s="75">
        <f t="shared" ref="E647:E878" si="7">FORECAST(A647,$D$12:$D$123,$A$12:$A$123)</f>
        <v>0</v>
      </c>
      <c r="F647" s="75">
        <f t="shared" si="5"/>
        <v>489.5999999999957</v>
      </c>
      <c r="G647" s="75">
        <f t="shared" si="6"/>
        <v>795.59999999999081</v>
      </c>
    </row>
    <row r="648" spans="1:7" ht="15.75" customHeight="1">
      <c r="A648" s="75">
        <v>637</v>
      </c>
      <c r="B648" s="224">
        <v>44175</v>
      </c>
      <c r="C648" s="225"/>
      <c r="D648" s="225"/>
      <c r="E648" s="75">
        <f t="shared" si="7"/>
        <v>0</v>
      </c>
      <c r="F648" s="75">
        <f t="shared" ref="F648:F902" si="8">F647+$F$120</f>
        <v>490.55999999999568</v>
      </c>
      <c r="G648" s="75">
        <f t="shared" ref="G648:G822" si="9">G647+$G$120</f>
        <v>797.15999999999076</v>
      </c>
    </row>
    <row r="649" spans="1:7" ht="15.75" customHeight="1">
      <c r="A649" s="75">
        <v>638</v>
      </c>
      <c r="B649" s="224">
        <v>44176</v>
      </c>
      <c r="C649" s="225"/>
      <c r="D649" s="225"/>
      <c r="E649" s="75">
        <f t="shared" si="7"/>
        <v>0</v>
      </c>
      <c r="F649" s="75">
        <f t="shared" si="8"/>
        <v>491.51999999999566</v>
      </c>
      <c r="G649" s="75">
        <f t="shared" si="9"/>
        <v>798.7199999999907</v>
      </c>
    </row>
    <row r="650" spans="1:7" ht="15.75" customHeight="1">
      <c r="A650" s="75">
        <v>639</v>
      </c>
      <c r="B650" s="224">
        <v>44177</v>
      </c>
      <c r="C650" s="225"/>
      <c r="D650" s="225"/>
      <c r="E650" s="75">
        <f t="shared" si="7"/>
        <v>0</v>
      </c>
      <c r="F650" s="75">
        <f t="shared" si="8"/>
        <v>492.47999999999564</v>
      </c>
      <c r="G650" s="75">
        <f t="shared" si="9"/>
        <v>800.27999999999065</v>
      </c>
    </row>
    <row r="651" spans="1:7" ht="15.75" customHeight="1">
      <c r="A651" s="75">
        <v>640</v>
      </c>
      <c r="B651" s="224">
        <v>44178</v>
      </c>
      <c r="C651" s="225"/>
      <c r="D651" s="225"/>
      <c r="E651" s="75">
        <f t="shared" si="7"/>
        <v>0</v>
      </c>
      <c r="F651" s="75">
        <f t="shared" si="8"/>
        <v>493.43999999999562</v>
      </c>
      <c r="G651" s="75">
        <f t="shared" si="9"/>
        <v>801.8399999999906</v>
      </c>
    </row>
    <row r="652" spans="1:7" ht="15.75" customHeight="1">
      <c r="A652" s="75">
        <v>641</v>
      </c>
      <c r="B652" s="224">
        <v>44179</v>
      </c>
      <c r="C652" s="225"/>
      <c r="D652" s="225"/>
      <c r="E652" s="75">
        <f t="shared" si="7"/>
        <v>0</v>
      </c>
      <c r="F652" s="75">
        <f t="shared" si="8"/>
        <v>494.3999999999956</v>
      </c>
      <c r="G652" s="75">
        <f t="shared" si="9"/>
        <v>803.39999999999054</v>
      </c>
    </row>
    <row r="653" spans="1:7" ht="15.75" customHeight="1">
      <c r="A653" s="75">
        <v>642</v>
      </c>
      <c r="B653" s="224">
        <v>44180</v>
      </c>
      <c r="C653" s="225"/>
      <c r="D653" s="225"/>
      <c r="E653" s="75">
        <f t="shared" si="7"/>
        <v>0</v>
      </c>
      <c r="F653" s="75">
        <f t="shared" si="8"/>
        <v>495.35999999999558</v>
      </c>
      <c r="G653" s="75">
        <f t="shared" si="9"/>
        <v>804.95999999999049</v>
      </c>
    </row>
    <row r="654" spans="1:7" ht="15.75" customHeight="1">
      <c r="A654" s="75">
        <v>643</v>
      </c>
      <c r="B654" s="224">
        <v>44181</v>
      </c>
      <c r="C654" s="225"/>
      <c r="D654" s="225"/>
      <c r="E654" s="75">
        <f t="shared" si="7"/>
        <v>0</v>
      </c>
      <c r="F654" s="75">
        <f t="shared" si="8"/>
        <v>496.31999999999556</v>
      </c>
      <c r="G654" s="75">
        <f t="shared" si="9"/>
        <v>806.51999999999043</v>
      </c>
    </row>
    <row r="655" spans="1:7" ht="15.75" customHeight="1">
      <c r="A655" s="75">
        <v>644</v>
      </c>
      <c r="B655" s="224">
        <v>44182</v>
      </c>
      <c r="C655" s="225"/>
      <c r="D655" s="225"/>
      <c r="E655" s="75">
        <f t="shared" si="7"/>
        <v>0</v>
      </c>
      <c r="F655" s="75">
        <f t="shared" si="8"/>
        <v>497.27999999999554</v>
      </c>
      <c r="G655" s="75">
        <f t="shared" si="9"/>
        <v>808.07999999999038</v>
      </c>
    </row>
    <row r="656" spans="1:7" ht="15.75" customHeight="1">
      <c r="A656" s="75">
        <v>645</v>
      </c>
      <c r="B656" s="224">
        <v>44183</v>
      </c>
      <c r="C656" s="225"/>
      <c r="D656" s="225"/>
      <c r="E656" s="75">
        <f t="shared" si="7"/>
        <v>0</v>
      </c>
      <c r="F656" s="75">
        <f t="shared" si="8"/>
        <v>498.23999999999552</v>
      </c>
      <c r="G656" s="75">
        <f t="shared" si="9"/>
        <v>809.63999999999032</v>
      </c>
    </row>
    <row r="657" spans="1:7" ht="15.75" customHeight="1">
      <c r="A657" s="75">
        <v>646</v>
      </c>
      <c r="B657" s="224">
        <v>44184</v>
      </c>
      <c r="C657" s="225"/>
      <c r="D657" s="225"/>
      <c r="E657" s="75">
        <f t="shared" si="7"/>
        <v>0</v>
      </c>
      <c r="F657" s="75">
        <f t="shared" si="8"/>
        <v>499.1999999999955</v>
      </c>
      <c r="G657" s="75">
        <f t="shared" si="9"/>
        <v>811.19999999999027</v>
      </c>
    </row>
    <row r="658" spans="1:7" ht="15.75" customHeight="1">
      <c r="A658" s="75">
        <v>647</v>
      </c>
      <c r="B658" s="224">
        <v>44185</v>
      </c>
      <c r="C658" s="225"/>
      <c r="D658" s="225"/>
      <c r="E658" s="75">
        <f t="shared" si="7"/>
        <v>0</v>
      </c>
      <c r="F658" s="75">
        <f t="shared" si="8"/>
        <v>500.15999999999548</v>
      </c>
      <c r="G658" s="75">
        <f t="shared" si="9"/>
        <v>812.75999999999021</v>
      </c>
    </row>
    <row r="659" spans="1:7" ht="15.75" customHeight="1">
      <c r="A659" s="75">
        <v>648</v>
      </c>
      <c r="B659" s="224">
        <v>44186</v>
      </c>
      <c r="C659" s="225"/>
      <c r="D659" s="225"/>
      <c r="E659" s="75">
        <f t="shared" si="7"/>
        <v>0</v>
      </c>
      <c r="F659" s="75">
        <f t="shared" si="8"/>
        <v>501.11999999999546</v>
      </c>
      <c r="G659" s="75">
        <f t="shared" si="9"/>
        <v>814.31999999999016</v>
      </c>
    </row>
    <row r="660" spans="1:7" ht="15.75" customHeight="1">
      <c r="A660" s="75">
        <v>649</v>
      </c>
      <c r="B660" s="224">
        <v>44187</v>
      </c>
      <c r="C660" s="225"/>
      <c r="D660" s="225"/>
      <c r="E660" s="75">
        <f t="shared" si="7"/>
        <v>0</v>
      </c>
      <c r="F660" s="75">
        <f t="shared" si="8"/>
        <v>502.07999999999544</v>
      </c>
      <c r="G660" s="75">
        <f t="shared" si="9"/>
        <v>815.8799999999901</v>
      </c>
    </row>
    <row r="661" spans="1:7" ht="15.75" customHeight="1">
      <c r="A661" s="75">
        <v>650</v>
      </c>
      <c r="B661" s="224">
        <v>44188</v>
      </c>
      <c r="C661" s="225"/>
      <c r="D661" s="225"/>
      <c r="E661" s="75">
        <f t="shared" si="7"/>
        <v>0</v>
      </c>
      <c r="F661" s="75">
        <f t="shared" si="8"/>
        <v>503.03999999999542</v>
      </c>
      <c r="G661" s="75">
        <f t="shared" si="9"/>
        <v>817.43999999999005</v>
      </c>
    </row>
    <row r="662" spans="1:7" ht="15.75" customHeight="1">
      <c r="A662" s="75">
        <v>651</v>
      </c>
      <c r="B662" s="224">
        <v>44189</v>
      </c>
      <c r="C662" s="225"/>
      <c r="D662" s="225"/>
      <c r="E662" s="75">
        <f t="shared" si="7"/>
        <v>0</v>
      </c>
      <c r="F662" s="75">
        <f t="shared" si="8"/>
        <v>503.9999999999954</v>
      </c>
      <c r="G662" s="75">
        <f t="shared" si="9"/>
        <v>818.99999999999</v>
      </c>
    </row>
    <row r="663" spans="1:7" ht="15.75" customHeight="1">
      <c r="A663" s="75">
        <v>652</v>
      </c>
      <c r="B663" s="224">
        <v>44190</v>
      </c>
      <c r="C663" s="225"/>
      <c r="D663" s="225"/>
      <c r="E663" s="75">
        <f t="shared" si="7"/>
        <v>0</v>
      </c>
      <c r="F663" s="75">
        <f t="shared" si="8"/>
        <v>504.95999999999538</v>
      </c>
      <c r="G663" s="75">
        <f t="shared" si="9"/>
        <v>820.55999999998994</v>
      </c>
    </row>
    <row r="664" spans="1:7" ht="15.75" customHeight="1">
      <c r="A664" s="75">
        <v>653</v>
      </c>
      <c r="B664" s="224">
        <v>44191</v>
      </c>
      <c r="C664" s="225"/>
      <c r="D664" s="225"/>
      <c r="E664" s="75">
        <f t="shared" si="7"/>
        <v>0</v>
      </c>
      <c r="F664" s="75">
        <f t="shared" si="8"/>
        <v>505.91999999999535</v>
      </c>
      <c r="G664" s="75">
        <f t="shared" si="9"/>
        <v>822.11999999998989</v>
      </c>
    </row>
    <row r="665" spans="1:7" ht="15.75" customHeight="1">
      <c r="A665" s="75">
        <v>654</v>
      </c>
      <c r="B665" s="224">
        <v>44192</v>
      </c>
      <c r="C665" s="225"/>
      <c r="D665" s="225"/>
      <c r="E665" s="75">
        <f t="shared" si="7"/>
        <v>0</v>
      </c>
      <c r="F665" s="75">
        <f t="shared" si="8"/>
        <v>506.87999999999533</v>
      </c>
      <c r="G665" s="75">
        <f t="shared" si="9"/>
        <v>823.67999999998983</v>
      </c>
    </row>
    <row r="666" spans="1:7" ht="15.75" customHeight="1">
      <c r="A666" s="75">
        <v>655</v>
      </c>
      <c r="B666" s="224">
        <v>44193</v>
      </c>
      <c r="C666" s="225"/>
      <c r="D666" s="225"/>
      <c r="E666" s="75">
        <f t="shared" si="7"/>
        <v>0</v>
      </c>
      <c r="F666" s="75">
        <f t="shared" si="8"/>
        <v>507.83999999999531</v>
      </c>
      <c r="G666" s="75">
        <f t="shared" si="9"/>
        <v>825.23999999998978</v>
      </c>
    </row>
    <row r="667" spans="1:7" ht="15.75" customHeight="1">
      <c r="A667" s="75">
        <v>656</v>
      </c>
      <c r="B667" s="224">
        <v>44194</v>
      </c>
      <c r="C667" s="225"/>
      <c r="D667" s="225"/>
      <c r="E667" s="75">
        <f t="shared" si="7"/>
        <v>0</v>
      </c>
      <c r="F667" s="75">
        <f t="shared" si="8"/>
        <v>508.79999999999529</v>
      </c>
      <c r="G667" s="75">
        <f t="shared" si="9"/>
        <v>826.79999999998972</v>
      </c>
    </row>
    <row r="668" spans="1:7" ht="15.75" customHeight="1">
      <c r="A668" s="75">
        <v>657</v>
      </c>
      <c r="B668" s="224">
        <v>44195</v>
      </c>
      <c r="C668" s="225"/>
      <c r="D668" s="225"/>
      <c r="E668" s="75">
        <f t="shared" si="7"/>
        <v>0</v>
      </c>
      <c r="F668" s="75">
        <f t="shared" si="8"/>
        <v>509.75999999999527</v>
      </c>
      <c r="G668" s="75">
        <f t="shared" si="9"/>
        <v>828.35999999998967</v>
      </c>
    </row>
    <row r="669" spans="1:7" ht="15.75" customHeight="1">
      <c r="A669" s="75">
        <v>658</v>
      </c>
      <c r="B669" s="224">
        <v>44196</v>
      </c>
      <c r="C669" s="225"/>
      <c r="D669" s="225"/>
      <c r="E669" s="75">
        <f t="shared" si="7"/>
        <v>0</v>
      </c>
      <c r="F669" s="75">
        <f t="shared" si="8"/>
        <v>510.71999999999525</v>
      </c>
      <c r="G669" s="75">
        <f t="shared" si="9"/>
        <v>829.91999999998961</v>
      </c>
    </row>
    <row r="670" spans="1:7" ht="15.75" customHeight="1">
      <c r="A670" s="75">
        <v>659</v>
      </c>
      <c r="B670" s="224">
        <v>44197</v>
      </c>
      <c r="C670" s="225"/>
      <c r="D670" s="225"/>
      <c r="E670" s="75">
        <f t="shared" si="7"/>
        <v>0</v>
      </c>
      <c r="F670" s="75">
        <f t="shared" si="8"/>
        <v>511.67999999999523</v>
      </c>
      <c r="G670" s="75">
        <f t="shared" si="9"/>
        <v>831.47999999998956</v>
      </c>
    </row>
    <row r="671" spans="1:7" ht="15.75" customHeight="1">
      <c r="A671" s="75">
        <v>660</v>
      </c>
      <c r="B671" s="224">
        <v>44198</v>
      </c>
      <c r="C671" s="225"/>
      <c r="D671" s="225"/>
      <c r="E671" s="75">
        <f t="shared" si="7"/>
        <v>0</v>
      </c>
      <c r="F671" s="75">
        <f t="shared" si="8"/>
        <v>512.63999999999521</v>
      </c>
      <c r="G671" s="75">
        <f t="shared" si="9"/>
        <v>833.0399999999895</v>
      </c>
    </row>
    <row r="672" spans="1:7" ht="15.75" customHeight="1">
      <c r="A672" s="75">
        <v>661</v>
      </c>
      <c r="B672" s="224">
        <v>44199</v>
      </c>
      <c r="C672" s="225"/>
      <c r="D672" s="225"/>
      <c r="E672" s="75">
        <f t="shared" si="7"/>
        <v>0</v>
      </c>
      <c r="F672" s="75">
        <f t="shared" si="8"/>
        <v>513.59999999999525</v>
      </c>
      <c r="G672" s="75">
        <f t="shared" si="9"/>
        <v>834.59999999998945</v>
      </c>
    </row>
    <row r="673" spans="1:7" ht="15.75" customHeight="1">
      <c r="A673" s="75">
        <v>662</v>
      </c>
      <c r="B673" s="224">
        <v>44200</v>
      </c>
      <c r="C673" s="225"/>
      <c r="D673" s="225"/>
      <c r="E673" s="75">
        <f t="shared" si="7"/>
        <v>0</v>
      </c>
      <c r="F673" s="75">
        <f t="shared" si="8"/>
        <v>514.55999999999528</v>
      </c>
      <c r="G673" s="75">
        <f t="shared" si="9"/>
        <v>836.1599999999894</v>
      </c>
    </row>
    <row r="674" spans="1:7" ht="15.75" customHeight="1">
      <c r="A674" s="75">
        <v>663</v>
      </c>
      <c r="B674" s="224">
        <v>44201</v>
      </c>
      <c r="C674" s="225"/>
      <c r="D674" s="225"/>
      <c r="E674" s="75">
        <f t="shared" si="7"/>
        <v>0</v>
      </c>
      <c r="F674" s="75">
        <f t="shared" si="8"/>
        <v>515.51999999999532</v>
      </c>
      <c r="G674" s="75">
        <f t="shared" si="9"/>
        <v>837.71999999998934</v>
      </c>
    </row>
    <row r="675" spans="1:7" ht="15.75" customHeight="1">
      <c r="A675" s="75">
        <v>664</v>
      </c>
      <c r="B675" s="224">
        <v>44202</v>
      </c>
      <c r="C675" s="225"/>
      <c r="D675" s="225"/>
      <c r="E675" s="75">
        <f t="shared" si="7"/>
        <v>0</v>
      </c>
      <c r="F675" s="75">
        <f t="shared" si="8"/>
        <v>516.47999999999536</v>
      </c>
      <c r="G675" s="75">
        <f t="shared" si="9"/>
        <v>839.27999999998929</v>
      </c>
    </row>
    <row r="676" spans="1:7" ht="15.75" customHeight="1">
      <c r="A676" s="75">
        <v>665</v>
      </c>
      <c r="B676" s="224">
        <v>44203</v>
      </c>
      <c r="C676" s="225"/>
      <c r="D676" s="225"/>
      <c r="E676" s="75">
        <f t="shared" si="7"/>
        <v>0</v>
      </c>
      <c r="F676" s="75">
        <f t="shared" si="8"/>
        <v>517.43999999999539</v>
      </c>
      <c r="G676" s="75">
        <f t="shared" si="9"/>
        <v>840.83999999998923</v>
      </c>
    </row>
    <row r="677" spans="1:7" ht="15.75" customHeight="1">
      <c r="A677" s="75">
        <v>666</v>
      </c>
      <c r="B677" s="224">
        <v>44204</v>
      </c>
      <c r="C677" s="225"/>
      <c r="D677" s="225"/>
      <c r="E677" s="75">
        <f t="shared" si="7"/>
        <v>0</v>
      </c>
      <c r="F677" s="75">
        <f t="shared" si="8"/>
        <v>518.39999999999543</v>
      </c>
      <c r="G677" s="75">
        <f t="shared" si="9"/>
        <v>842.39999999998918</v>
      </c>
    </row>
    <row r="678" spans="1:7" ht="15.75" customHeight="1">
      <c r="A678" s="75">
        <v>667</v>
      </c>
      <c r="B678" s="224">
        <v>44205</v>
      </c>
      <c r="C678" s="225"/>
      <c r="D678" s="225"/>
      <c r="E678" s="75">
        <f t="shared" si="7"/>
        <v>0</v>
      </c>
      <c r="F678" s="75">
        <f t="shared" si="8"/>
        <v>519.35999999999547</v>
      </c>
      <c r="G678" s="75">
        <f t="shared" si="9"/>
        <v>843.95999999998912</v>
      </c>
    </row>
    <row r="679" spans="1:7" ht="15.75" customHeight="1">
      <c r="A679" s="75">
        <v>668</v>
      </c>
      <c r="B679" s="224">
        <v>44206</v>
      </c>
      <c r="C679" s="225"/>
      <c r="D679" s="225"/>
      <c r="E679" s="75">
        <f t="shared" si="7"/>
        <v>0</v>
      </c>
      <c r="F679" s="75">
        <f t="shared" si="8"/>
        <v>520.3199999999955</v>
      </c>
      <c r="G679" s="75">
        <f t="shared" si="9"/>
        <v>845.51999999998907</v>
      </c>
    </row>
    <row r="680" spans="1:7" ht="15.75" customHeight="1">
      <c r="A680" s="75">
        <v>669</v>
      </c>
      <c r="B680" s="224">
        <v>44207</v>
      </c>
      <c r="C680" s="225"/>
      <c r="D680" s="225"/>
      <c r="E680" s="75">
        <f t="shared" si="7"/>
        <v>0</v>
      </c>
      <c r="F680" s="75">
        <f t="shared" si="8"/>
        <v>521.27999999999554</v>
      </c>
      <c r="G680" s="75">
        <f t="shared" si="9"/>
        <v>847.07999999998901</v>
      </c>
    </row>
    <row r="681" spans="1:7" ht="15.75" customHeight="1">
      <c r="A681" s="75">
        <v>670</v>
      </c>
      <c r="B681" s="224">
        <v>44208</v>
      </c>
      <c r="C681" s="225"/>
      <c r="D681" s="225"/>
      <c r="E681" s="75">
        <f t="shared" si="7"/>
        <v>0</v>
      </c>
      <c r="F681" s="75">
        <f t="shared" si="8"/>
        <v>522.23999999999558</v>
      </c>
      <c r="G681" s="75">
        <f t="shared" si="9"/>
        <v>848.63999999998896</v>
      </c>
    </row>
    <row r="682" spans="1:7" ht="15.75" customHeight="1">
      <c r="A682" s="75">
        <v>671</v>
      </c>
      <c r="B682" s="224">
        <v>44209</v>
      </c>
      <c r="C682" s="225"/>
      <c r="D682" s="225"/>
      <c r="E682" s="75">
        <f t="shared" si="7"/>
        <v>0</v>
      </c>
      <c r="F682" s="75">
        <f t="shared" si="8"/>
        <v>523.19999999999561</v>
      </c>
      <c r="G682" s="75">
        <f t="shared" si="9"/>
        <v>850.1999999999889</v>
      </c>
    </row>
    <row r="683" spans="1:7" ht="15.75" customHeight="1">
      <c r="A683" s="75">
        <v>672</v>
      </c>
      <c r="B683" s="224">
        <v>44210</v>
      </c>
      <c r="C683" s="225"/>
      <c r="D683" s="225"/>
      <c r="E683" s="75">
        <f t="shared" si="7"/>
        <v>0</v>
      </c>
      <c r="F683" s="75">
        <f t="shared" si="8"/>
        <v>524.15999999999565</v>
      </c>
      <c r="G683" s="75">
        <f t="shared" si="9"/>
        <v>851.75999999998885</v>
      </c>
    </row>
    <row r="684" spans="1:7" ht="15.75" customHeight="1">
      <c r="A684" s="75">
        <v>673</v>
      </c>
      <c r="B684" s="224">
        <v>44211</v>
      </c>
      <c r="C684" s="225"/>
      <c r="D684" s="225"/>
      <c r="E684" s="75">
        <f t="shared" si="7"/>
        <v>0</v>
      </c>
      <c r="F684" s="75">
        <f t="shared" si="8"/>
        <v>525.11999999999568</v>
      </c>
      <c r="G684" s="75">
        <f t="shared" si="9"/>
        <v>853.3199999999888</v>
      </c>
    </row>
    <row r="685" spans="1:7" ht="15.75" customHeight="1">
      <c r="A685" s="75">
        <v>674</v>
      </c>
      <c r="B685" s="224">
        <v>44212</v>
      </c>
      <c r="C685" s="225"/>
      <c r="D685" s="225"/>
      <c r="E685" s="75">
        <f t="shared" si="7"/>
        <v>0</v>
      </c>
      <c r="F685" s="75">
        <f t="shared" si="8"/>
        <v>526.07999999999572</v>
      </c>
      <c r="G685" s="75">
        <f t="shared" si="9"/>
        <v>854.87999999998874</v>
      </c>
    </row>
    <row r="686" spans="1:7" ht="15.75" customHeight="1">
      <c r="A686" s="75">
        <v>675</v>
      </c>
      <c r="B686" s="224">
        <v>44213</v>
      </c>
      <c r="C686" s="225"/>
      <c r="D686" s="225"/>
      <c r="E686" s="75">
        <f t="shared" si="7"/>
        <v>0</v>
      </c>
      <c r="F686" s="75">
        <f t="shared" si="8"/>
        <v>527.03999999999576</v>
      </c>
      <c r="G686" s="75">
        <f t="shared" si="9"/>
        <v>856.43999999998869</v>
      </c>
    </row>
    <row r="687" spans="1:7" ht="15.75" customHeight="1">
      <c r="A687" s="75">
        <v>676</v>
      </c>
      <c r="B687" s="224">
        <v>44214</v>
      </c>
      <c r="C687" s="225"/>
      <c r="D687" s="225"/>
      <c r="E687" s="75">
        <f t="shared" si="7"/>
        <v>0</v>
      </c>
      <c r="F687" s="75">
        <f t="shared" si="8"/>
        <v>527.99999999999579</v>
      </c>
      <c r="G687" s="75">
        <f t="shared" si="9"/>
        <v>857.99999999998863</v>
      </c>
    </row>
    <row r="688" spans="1:7" ht="15.75" customHeight="1">
      <c r="A688" s="75">
        <v>677</v>
      </c>
      <c r="B688" s="224">
        <v>44215</v>
      </c>
      <c r="C688" s="225"/>
      <c r="D688" s="225"/>
      <c r="E688" s="75">
        <f t="shared" si="7"/>
        <v>0</v>
      </c>
      <c r="F688" s="75">
        <f t="shared" si="8"/>
        <v>528.95999999999583</v>
      </c>
      <c r="G688" s="75">
        <f t="shared" si="9"/>
        <v>859.55999999998858</v>
      </c>
    </row>
    <row r="689" spans="1:7" ht="15.75" customHeight="1">
      <c r="A689" s="75">
        <v>678</v>
      </c>
      <c r="B689" s="224">
        <v>44216</v>
      </c>
      <c r="C689" s="225"/>
      <c r="D689" s="225"/>
      <c r="E689" s="75">
        <f t="shared" si="7"/>
        <v>0</v>
      </c>
      <c r="F689" s="75">
        <f t="shared" si="8"/>
        <v>529.91999999999587</v>
      </c>
      <c r="G689" s="75">
        <f t="shared" si="9"/>
        <v>861.11999999998852</v>
      </c>
    </row>
    <row r="690" spans="1:7" ht="15.75" customHeight="1">
      <c r="A690" s="75">
        <v>679</v>
      </c>
      <c r="B690" s="224">
        <v>44217</v>
      </c>
      <c r="C690" s="225"/>
      <c r="D690" s="225"/>
      <c r="E690" s="75">
        <f t="shared" si="7"/>
        <v>0</v>
      </c>
      <c r="F690" s="75">
        <f t="shared" si="8"/>
        <v>530.8799999999959</v>
      </c>
      <c r="G690" s="75">
        <f t="shared" si="9"/>
        <v>862.67999999998847</v>
      </c>
    </row>
    <row r="691" spans="1:7" ht="15.75" customHeight="1">
      <c r="A691" s="75">
        <v>680</v>
      </c>
      <c r="B691" s="224">
        <v>44218</v>
      </c>
      <c r="C691" s="225"/>
      <c r="D691" s="225"/>
      <c r="E691" s="75">
        <f t="shared" si="7"/>
        <v>0</v>
      </c>
      <c r="F691" s="75">
        <f t="shared" si="8"/>
        <v>531.83999999999594</v>
      </c>
      <c r="G691" s="75">
        <f t="shared" si="9"/>
        <v>864.23999999998841</v>
      </c>
    </row>
    <row r="692" spans="1:7" ht="15.75" customHeight="1">
      <c r="A692" s="75">
        <v>681</v>
      </c>
      <c r="B692" s="224">
        <v>44219</v>
      </c>
      <c r="C692" s="225"/>
      <c r="D692" s="225"/>
      <c r="E692" s="75">
        <f t="shared" si="7"/>
        <v>0</v>
      </c>
      <c r="F692" s="75">
        <f t="shared" si="8"/>
        <v>532.79999999999598</v>
      </c>
      <c r="G692" s="75">
        <f t="shared" si="9"/>
        <v>865.79999999998836</v>
      </c>
    </row>
    <row r="693" spans="1:7" ht="15.75" customHeight="1">
      <c r="A693" s="75">
        <v>682</v>
      </c>
      <c r="B693" s="224">
        <v>44220</v>
      </c>
      <c r="C693" s="225"/>
      <c r="D693" s="225"/>
      <c r="E693" s="75">
        <f t="shared" si="7"/>
        <v>0</v>
      </c>
      <c r="F693" s="75">
        <f t="shared" si="8"/>
        <v>533.75999999999601</v>
      </c>
      <c r="G693" s="75">
        <f t="shared" si="9"/>
        <v>867.3599999999883</v>
      </c>
    </row>
    <row r="694" spans="1:7" ht="15.75" customHeight="1">
      <c r="A694" s="75">
        <v>683</v>
      </c>
      <c r="B694" s="224">
        <v>44221</v>
      </c>
      <c r="C694" s="225"/>
      <c r="D694" s="225"/>
      <c r="E694" s="75">
        <f t="shared" si="7"/>
        <v>0</v>
      </c>
      <c r="F694" s="75">
        <f t="shared" si="8"/>
        <v>534.71999999999605</v>
      </c>
      <c r="G694" s="75">
        <f t="shared" si="9"/>
        <v>868.91999999998825</v>
      </c>
    </row>
    <row r="695" spans="1:7" ht="15.75" customHeight="1">
      <c r="A695" s="75">
        <v>684</v>
      </c>
      <c r="B695" s="224">
        <v>44222</v>
      </c>
      <c r="C695" s="225"/>
      <c r="D695" s="225"/>
      <c r="E695" s="75">
        <f t="shared" si="7"/>
        <v>0</v>
      </c>
      <c r="F695" s="75">
        <f t="shared" si="8"/>
        <v>535.67999999999608</v>
      </c>
      <c r="G695" s="75">
        <f t="shared" si="9"/>
        <v>870.47999999998819</v>
      </c>
    </row>
    <row r="696" spans="1:7" ht="15.75" customHeight="1">
      <c r="A696" s="75">
        <v>685</v>
      </c>
      <c r="B696" s="224">
        <v>44223</v>
      </c>
      <c r="C696" s="225"/>
      <c r="D696" s="225"/>
      <c r="E696" s="75">
        <f t="shared" si="7"/>
        <v>0</v>
      </c>
      <c r="F696" s="75">
        <f t="shared" si="8"/>
        <v>536.63999999999612</v>
      </c>
      <c r="G696" s="75">
        <f t="shared" si="9"/>
        <v>872.03999999998814</v>
      </c>
    </row>
    <row r="697" spans="1:7" ht="15.75" customHeight="1">
      <c r="A697" s="75">
        <v>686</v>
      </c>
      <c r="B697" s="224">
        <v>44224</v>
      </c>
      <c r="C697" s="225"/>
      <c r="D697" s="225"/>
      <c r="E697" s="75">
        <f t="shared" si="7"/>
        <v>0</v>
      </c>
      <c r="F697" s="75">
        <f t="shared" si="8"/>
        <v>537.59999999999616</v>
      </c>
      <c r="G697" s="75">
        <f t="shared" si="9"/>
        <v>873.59999999998809</v>
      </c>
    </row>
    <row r="698" spans="1:7" ht="15.75" customHeight="1">
      <c r="A698" s="75">
        <v>687</v>
      </c>
      <c r="B698" s="224">
        <v>44225</v>
      </c>
      <c r="C698" s="225"/>
      <c r="D698" s="225"/>
      <c r="E698" s="75">
        <f t="shared" si="7"/>
        <v>0</v>
      </c>
      <c r="F698" s="75">
        <f t="shared" si="8"/>
        <v>538.55999999999619</v>
      </c>
      <c r="G698" s="75">
        <f t="shared" si="9"/>
        <v>875.15999999998803</v>
      </c>
    </row>
    <row r="699" spans="1:7" ht="15.75" customHeight="1">
      <c r="A699" s="75">
        <v>688</v>
      </c>
      <c r="B699" s="224">
        <v>44226</v>
      </c>
      <c r="C699" s="225"/>
      <c r="D699" s="225"/>
      <c r="E699" s="75">
        <f t="shared" si="7"/>
        <v>0</v>
      </c>
      <c r="F699" s="75">
        <f t="shared" si="8"/>
        <v>539.51999999999623</v>
      </c>
      <c r="G699" s="75">
        <f t="shared" si="9"/>
        <v>876.71999999998798</v>
      </c>
    </row>
    <row r="700" spans="1:7" ht="15.75" customHeight="1">
      <c r="A700" s="75">
        <v>689</v>
      </c>
      <c r="B700" s="224">
        <v>44227</v>
      </c>
      <c r="C700" s="225"/>
      <c r="D700" s="225"/>
      <c r="E700" s="75">
        <f t="shared" si="7"/>
        <v>0</v>
      </c>
      <c r="F700" s="75">
        <f t="shared" si="8"/>
        <v>540.47999999999627</v>
      </c>
      <c r="G700" s="75">
        <f t="shared" si="9"/>
        <v>878.27999999998792</v>
      </c>
    </row>
    <row r="701" spans="1:7" ht="15.75" customHeight="1">
      <c r="A701" s="75">
        <v>690</v>
      </c>
      <c r="B701" s="224">
        <v>44228</v>
      </c>
      <c r="C701" s="225"/>
      <c r="D701" s="225"/>
      <c r="E701" s="75">
        <f t="shared" si="7"/>
        <v>0</v>
      </c>
      <c r="F701" s="75">
        <f t="shared" si="8"/>
        <v>541.4399999999963</v>
      </c>
      <c r="G701" s="75">
        <f t="shared" si="9"/>
        <v>879.83999999998787</v>
      </c>
    </row>
    <row r="702" spans="1:7" ht="15.75" customHeight="1">
      <c r="A702" s="75">
        <v>691</v>
      </c>
      <c r="B702" s="224">
        <v>44229</v>
      </c>
      <c r="C702" s="225"/>
      <c r="D702" s="225"/>
      <c r="E702" s="75">
        <f t="shared" si="7"/>
        <v>0</v>
      </c>
      <c r="F702" s="75">
        <f t="shared" si="8"/>
        <v>542.39999999999634</v>
      </c>
      <c r="G702" s="75">
        <f t="shared" si="9"/>
        <v>881.39999999998781</v>
      </c>
    </row>
    <row r="703" spans="1:7" ht="15.75" customHeight="1">
      <c r="A703" s="75">
        <v>692</v>
      </c>
      <c r="B703" s="224">
        <v>44230</v>
      </c>
      <c r="C703" s="225"/>
      <c r="D703" s="225"/>
      <c r="E703" s="75">
        <f t="shared" si="7"/>
        <v>0</v>
      </c>
      <c r="F703" s="75">
        <f t="shared" si="8"/>
        <v>543.35999999999638</v>
      </c>
      <c r="G703" s="75">
        <f t="shared" si="9"/>
        <v>882.95999999998776</v>
      </c>
    </row>
    <row r="704" spans="1:7" ht="15.75" customHeight="1">
      <c r="A704" s="75">
        <v>693</v>
      </c>
      <c r="B704" s="224">
        <v>44231</v>
      </c>
      <c r="C704" s="225"/>
      <c r="D704" s="225"/>
      <c r="E704" s="75">
        <f t="shared" si="7"/>
        <v>0</v>
      </c>
      <c r="F704" s="75">
        <f t="shared" si="8"/>
        <v>544.31999999999641</v>
      </c>
      <c r="G704" s="75">
        <f t="shared" si="9"/>
        <v>884.5199999999877</v>
      </c>
    </row>
    <row r="705" spans="1:7" ht="15.75" customHeight="1">
      <c r="A705" s="75">
        <v>694</v>
      </c>
      <c r="B705" s="224">
        <v>44232</v>
      </c>
      <c r="C705" s="225"/>
      <c r="D705" s="225"/>
      <c r="E705" s="75">
        <f t="shared" si="7"/>
        <v>0</v>
      </c>
      <c r="F705" s="75">
        <f t="shared" si="8"/>
        <v>545.27999999999645</v>
      </c>
      <c r="G705" s="75">
        <f t="shared" si="9"/>
        <v>886.07999999998765</v>
      </c>
    </row>
    <row r="706" spans="1:7" ht="15.75" customHeight="1">
      <c r="A706" s="75">
        <v>695</v>
      </c>
      <c r="B706" s="224">
        <v>44233</v>
      </c>
      <c r="C706" s="225"/>
      <c r="D706" s="225"/>
      <c r="E706" s="75">
        <f t="shared" si="7"/>
        <v>0</v>
      </c>
      <c r="F706" s="75">
        <f t="shared" si="8"/>
        <v>546.23999999999648</v>
      </c>
      <c r="G706" s="75">
        <f t="shared" si="9"/>
        <v>887.63999999998759</v>
      </c>
    </row>
    <row r="707" spans="1:7" ht="15.75" customHeight="1">
      <c r="A707" s="75">
        <v>696</v>
      </c>
      <c r="B707" s="224">
        <v>44234</v>
      </c>
      <c r="C707" s="225"/>
      <c r="D707" s="225"/>
      <c r="E707" s="75">
        <f t="shared" si="7"/>
        <v>0</v>
      </c>
      <c r="F707" s="75">
        <f t="shared" si="8"/>
        <v>547.19999999999652</v>
      </c>
      <c r="G707" s="75">
        <f t="shared" si="9"/>
        <v>889.19999999998754</v>
      </c>
    </row>
    <row r="708" spans="1:7" ht="15.75" customHeight="1">
      <c r="A708" s="75">
        <v>697</v>
      </c>
      <c r="B708" s="224">
        <v>44235</v>
      </c>
      <c r="C708" s="225"/>
      <c r="D708" s="225"/>
      <c r="E708" s="75">
        <f t="shared" si="7"/>
        <v>0</v>
      </c>
      <c r="F708" s="75">
        <f t="shared" si="8"/>
        <v>548.15999999999656</v>
      </c>
      <c r="G708" s="75">
        <f t="shared" si="9"/>
        <v>890.75999999998749</v>
      </c>
    </row>
    <row r="709" spans="1:7" ht="15.75" customHeight="1">
      <c r="A709" s="75">
        <v>698</v>
      </c>
      <c r="B709" s="224">
        <v>44236</v>
      </c>
      <c r="C709" s="225"/>
      <c r="D709" s="225"/>
      <c r="E709" s="75">
        <f t="shared" si="7"/>
        <v>0</v>
      </c>
      <c r="F709" s="75">
        <f t="shared" si="8"/>
        <v>549.11999999999659</v>
      </c>
      <c r="G709" s="75">
        <f t="shared" si="9"/>
        <v>892.31999999998743</v>
      </c>
    </row>
    <row r="710" spans="1:7" ht="15.75" customHeight="1">
      <c r="A710" s="75">
        <v>699</v>
      </c>
      <c r="B710" s="224">
        <v>44237</v>
      </c>
      <c r="C710" s="225"/>
      <c r="D710" s="225"/>
      <c r="E710" s="75">
        <f t="shared" si="7"/>
        <v>0</v>
      </c>
      <c r="F710" s="75">
        <f t="shared" si="8"/>
        <v>550.07999999999663</v>
      </c>
      <c r="G710" s="75">
        <f t="shared" si="9"/>
        <v>893.87999999998738</v>
      </c>
    </row>
    <row r="711" spans="1:7" ht="15.75" customHeight="1">
      <c r="A711" s="75">
        <v>700</v>
      </c>
      <c r="B711" s="224">
        <v>44238</v>
      </c>
      <c r="C711" s="225"/>
      <c r="D711" s="225"/>
      <c r="E711" s="75">
        <f t="shared" si="7"/>
        <v>0</v>
      </c>
      <c r="F711" s="75">
        <f t="shared" si="8"/>
        <v>551.03999999999667</v>
      </c>
      <c r="G711" s="75">
        <f t="shared" si="9"/>
        <v>895.43999999998732</v>
      </c>
    </row>
    <row r="712" spans="1:7" ht="15.75" customHeight="1">
      <c r="A712" s="75">
        <v>701</v>
      </c>
      <c r="B712" s="224">
        <v>44239</v>
      </c>
      <c r="C712" s="225"/>
      <c r="D712" s="225"/>
      <c r="E712" s="75">
        <f t="shared" si="7"/>
        <v>0</v>
      </c>
      <c r="F712" s="75">
        <f t="shared" si="8"/>
        <v>551.9999999999967</v>
      </c>
      <c r="G712" s="75">
        <f t="shared" si="9"/>
        <v>896.99999999998727</v>
      </c>
    </row>
    <row r="713" spans="1:7" ht="15.75" customHeight="1">
      <c r="A713" s="75">
        <v>702</v>
      </c>
      <c r="B713" s="224">
        <v>44240</v>
      </c>
      <c r="C713" s="225"/>
      <c r="D713" s="225"/>
      <c r="E713" s="75">
        <f t="shared" si="7"/>
        <v>0</v>
      </c>
      <c r="F713" s="75">
        <f t="shared" si="8"/>
        <v>552.95999999999674</v>
      </c>
      <c r="G713" s="75">
        <f t="shared" si="9"/>
        <v>898.55999999998721</v>
      </c>
    </row>
    <row r="714" spans="1:7" ht="15.75" customHeight="1">
      <c r="A714" s="75">
        <v>703</v>
      </c>
      <c r="B714" s="224">
        <v>44241</v>
      </c>
      <c r="C714" s="225"/>
      <c r="D714" s="225"/>
      <c r="E714" s="75">
        <f t="shared" si="7"/>
        <v>0</v>
      </c>
      <c r="F714" s="75">
        <f t="shared" si="8"/>
        <v>553.91999999999678</v>
      </c>
      <c r="G714" s="75">
        <f t="shared" si="9"/>
        <v>900.11999999998716</v>
      </c>
    </row>
    <row r="715" spans="1:7" ht="15.75" customHeight="1">
      <c r="A715" s="75">
        <v>704</v>
      </c>
      <c r="B715" s="224">
        <v>44242</v>
      </c>
      <c r="C715" s="225"/>
      <c r="D715" s="225"/>
      <c r="E715" s="75">
        <f t="shared" si="7"/>
        <v>0</v>
      </c>
      <c r="F715" s="75">
        <f t="shared" si="8"/>
        <v>554.87999999999681</v>
      </c>
      <c r="G715" s="75">
        <f t="shared" si="9"/>
        <v>901.6799999999871</v>
      </c>
    </row>
    <row r="716" spans="1:7" ht="15.75" customHeight="1">
      <c r="A716" s="75">
        <v>705</v>
      </c>
      <c r="B716" s="224">
        <v>44243</v>
      </c>
      <c r="C716" s="225"/>
      <c r="D716" s="225"/>
      <c r="E716" s="75">
        <f t="shared" si="7"/>
        <v>0</v>
      </c>
      <c r="F716" s="75">
        <f t="shared" si="8"/>
        <v>555.83999999999685</v>
      </c>
      <c r="G716" s="75">
        <f t="shared" si="9"/>
        <v>903.23999999998705</v>
      </c>
    </row>
    <row r="717" spans="1:7" ht="15.75" customHeight="1">
      <c r="A717" s="75">
        <v>706</v>
      </c>
      <c r="B717" s="224">
        <v>44244</v>
      </c>
      <c r="C717" s="225"/>
      <c r="D717" s="225"/>
      <c r="E717" s="75">
        <f t="shared" si="7"/>
        <v>0</v>
      </c>
      <c r="F717" s="75">
        <f t="shared" si="8"/>
        <v>556.79999999999688</v>
      </c>
      <c r="G717" s="75">
        <f t="shared" si="9"/>
        <v>904.79999999998699</v>
      </c>
    </row>
    <row r="718" spans="1:7" ht="15.75" customHeight="1">
      <c r="A718" s="75">
        <v>707</v>
      </c>
      <c r="B718" s="224">
        <v>44245</v>
      </c>
      <c r="C718" s="225"/>
      <c r="D718" s="225"/>
      <c r="E718" s="75">
        <f t="shared" si="7"/>
        <v>0</v>
      </c>
      <c r="F718" s="75">
        <f t="shared" si="8"/>
        <v>557.75999999999692</v>
      </c>
      <c r="G718" s="75">
        <f t="shared" si="9"/>
        <v>906.35999999998694</v>
      </c>
    </row>
    <row r="719" spans="1:7" ht="15.75" customHeight="1">
      <c r="A719" s="75">
        <v>708</v>
      </c>
      <c r="B719" s="224">
        <v>44246</v>
      </c>
      <c r="C719" s="225"/>
      <c r="D719" s="225"/>
      <c r="E719" s="75">
        <f t="shared" si="7"/>
        <v>0</v>
      </c>
      <c r="F719" s="75">
        <f t="shared" si="8"/>
        <v>558.71999999999696</v>
      </c>
      <c r="G719" s="75">
        <f t="shared" si="9"/>
        <v>907.91999999998689</v>
      </c>
    </row>
    <row r="720" spans="1:7" ht="15.75" customHeight="1">
      <c r="A720" s="75">
        <v>709</v>
      </c>
      <c r="B720" s="224">
        <v>44247</v>
      </c>
      <c r="C720" s="225"/>
      <c r="D720" s="225"/>
      <c r="E720" s="75">
        <f t="shared" si="7"/>
        <v>0</v>
      </c>
      <c r="F720" s="75">
        <f t="shared" si="8"/>
        <v>559.67999999999699</v>
      </c>
      <c r="G720" s="75">
        <f t="shared" si="9"/>
        <v>909.47999999998683</v>
      </c>
    </row>
    <row r="721" spans="1:7" ht="15.75" customHeight="1">
      <c r="A721" s="75">
        <v>710</v>
      </c>
      <c r="B721" s="224">
        <v>44248</v>
      </c>
      <c r="C721" s="225"/>
      <c r="D721" s="225"/>
      <c r="E721" s="75">
        <f t="shared" si="7"/>
        <v>0</v>
      </c>
      <c r="F721" s="75">
        <f t="shared" si="8"/>
        <v>560.63999999999703</v>
      </c>
      <c r="G721" s="75">
        <f t="shared" si="9"/>
        <v>911.03999999998678</v>
      </c>
    </row>
    <row r="722" spans="1:7" ht="15.75" customHeight="1">
      <c r="A722" s="75">
        <v>711</v>
      </c>
      <c r="B722" s="224">
        <v>44249</v>
      </c>
      <c r="C722" s="225"/>
      <c r="D722" s="225"/>
      <c r="E722" s="75">
        <f t="shared" si="7"/>
        <v>0</v>
      </c>
      <c r="F722" s="75">
        <f t="shared" si="8"/>
        <v>561.59999999999707</v>
      </c>
      <c r="G722" s="75">
        <f t="shared" si="9"/>
        <v>912.59999999998672</v>
      </c>
    </row>
    <row r="723" spans="1:7" ht="15.75" customHeight="1">
      <c r="A723" s="75">
        <v>712</v>
      </c>
      <c r="B723" s="224">
        <v>44250</v>
      </c>
      <c r="C723" s="225"/>
      <c r="D723" s="225"/>
      <c r="E723" s="75">
        <f t="shared" si="7"/>
        <v>0</v>
      </c>
      <c r="F723" s="75">
        <f t="shared" si="8"/>
        <v>562.5599999999971</v>
      </c>
      <c r="G723" s="75">
        <f t="shared" si="9"/>
        <v>914.15999999998667</v>
      </c>
    </row>
    <row r="724" spans="1:7" ht="15.75" customHeight="1">
      <c r="A724" s="75">
        <v>713</v>
      </c>
      <c r="B724" s="224">
        <v>44251</v>
      </c>
      <c r="C724" s="225"/>
      <c r="D724" s="225"/>
      <c r="E724" s="75">
        <f t="shared" si="7"/>
        <v>0</v>
      </c>
      <c r="F724" s="75">
        <f t="shared" si="8"/>
        <v>563.51999999999714</v>
      </c>
      <c r="G724" s="75">
        <f t="shared" si="9"/>
        <v>915.71999999998661</v>
      </c>
    </row>
    <row r="725" spans="1:7" ht="15.75" customHeight="1">
      <c r="A725" s="75">
        <v>714</v>
      </c>
      <c r="B725" s="224">
        <v>44252</v>
      </c>
      <c r="C725" s="225"/>
      <c r="D725" s="225"/>
      <c r="E725" s="75">
        <f t="shared" si="7"/>
        <v>0</v>
      </c>
      <c r="F725" s="75">
        <f t="shared" si="8"/>
        <v>564.47999999999718</v>
      </c>
      <c r="G725" s="75">
        <f t="shared" si="9"/>
        <v>917.27999999998656</v>
      </c>
    </row>
    <row r="726" spans="1:7" ht="15.75" customHeight="1">
      <c r="A726" s="75">
        <v>715</v>
      </c>
      <c r="B726" s="224">
        <v>44253</v>
      </c>
      <c r="C726" s="225"/>
      <c r="D726" s="225"/>
      <c r="E726" s="75">
        <f t="shared" si="7"/>
        <v>0</v>
      </c>
      <c r="F726" s="75">
        <f t="shared" si="8"/>
        <v>565.43999999999721</v>
      </c>
      <c r="G726" s="75">
        <f t="shared" si="9"/>
        <v>918.8399999999865</v>
      </c>
    </row>
    <row r="727" spans="1:7" ht="15.75" customHeight="1">
      <c r="A727" s="75">
        <v>716</v>
      </c>
      <c r="B727" s="224">
        <v>44254</v>
      </c>
      <c r="C727" s="225"/>
      <c r="D727" s="225"/>
      <c r="E727" s="75">
        <f t="shared" si="7"/>
        <v>0</v>
      </c>
      <c r="F727" s="75">
        <f t="shared" si="8"/>
        <v>566.39999999999725</v>
      </c>
      <c r="G727" s="75">
        <f t="shared" si="9"/>
        <v>920.39999999998645</v>
      </c>
    </row>
    <row r="728" spans="1:7" ht="15.75" customHeight="1">
      <c r="A728" s="75">
        <v>717</v>
      </c>
      <c r="B728" s="224">
        <v>44255</v>
      </c>
      <c r="C728" s="225"/>
      <c r="D728" s="225"/>
      <c r="E728" s="75">
        <f t="shared" si="7"/>
        <v>0</v>
      </c>
      <c r="F728" s="75">
        <f t="shared" si="8"/>
        <v>567.35999999999729</v>
      </c>
      <c r="G728" s="75">
        <f t="shared" si="9"/>
        <v>921.95999999998639</v>
      </c>
    </row>
    <row r="729" spans="1:7" ht="15.75" customHeight="1">
      <c r="A729" s="75">
        <v>718</v>
      </c>
      <c r="B729" s="224">
        <v>44256</v>
      </c>
      <c r="C729" s="225"/>
      <c r="D729" s="225"/>
      <c r="E729" s="75">
        <f t="shared" si="7"/>
        <v>0</v>
      </c>
      <c r="F729" s="75">
        <f t="shared" si="8"/>
        <v>568.31999999999732</v>
      </c>
      <c r="G729" s="75">
        <f t="shared" si="9"/>
        <v>923.51999999998634</v>
      </c>
    </row>
    <row r="730" spans="1:7" ht="15.75" customHeight="1">
      <c r="A730" s="75">
        <v>719</v>
      </c>
      <c r="B730" s="224">
        <v>44257</v>
      </c>
      <c r="C730" s="225"/>
      <c r="D730" s="225"/>
      <c r="E730" s="75">
        <f t="shared" si="7"/>
        <v>0</v>
      </c>
      <c r="F730" s="75">
        <f t="shared" si="8"/>
        <v>569.27999999999736</v>
      </c>
      <c r="G730" s="75">
        <f t="shared" si="9"/>
        <v>925.07999999998628</v>
      </c>
    </row>
    <row r="731" spans="1:7" ht="15.75" customHeight="1">
      <c r="A731" s="75">
        <v>720</v>
      </c>
      <c r="B731" s="224">
        <v>44258</v>
      </c>
      <c r="C731" s="225"/>
      <c r="D731" s="225"/>
      <c r="E731" s="75">
        <f t="shared" si="7"/>
        <v>0</v>
      </c>
      <c r="F731" s="75">
        <f t="shared" si="8"/>
        <v>570.23999999999739</v>
      </c>
      <c r="G731" s="75">
        <f t="shared" si="9"/>
        <v>926.63999999998623</v>
      </c>
    </row>
    <row r="732" spans="1:7" ht="15.75" customHeight="1">
      <c r="A732" s="75">
        <v>721</v>
      </c>
      <c r="B732" s="224">
        <v>44259</v>
      </c>
      <c r="C732" s="225"/>
      <c r="D732" s="225"/>
      <c r="E732" s="75">
        <f t="shared" si="7"/>
        <v>0</v>
      </c>
      <c r="F732" s="75">
        <f t="shared" si="8"/>
        <v>571.19999999999743</v>
      </c>
      <c r="G732" s="75">
        <f t="shared" si="9"/>
        <v>928.19999999998618</v>
      </c>
    </row>
    <row r="733" spans="1:7" ht="15.75" customHeight="1">
      <c r="A733" s="75">
        <v>722</v>
      </c>
      <c r="B733" s="224">
        <v>44260</v>
      </c>
      <c r="C733" s="225"/>
      <c r="D733" s="225"/>
      <c r="E733" s="75">
        <f t="shared" si="7"/>
        <v>0</v>
      </c>
      <c r="F733" s="75">
        <f t="shared" si="8"/>
        <v>572.15999999999747</v>
      </c>
      <c r="G733" s="75">
        <f t="shared" si="9"/>
        <v>929.75999999998612</v>
      </c>
    </row>
    <row r="734" spans="1:7" ht="15.75" customHeight="1">
      <c r="A734" s="75">
        <v>723</v>
      </c>
      <c r="B734" s="224">
        <v>44261</v>
      </c>
      <c r="C734" s="225"/>
      <c r="D734" s="225"/>
      <c r="E734" s="75">
        <f t="shared" si="7"/>
        <v>0</v>
      </c>
      <c r="F734" s="75">
        <f t="shared" si="8"/>
        <v>573.1199999999975</v>
      </c>
      <c r="G734" s="75">
        <f t="shared" si="9"/>
        <v>931.31999999998607</v>
      </c>
    </row>
    <row r="735" spans="1:7" ht="15.75" customHeight="1">
      <c r="A735" s="75">
        <v>724</v>
      </c>
      <c r="B735" s="224">
        <v>44262</v>
      </c>
      <c r="C735" s="225"/>
      <c r="D735" s="225"/>
      <c r="E735" s="75">
        <f t="shared" si="7"/>
        <v>0</v>
      </c>
      <c r="F735" s="75">
        <f t="shared" si="8"/>
        <v>574.07999999999754</v>
      </c>
      <c r="G735" s="75">
        <f t="shared" si="9"/>
        <v>932.87999999998601</v>
      </c>
    </row>
    <row r="736" spans="1:7" ht="15.75" customHeight="1">
      <c r="A736" s="75">
        <v>725</v>
      </c>
      <c r="B736" s="224">
        <v>44263</v>
      </c>
      <c r="C736" s="225"/>
      <c r="D736" s="225"/>
      <c r="E736" s="75">
        <f t="shared" si="7"/>
        <v>0</v>
      </c>
      <c r="F736" s="75">
        <f t="shared" si="8"/>
        <v>575.03999999999758</v>
      </c>
      <c r="G736" s="75">
        <f t="shared" si="9"/>
        <v>934.43999999998596</v>
      </c>
    </row>
    <row r="737" spans="1:7" ht="15.75" customHeight="1">
      <c r="A737" s="75">
        <v>726</v>
      </c>
      <c r="B737" s="224">
        <v>44264</v>
      </c>
      <c r="C737" s="225"/>
      <c r="D737" s="225"/>
      <c r="E737" s="75">
        <f t="shared" si="7"/>
        <v>0</v>
      </c>
      <c r="F737" s="75">
        <f t="shared" si="8"/>
        <v>575.99999999999761</v>
      </c>
      <c r="G737" s="75">
        <f t="shared" si="9"/>
        <v>935.9999999999859</v>
      </c>
    </row>
    <row r="738" spans="1:7" ht="15.75" customHeight="1">
      <c r="A738" s="75">
        <v>727</v>
      </c>
      <c r="B738" s="224">
        <v>44265</v>
      </c>
      <c r="C738" s="225"/>
      <c r="D738" s="225"/>
      <c r="E738" s="75">
        <f t="shared" si="7"/>
        <v>0</v>
      </c>
      <c r="F738" s="75">
        <f t="shared" si="8"/>
        <v>576.95999999999765</v>
      </c>
      <c r="G738" s="75">
        <f t="shared" si="9"/>
        <v>937.55999999998585</v>
      </c>
    </row>
    <row r="739" spans="1:7" ht="15.75" customHeight="1">
      <c r="A739" s="75">
        <v>728</v>
      </c>
      <c r="B739" s="224">
        <v>44266</v>
      </c>
      <c r="C739" s="225"/>
      <c r="D739" s="225"/>
      <c r="E739" s="75">
        <f t="shared" si="7"/>
        <v>0</v>
      </c>
      <c r="F739" s="75">
        <f t="shared" si="8"/>
        <v>577.91999999999769</v>
      </c>
      <c r="G739" s="75">
        <f t="shared" si="9"/>
        <v>939.11999999998579</v>
      </c>
    </row>
    <row r="740" spans="1:7" ht="15.75" customHeight="1">
      <c r="A740" s="75">
        <v>729</v>
      </c>
      <c r="B740" s="224">
        <v>44267</v>
      </c>
      <c r="C740" s="225"/>
      <c r="D740" s="225"/>
      <c r="E740" s="75">
        <f t="shared" si="7"/>
        <v>0</v>
      </c>
      <c r="F740" s="75">
        <f t="shared" si="8"/>
        <v>578.87999999999772</v>
      </c>
      <c r="G740" s="75">
        <f t="shared" si="9"/>
        <v>940.67999999998574</v>
      </c>
    </row>
    <row r="741" spans="1:7" ht="15.75" customHeight="1">
      <c r="A741" s="75">
        <v>730</v>
      </c>
      <c r="B741" s="224">
        <v>44268</v>
      </c>
      <c r="C741" s="225"/>
      <c r="D741" s="225"/>
      <c r="E741" s="75">
        <f t="shared" si="7"/>
        <v>0</v>
      </c>
      <c r="F741" s="75">
        <f t="shared" si="8"/>
        <v>579.83999999999776</v>
      </c>
      <c r="G741" s="75">
        <f t="shared" si="9"/>
        <v>942.23999999998568</v>
      </c>
    </row>
    <row r="742" spans="1:7" ht="15.75" customHeight="1">
      <c r="A742" s="75">
        <v>731</v>
      </c>
      <c r="B742" s="224">
        <v>44269</v>
      </c>
      <c r="C742" s="225"/>
      <c r="D742" s="225"/>
      <c r="E742" s="75">
        <f t="shared" si="7"/>
        <v>0</v>
      </c>
      <c r="F742" s="75">
        <f t="shared" si="8"/>
        <v>580.79999999999779</v>
      </c>
      <c r="G742" s="75">
        <f t="shared" si="9"/>
        <v>943.79999999998563</v>
      </c>
    </row>
    <row r="743" spans="1:7" ht="15.75" customHeight="1">
      <c r="A743" s="75">
        <v>732</v>
      </c>
      <c r="B743" s="224">
        <v>44270</v>
      </c>
      <c r="C743" s="225"/>
      <c r="D743" s="225"/>
      <c r="E743" s="75">
        <f t="shared" si="7"/>
        <v>0</v>
      </c>
      <c r="F743" s="75">
        <f t="shared" si="8"/>
        <v>581.75999999999783</v>
      </c>
      <c r="G743" s="75">
        <f t="shared" si="9"/>
        <v>945.35999999998558</v>
      </c>
    </row>
    <row r="744" spans="1:7" ht="15.75" customHeight="1">
      <c r="A744" s="75">
        <v>733</v>
      </c>
      <c r="B744" s="224">
        <v>44271</v>
      </c>
      <c r="C744" s="225"/>
      <c r="D744" s="225"/>
      <c r="E744" s="75">
        <f t="shared" si="7"/>
        <v>0</v>
      </c>
      <c r="F744" s="75">
        <f t="shared" si="8"/>
        <v>582.71999999999787</v>
      </c>
      <c r="G744" s="75">
        <f t="shared" si="9"/>
        <v>946.91999999998552</v>
      </c>
    </row>
    <row r="745" spans="1:7" ht="15.75" customHeight="1">
      <c r="A745" s="75">
        <v>734</v>
      </c>
      <c r="B745" s="224">
        <v>44272</v>
      </c>
      <c r="C745" s="225"/>
      <c r="D745" s="225"/>
      <c r="E745" s="75">
        <f t="shared" si="7"/>
        <v>0</v>
      </c>
      <c r="F745" s="75">
        <f t="shared" si="8"/>
        <v>583.6799999999979</v>
      </c>
      <c r="G745" s="75">
        <f t="shared" si="9"/>
        <v>948.47999999998547</v>
      </c>
    </row>
    <row r="746" spans="1:7" ht="15.75" customHeight="1">
      <c r="A746" s="75">
        <v>735</v>
      </c>
      <c r="B746" s="224">
        <v>44273</v>
      </c>
      <c r="C746" s="225"/>
      <c r="D746" s="225"/>
      <c r="E746" s="75">
        <f t="shared" si="7"/>
        <v>0</v>
      </c>
      <c r="F746" s="75">
        <f t="shared" si="8"/>
        <v>584.63999999999794</v>
      </c>
      <c r="G746" s="75">
        <f t="shared" si="9"/>
        <v>950.03999999998541</v>
      </c>
    </row>
    <row r="747" spans="1:7" ht="15.75" customHeight="1">
      <c r="A747" s="75">
        <v>736</v>
      </c>
      <c r="B747" s="224">
        <v>44274</v>
      </c>
      <c r="C747" s="225"/>
      <c r="D747" s="225"/>
      <c r="E747" s="75">
        <f t="shared" si="7"/>
        <v>0</v>
      </c>
      <c r="F747" s="75">
        <f t="shared" si="8"/>
        <v>585.59999999999798</v>
      </c>
      <c r="G747" s="75">
        <f t="shared" si="9"/>
        <v>951.59999999998536</v>
      </c>
    </row>
    <row r="748" spans="1:7" ht="15.75" customHeight="1">
      <c r="A748" s="75">
        <v>737</v>
      </c>
      <c r="B748" s="224">
        <v>44275</v>
      </c>
      <c r="C748" s="225"/>
      <c r="D748" s="225"/>
      <c r="E748" s="75">
        <f t="shared" si="7"/>
        <v>0</v>
      </c>
      <c r="F748" s="75">
        <f t="shared" si="8"/>
        <v>586.55999999999801</v>
      </c>
      <c r="G748" s="75">
        <f t="shared" si="9"/>
        <v>953.1599999999853</v>
      </c>
    </row>
    <row r="749" spans="1:7" ht="15.75" customHeight="1">
      <c r="A749" s="75">
        <v>738</v>
      </c>
      <c r="B749" s="224">
        <v>44276</v>
      </c>
      <c r="C749" s="225"/>
      <c r="D749" s="225"/>
      <c r="E749" s="75">
        <f t="shared" si="7"/>
        <v>0</v>
      </c>
      <c r="F749" s="75">
        <f t="shared" si="8"/>
        <v>587.51999999999805</v>
      </c>
      <c r="G749" s="75">
        <f t="shared" si="9"/>
        <v>954.71999999998525</v>
      </c>
    </row>
    <row r="750" spans="1:7" ht="15.75" customHeight="1">
      <c r="A750" s="75">
        <v>739</v>
      </c>
      <c r="B750" s="224">
        <v>44277</v>
      </c>
      <c r="C750" s="225"/>
      <c r="D750" s="225"/>
      <c r="E750" s="75">
        <f t="shared" si="7"/>
        <v>0</v>
      </c>
      <c r="F750" s="75">
        <f t="shared" si="8"/>
        <v>588.47999999999809</v>
      </c>
      <c r="G750" s="75">
        <f t="shared" si="9"/>
        <v>956.27999999998519</v>
      </c>
    </row>
    <row r="751" spans="1:7" ht="15.75" customHeight="1">
      <c r="A751" s="75">
        <v>740</v>
      </c>
      <c r="B751" s="224">
        <v>44278</v>
      </c>
      <c r="C751" s="225"/>
      <c r="D751" s="225"/>
      <c r="E751" s="75">
        <f t="shared" si="7"/>
        <v>0</v>
      </c>
      <c r="F751" s="75">
        <f t="shared" si="8"/>
        <v>589.43999999999812</v>
      </c>
      <c r="G751" s="75">
        <f t="shared" si="9"/>
        <v>957.83999999998514</v>
      </c>
    </row>
    <row r="752" spans="1:7" ht="15.75" customHeight="1">
      <c r="A752" s="75">
        <v>741</v>
      </c>
      <c r="B752" s="224">
        <v>44279</v>
      </c>
      <c r="C752" s="225"/>
      <c r="D752" s="225"/>
      <c r="E752" s="75">
        <f t="shared" si="7"/>
        <v>0</v>
      </c>
      <c r="F752" s="75">
        <f t="shared" si="8"/>
        <v>590.39999999999816</v>
      </c>
      <c r="G752" s="75">
        <f t="shared" si="9"/>
        <v>959.39999999998508</v>
      </c>
    </row>
    <row r="753" spans="1:7" ht="15.75" customHeight="1">
      <c r="A753" s="75">
        <v>742</v>
      </c>
      <c r="B753" s="224">
        <v>44280</v>
      </c>
      <c r="C753" s="225"/>
      <c r="D753" s="225"/>
      <c r="E753" s="75">
        <f t="shared" si="7"/>
        <v>0</v>
      </c>
      <c r="F753" s="75">
        <f t="shared" si="8"/>
        <v>591.35999999999819</v>
      </c>
      <c r="G753" s="75">
        <f t="shared" si="9"/>
        <v>960.95999999998503</v>
      </c>
    </row>
    <row r="754" spans="1:7" ht="15.75" customHeight="1">
      <c r="A754" s="75">
        <v>743</v>
      </c>
      <c r="B754" s="224">
        <v>44281</v>
      </c>
      <c r="C754" s="225"/>
      <c r="D754" s="225"/>
      <c r="E754" s="75">
        <f t="shared" si="7"/>
        <v>0</v>
      </c>
      <c r="F754" s="75">
        <f t="shared" si="8"/>
        <v>592.31999999999823</v>
      </c>
      <c r="G754" s="75">
        <f t="shared" si="9"/>
        <v>962.51999999998498</v>
      </c>
    </row>
    <row r="755" spans="1:7" ht="15.75" customHeight="1">
      <c r="A755" s="75">
        <v>744</v>
      </c>
      <c r="B755" s="224">
        <v>44282</v>
      </c>
      <c r="C755" s="225"/>
      <c r="D755" s="225"/>
      <c r="E755" s="75">
        <f t="shared" si="7"/>
        <v>0</v>
      </c>
      <c r="F755" s="75">
        <f t="shared" si="8"/>
        <v>593.27999999999827</v>
      </c>
      <c r="G755" s="75">
        <f t="shared" si="9"/>
        <v>964.07999999998492</v>
      </c>
    </row>
    <row r="756" spans="1:7" ht="15.75" customHeight="1">
      <c r="A756" s="75">
        <v>745</v>
      </c>
      <c r="B756" s="224">
        <v>44283</v>
      </c>
      <c r="C756" s="225"/>
      <c r="D756" s="225"/>
      <c r="E756" s="75">
        <f t="shared" si="7"/>
        <v>0</v>
      </c>
      <c r="F756" s="75">
        <f t="shared" si="8"/>
        <v>594.2399999999983</v>
      </c>
      <c r="G756" s="75">
        <f t="shared" si="9"/>
        <v>965.63999999998487</v>
      </c>
    </row>
    <row r="757" spans="1:7" ht="15.75" customHeight="1">
      <c r="A757" s="75">
        <v>746</v>
      </c>
      <c r="B757" s="224">
        <v>44284</v>
      </c>
      <c r="C757" s="225"/>
      <c r="D757" s="225"/>
      <c r="E757" s="75">
        <f t="shared" si="7"/>
        <v>0</v>
      </c>
      <c r="F757" s="75">
        <f t="shared" si="8"/>
        <v>595.19999999999834</v>
      </c>
      <c r="G757" s="75">
        <f t="shared" si="9"/>
        <v>967.19999999998481</v>
      </c>
    </row>
    <row r="758" spans="1:7" ht="15.75" customHeight="1">
      <c r="A758" s="75">
        <v>747</v>
      </c>
      <c r="B758" s="224">
        <v>44285</v>
      </c>
      <c r="C758" s="225"/>
      <c r="D758" s="225"/>
      <c r="E758" s="75">
        <f t="shared" si="7"/>
        <v>0</v>
      </c>
      <c r="F758" s="75">
        <f t="shared" si="8"/>
        <v>596.15999999999838</v>
      </c>
      <c r="G758" s="75">
        <f t="shared" si="9"/>
        <v>968.75999999998476</v>
      </c>
    </row>
    <row r="759" spans="1:7" ht="15.75" customHeight="1">
      <c r="A759" s="75">
        <v>748</v>
      </c>
      <c r="B759" s="224">
        <v>44286</v>
      </c>
      <c r="C759" s="225"/>
      <c r="D759" s="225"/>
      <c r="E759" s="75">
        <f t="shared" si="7"/>
        <v>0</v>
      </c>
      <c r="F759" s="75">
        <f t="shared" si="8"/>
        <v>597.11999999999841</v>
      </c>
      <c r="G759" s="75">
        <f t="shared" si="9"/>
        <v>970.3199999999847</v>
      </c>
    </row>
    <row r="760" spans="1:7" ht="15.75" customHeight="1">
      <c r="A760" s="75">
        <v>749</v>
      </c>
      <c r="B760" s="224">
        <v>44287</v>
      </c>
      <c r="C760" s="225"/>
      <c r="D760" s="225"/>
      <c r="E760" s="75">
        <f t="shared" si="7"/>
        <v>0</v>
      </c>
      <c r="F760" s="75">
        <f t="shared" si="8"/>
        <v>598.07999999999845</v>
      </c>
      <c r="G760" s="75">
        <f t="shared" si="9"/>
        <v>971.87999999998465</v>
      </c>
    </row>
    <row r="761" spans="1:7" ht="15.75" customHeight="1">
      <c r="A761" s="75">
        <v>750</v>
      </c>
      <c r="B761" s="224">
        <v>44288</v>
      </c>
      <c r="C761" s="225"/>
      <c r="D761" s="225"/>
      <c r="E761" s="75">
        <f t="shared" si="7"/>
        <v>0</v>
      </c>
      <c r="F761" s="75">
        <f t="shared" si="8"/>
        <v>599.03999999999849</v>
      </c>
      <c r="G761" s="75">
        <f t="shared" si="9"/>
        <v>973.43999999998459</v>
      </c>
    </row>
    <row r="762" spans="1:7" ht="15.75" customHeight="1">
      <c r="A762" s="75">
        <v>751</v>
      </c>
      <c r="B762" s="224">
        <v>44289</v>
      </c>
      <c r="C762" s="225"/>
      <c r="D762" s="225"/>
      <c r="E762" s="75">
        <f t="shared" si="7"/>
        <v>0</v>
      </c>
      <c r="F762" s="75">
        <f t="shared" si="8"/>
        <v>599.99999999999852</v>
      </c>
      <c r="G762" s="75">
        <f t="shared" si="9"/>
        <v>974.99999999998454</v>
      </c>
    </row>
    <row r="763" spans="1:7" ht="15.75" customHeight="1">
      <c r="A763" s="75">
        <v>752</v>
      </c>
      <c r="B763" s="224">
        <v>44290</v>
      </c>
      <c r="C763" s="225"/>
      <c r="D763" s="225"/>
      <c r="E763" s="75">
        <f t="shared" si="7"/>
        <v>0</v>
      </c>
      <c r="F763" s="75">
        <f t="shared" si="8"/>
        <v>600.95999999999856</v>
      </c>
      <c r="G763" s="75">
        <f t="shared" si="9"/>
        <v>976.55999999998448</v>
      </c>
    </row>
    <row r="764" spans="1:7" ht="15.75" customHeight="1">
      <c r="A764" s="75">
        <v>753</v>
      </c>
      <c r="B764" s="224">
        <v>44291</v>
      </c>
      <c r="C764" s="225"/>
      <c r="D764" s="225"/>
      <c r="E764" s="75">
        <f t="shared" si="7"/>
        <v>0</v>
      </c>
      <c r="F764" s="75">
        <f t="shared" si="8"/>
        <v>601.91999999999859</v>
      </c>
      <c r="G764" s="75">
        <f t="shared" si="9"/>
        <v>978.11999999998443</v>
      </c>
    </row>
    <row r="765" spans="1:7" ht="15.75" customHeight="1">
      <c r="A765" s="75">
        <v>754</v>
      </c>
      <c r="B765" s="224">
        <v>44292</v>
      </c>
      <c r="C765" s="225"/>
      <c r="D765" s="225"/>
      <c r="E765" s="75">
        <f t="shared" si="7"/>
        <v>0</v>
      </c>
      <c r="F765" s="75">
        <f t="shared" si="8"/>
        <v>602.87999999999863</v>
      </c>
      <c r="G765" s="75">
        <f t="shared" si="9"/>
        <v>979.67999999998437</v>
      </c>
    </row>
    <row r="766" spans="1:7" ht="15.75" customHeight="1">
      <c r="A766" s="75">
        <v>755</v>
      </c>
      <c r="B766" s="224">
        <v>44293</v>
      </c>
      <c r="C766" s="225"/>
      <c r="D766" s="225"/>
      <c r="E766" s="75">
        <f t="shared" si="7"/>
        <v>0</v>
      </c>
      <c r="F766" s="75">
        <f t="shared" si="8"/>
        <v>603.83999999999867</v>
      </c>
      <c r="G766" s="75">
        <f t="shared" si="9"/>
        <v>981.23999999998432</v>
      </c>
    </row>
    <row r="767" spans="1:7" ht="15.75" customHeight="1">
      <c r="A767" s="75">
        <v>756</v>
      </c>
      <c r="B767" s="224">
        <v>44294</v>
      </c>
      <c r="C767" s="225"/>
      <c r="D767" s="225"/>
      <c r="E767" s="75">
        <f t="shared" si="7"/>
        <v>0</v>
      </c>
      <c r="F767" s="75">
        <f t="shared" si="8"/>
        <v>604.7999999999987</v>
      </c>
      <c r="G767" s="75">
        <f t="shared" si="9"/>
        <v>982.79999999998427</v>
      </c>
    </row>
    <row r="768" spans="1:7" ht="15.75" customHeight="1">
      <c r="A768" s="75">
        <v>757</v>
      </c>
      <c r="B768" s="224">
        <v>44295</v>
      </c>
      <c r="C768" s="225"/>
      <c r="D768" s="225"/>
      <c r="E768" s="75">
        <f t="shared" si="7"/>
        <v>0</v>
      </c>
      <c r="F768" s="75">
        <f t="shared" si="8"/>
        <v>605.75999999999874</v>
      </c>
      <c r="G768" s="75">
        <f t="shared" si="9"/>
        <v>984.35999999998421</v>
      </c>
    </row>
    <row r="769" spans="1:7" ht="15.75" customHeight="1">
      <c r="A769" s="75">
        <v>758</v>
      </c>
      <c r="B769" s="224">
        <v>44296</v>
      </c>
      <c r="C769" s="225"/>
      <c r="D769" s="225"/>
      <c r="E769" s="75">
        <f t="shared" si="7"/>
        <v>0</v>
      </c>
      <c r="F769" s="75">
        <f t="shared" si="8"/>
        <v>606.71999999999878</v>
      </c>
      <c r="G769" s="75">
        <f t="shared" si="9"/>
        <v>985.91999999998416</v>
      </c>
    </row>
    <row r="770" spans="1:7" ht="15.75" customHeight="1">
      <c r="A770" s="75">
        <v>759</v>
      </c>
      <c r="B770" s="224">
        <v>44297</v>
      </c>
      <c r="C770" s="225"/>
      <c r="D770" s="225"/>
      <c r="E770" s="75">
        <f t="shared" si="7"/>
        <v>0</v>
      </c>
      <c r="F770" s="75">
        <f t="shared" si="8"/>
        <v>607.67999999999881</v>
      </c>
      <c r="G770" s="75">
        <f t="shared" si="9"/>
        <v>987.4799999999841</v>
      </c>
    </row>
    <row r="771" spans="1:7" ht="15.75" customHeight="1">
      <c r="A771" s="75">
        <v>760</v>
      </c>
      <c r="B771" s="224">
        <v>44298</v>
      </c>
      <c r="C771" s="225"/>
      <c r="D771" s="225"/>
      <c r="E771" s="75">
        <f t="shared" si="7"/>
        <v>0</v>
      </c>
      <c r="F771" s="75">
        <f t="shared" si="8"/>
        <v>608.63999999999885</v>
      </c>
      <c r="G771" s="75">
        <f t="shared" si="9"/>
        <v>989.03999999998405</v>
      </c>
    </row>
    <row r="772" spans="1:7" ht="15.75" customHeight="1">
      <c r="A772" s="75">
        <v>761</v>
      </c>
      <c r="B772" s="224">
        <v>44299</v>
      </c>
      <c r="C772" s="225"/>
      <c r="D772" s="225"/>
      <c r="E772" s="75">
        <f t="shared" si="7"/>
        <v>0</v>
      </c>
      <c r="F772" s="75">
        <f t="shared" si="8"/>
        <v>609.59999999999889</v>
      </c>
      <c r="G772" s="75">
        <f t="shared" si="9"/>
        <v>990.59999999998399</v>
      </c>
    </row>
    <row r="773" spans="1:7" ht="15.75" customHeight="1">
      <c r="A773" s="75">
        <v>762</v>
      </c>
      <c r="B773" s="224">
        <v>44300</v>
      </c>
      <c r="C773" s="225"/>
      <c r="D773" s="225"/>
      <c r="E773" s="75">
        <f t="shared" si="7"/>
        <v>0</v>
      </c>
      <c r="F773" s="75">
        <f t="shared" si="8"/>
        <v>610.55999999999892</v>
      </c>
      <c r="G773" s="75">
        <f t="shared" si="9"/>
        <v>992.15999999998394</v>
      </c>
    </row>
    <row r="774" spans="1:7" ht="15.75" customHeight="1">
      <c r="A774" s="75">
        <v>763</v>
      </c>
      <c r="B774" s="224">
        <v>44301</v>
      </c>
      <c r="C774" s="225"/>
      <c r="D774" s="225"/>
      <c r="E774" s="75">
        <f t="shared" si="7"/>
        <v>0</v>
      </c>
      <c r="F774" s="75">
        <f t="shared" si="8"/>
        <v>611.51999999999896</v>
      </c>
      <c r="G774" s="75">
        <f t="shared" si="9"/>
        <v>993.71999999998388</v>
      </c>
    </row>
    <row r="775" spans="1:7" ht="15.75" customHeight="1">
      <c r="A775" s="75">
        <v>764</v>
      </c>
      <c r="B775" s="224">
        <v>44302</v>
      </c>
      <c r="C775" s="225"/>
      <c r="D775" s="225"/>
      <c r="E775" s="75">
        <f t="shared" si="7"/>
        <v>0</v>
      </c>
      <c r="F775" s="75">
        <f t="shared" si="8"/>
        <v>612.479999999999</v>
      </c>
      <c r="G775" s="75">
        <f t="shared" si="9"/>
        <v>995.27999999998383</v>
      </c>
    </row>
    <row r="776" spans="1:7" ht="15.75" customHeight="1">
      <c r="A776" s="75">
        <v>765</v>
      </c>
      <c r="B776" s="224">
        <v>44303</v>
      </c>
      <c r="C776" s="225"/>
      <c r="D776" s="225"/>
      <c r="E776" s="75">
        <f t="shared" si="7"/>
        <v>0</v>
      </c>
      <c r="F776" s="75">
        <f t="shared" si="8"/>
        <v>613.43999999999903</v>
      </c>
      <c r="G776" s="75">
        <f t="shared" si="9"/>
        <v>996.83999999998377</v>
      </c>
    </row>
    <row r="777" spans="1:7" ht="15.75" customHeight="1">
      <c r="A777" s="75">
        <v>766</v>
      </c>
      <c r="B777" s="224">
        <v>44304</v>
      </c>
      <c r="C777" s="225"/>
      <c r="D777" s="225"/>
      <c r="E777" s="75">
        <f t="shared" si="7"/>
        <v>0</v>
      </c>
      <c r="F777" s="75">
        <f t="shared" si="8"/>
        <v>614.39999999999907</v>
      </c>
      <c r="G777" s="75">
        <f t="shared" si="9"/>
        <v>998.39999999998372</v>
      </c>
    </row>
    <row r="778" spans="1:7" ht="15.75" customHeight="1">
      <c r="A778" s="75">
        <v>767</v>
      </c>
      <c r="B778" s="224">
        <v>44305</v>
      </c>
      <c r="C778" s="225"/>
      <c r="D778" s="225"/>
      <c r="E778" s="75">
        <f t="shared" si="7"/>
        <v>0</v>
      </c>
      <c r="F778" s="75">
        <f t="shared" si="8"/>
        <v>615.3599999999991</v>
      </c>
      <c r="G778" s="75">
        <f t="shared" si="9"/>
        <v>999.95999999998367</v>
      </c>
    </row>
    <row r="779" spans="1:7" ht="15.75" customHeight="1">
      <c r="A779" s="75">
        <v>768</v>
      </c>
      <c r="B779" s="224">
        <v>44306</v>
      </c>
      <c r="C779" s="225"/>
      <c r="D779" s="225"/>
      <c r="E779" s="75">
        <f t="shared" si="7"/>
        <v>0</v>
      </c>
      <c r="F779" s="75">
        <f t="shared" si="8"/>
        <v>616.31999999999914</v>
      </c>
      <c r="G779" s="75">
        <f t="shared" si="9"/>
        <v>1001.5199999999836</v>
      </c>
    </row>
    <row r="780" spans="1:7" ht="15.75" customHeight="1">
      <c r="A780" s="75">
        <v>769</v>
      </c>
      <c r="B780" s="224">
        <v>44307</v>
      </c>
      <c r="C780" s="225"/>
      <c r="D780" s="225"/>
      <c r="E780" s="75">
        <f t="shared" si="7"/>
        <v>0</v>
      </c>
      <c r="F780" s="75">
        <f t="shared" si="8"/>
        <v>617.27999999999918</v>
      </c>
      <c r="G780" s="75">
        <f t="shared" si="9"/>
        <v>1003.0799999999836</v>
      </c>
    </row>
    <row r="781" spans="1:7" ht="15.75" customHeight="1">
      <c r="A781" s="75">
        <v>770</v>
      </c>
      <c r="B781" s="224">
        <v>44308</v>
      </c>
      <c r="C781" s="225"/>
      <c r="D781" s="225"/>
      <c r="E781" s="75">
        <f t="shared" si="7"/>
        <v>0</v>
      </c>
      <c r="F781" s="75">
        <f t="shared" si="8"/>
        <v>618.23999999999921</v>
      </c>
      <c r="G781" s="75">
        <f t="shared" si="9"/>
        <v>1004.6399999999835</v>
      </c>
    </row>
    <row r="782" spans="1:7" ht="15.75" customHeight="1">
      <c r="A782" s="75">
        <v>771</v>
      </c>
      <c r="B782" s="224">
        <v>44309</v>
      </c>
      <c r="C782" s="225"/>
      <c r="D782" s="225"/>
      <c r="E782" s="75">
        <f t="shared" si="7"/>
        <v>0</v>
      </c>
      <c r="F782" s="75">
        <f t="shared" si="8"/>
        <v>619.19999999999925</v>
      </c>
      <c r="G782" s="75">
        <f t="shared" si="9"/>
        <v>1006.1999999999834</v>
      </c>
    </row>
    <row r="783" spans="1:7" ht="15.75" customHeight="1">
      <c r="A783" s="75">
        <v>772</v>
      </c>
      <c r="B783" s="224">
        <v>44310</v>
      </c>
      <c r="C783" s="225"/>
      <c r="D783" s="225"/>
      <c r="E783" s="75">
        <f t="shared" si="7"/>
        <v>0</v>
      </c>
      <c r="F783" s="75">
        <f t="shared" si="8"/>
        <v>620.15999999999929</v>
      </c>
      <c r="G783" s="75">
        <f t="shared" si="9"/>
        <v>1007.7599999999834</v>
      </c>
    </row>
    <row r="784" spans="1:7" ht="15.75" customHeight="1">
      <c r="A784" s="75">
        <v>773</v>
      </c>
      <c r="B784" s="224">
        <v>44311</v>
      </c>
      <c r="C784" s="225"/>
      <c r="D784" s="225"/>
      <c r="E784" s="75">
        <f t="shared" si="7"/>
        <v>0</v>
      </c>
      <c r="F784" s="75">
        <f t="shared" si="8"/>
        <v>621.11999999999932</v>
      </c>
      <c r="G784" s="75">
        <f t="shared" si="9"/>
        <v>1009.3199999999833</v>
      </c>
    </row>
    <row r="785" spans="1:7" ht="15.75" customHeight="1">
      <c r="A785" s="75">
        <v>774</v>
      </c>
      <c r="B785" s="224">
        <v>44312</v>
      </c>
      <c r="C785" s="225"/>
      <c r="D785" s="225"/>
      <c r="E785" s="75">
        <f t="shared" si="7"/>
        <v>0</v>
      </c>
      <c r="F785" s="75">
        <f t="shared" si="8"/>
        <v>622.07999999999936</v>
      </c>
      <c r="G785" s="75">
        <f t="shared" si="9"/>
        <v>1010.8799999999833</v>
      </c>
    </row>
    <row r="786" spans="1:7" ht="15.75" customHeight="1">
      <c r="A786" s="75">
        <v>775</v>
      </c>
      <c r="B786" s="224">
        <v>44313</v>
      </c>
      <c r="C786" s="225"/>
      <c r="D786" s="225"/>
      <c r="E786" s="75">
        <f t="shared" si="7"/>
        <v>0</v>
      </c>
      <c r="F786" s="75">
        <f t="shared" si="8"/>
        <v>623.0399999999994</v>
      </c>
      <c r="G786" s="75">
        <f t="shared" si="9"/>
        <v>1012.4399999999832</v>
      </c>
    </row>
    <row r="787" spans="1:7" ht="15.75" customHeight="1">
      <c r="A787" s="75">
        <v>776</v>
      </c>
      <c r="B787" s="224">
        <v>44314</v>
      </c>
      <c r="C787" s="225"/>
      <c r="D787" s="225"/>
      <c r="E787" s="75">
        <f t="shared" si="7"/>
        <v>0</v>
      </c>
      <c r="F787" s="75">
        <f t="shared" si="8"/>
        <v>623.99999999999943</v>
      </c>
      <c r="G787" s="75">
        <f t="shared" si="9"/>
        <v>1013.9999999999832</v>
      </c>
    </row>
    <row r="788" spans="1:7" ht="15.75" customHeight="1">
      <c r="A788" s="75">
        <v>777</v>
      </c>
      <c r="B788" s="224">
        <v>44315</v>
      </c>
      <c r="C788" s="225"/>
      <c r="D788" s="225"/>
      <c r="E788" s="75">
        <f t="shared" si="7"/>
        <v>0</v>
      </c>
      <c r="F788" s="75">
        <f t="shared" si="8"/>
        <v>624.95999999999947</v>
      </c>
      <c r="G788" s="75">
        <f t="shared" si="9"/>
        <v>1015.5599999999831</v>
      </c>
    </row>
    <row r="789" spans="1:7" ht="15.75" customHeight="1">
      <c r="A789" s="75">
        <v>778</v>
      </c>
      <c r="B789" s="224">
        <v>44316</v>
      </c>
      <c r="C789" s="225"/>
      <c r="D789" s="225"/>
      <c r="E789" s="75">
        <f t="shared" si="7"/>
        <v>0</v>
      </c>
      <c r="F789" s="75">
        <f t="shared" si="8"/>
        <v>625.9199999999995</v>
      </c>
      <c r="G789" s="75">
        <f t="shared" si="9"/>
        <v>1017.1199999999831</v>
      </c>
    </row>
    <row r="790" spans="1:7" ht="15.75" customHeight="1">
      <c r="A790" s="75">
        <v>779</v>
      </c>
      <c r="B790" s="224">
        <v>44317</v>
      </c>
      <c r="C790" s="225"/>
      <c r="D790" s="225"/>
      <c r="E790" s="75">
        <f t="shared" si="7"/>
        <v>0</v>
      </c>
      <c r="F790" s="75">
        <f t="shared" si="8"/>
        <v>626.87999999999954</v>
      </c>
      <c r="G790" s="75">
        <f t="shared" si="9"/>
        <v>1018.679999999983</v>
      </c>
    </row>
    <row r="791" spans="1:7" ht="15.75" customHeight="1">
      <c r="A791" s="75">
        <v>780</v>
      </c>
      <c r="B791" s="224">
        <v>44318</v>
      </c>
      <c r="C791" s="225"/>
      <c r="D791" s="225"/>
      <c r="E791" s="75">
        <f t="shared" si="7"/>
        <v>0</v>
      </c>
      <c r="F791" s="75">
        <f t="shared" si="8"/>
        <v>627.83999999999958</v>
      </c>
      <c r="G791" s="75">
        <f t="shared" si="9"/>
        <v>1020.239999999983</v>
      </c>
    </row>
    <row r="792" spans="1:7" ht="15.75" customHeight="1">
      <c r="A792" s="75">
        <v>781</v>
      </c>
      <c r="B792" s="224">
        <v>44319</v>
      </c>
      <c r="C792" s="225"/>
      <c r="D792" s="225"/>
      <c r="E792" s="75">
        <f t="shared" si="7"/>
        <v>0</v>
      </c>
      <c r="F792" s="75">
        <f t="shared" si="8"/>
        <v>628.79999999999961</v>
      </c>
      <c r="G792" s="75">
        <f t="shared" si="9"/>
        <v>1021.7999999999829</v>
      </c>
    </row>
    <row r="793" spans="1:7" ht="15.75" customHeight="1">
      <c r="A793" s="75">
        <v>782</v>
      </c>
      <c r="B793" s="224">
        <v>44320</v>
      </c>
      <c r="C793" s="225"/>
      <c r="D793" s="225"/>
      <c r="E793" s="75">
        <f t="shared" si="7"/>
        <v>0</v>
      </c>
      <c r="F793" s="75">
        <f t="shared" si="8"/>
        <v>629.75999999999965</v>
      </c>
      <c r="G793" s="75">
        <f t="shared" si="9"/>
        <v>1023.3599999999828</v>
      </c>
    </row>
    <row r="794" spans="1:7" ht="15.75" customHeight="1">
      <c r="A794" s="75">
        <v>783</v>
      </c>
      <c r="B794" s="224">
        <v>44321</v>
      </c>
      <c r="C794" s="225"/>
      <c r="D794" s="225"/>
      <c r="E794" s="75">
        <f t="shared" si="7"/>
        <v>0</v>
      </c>
      <c r="F794" s="75">
        <f t="shared" si="8"/>
        <v>630.71999999999969</v>
      </c>
      <c r="G794" s="75">
        <f t="shared" si="9"/>
        <v>1024.9199999999828</v>
      </c>
    </row>
    <row r="795" spans="1:7" ht="15.75" customHeight="1">
      <c r="A795" s="75">
        <v>784</v>
      </c>
      <c r="B795" s="224">
        <v>44322</v>
      </c>
      <c r="C795" s="225"/>
      <c r="D795" s="225"/>
      <c r="E795" s="75">
        <f t="shared" si="7"/>
        <v>0</v>
      </c>
      <c r="F795" s="75">
        <f t="shared" si="8"/>
        <v>631.67999999999972</v>
      </c>
      <c r="G795" s="75">
        <f t="shared" si="9"/>
        <v>1026.4799999999827</v>
      </c>
    </row>
    <row r="796" spans="1:7" ht="15.75" customHeight="1">
      <c r="A796" s="75">
        <v>785</v>
      </c>
      <c r="B796" s="224">
        <v>44323</v>
      </c>
      <c r="C796" s="225"/>
      <c r="D796" s="225"/>
      <c r="E796" s="75">
        <f t="shared" si="7"/>
        <v>0</v>
      </c>
      <c r="F796" s="75">
        <f t="shared" si="8"/>
        <v>632.63999999999976</v>
      </c>
      <c r="G796" s="75">
        <f t="shared" si="9"/>
        <v>1028.0399999999827</v>
      </c>
    </row>
    <row r="797" spans="1:7" ht="15.75" customHeight="1">
      <c r="A797" s="75">
        <v>786</v>
      </c>
      <c r="B797" s="224">
        <v>44324</v>
      </c>
      <c r="C797" s="225"/>
      <c r="D797" s="225"/>
      <c r="E797" s="75">
        <f t="shared" si="7"/>
        <v>0</v>
      </c>
      <c r="F797" s="75">
        <f t="shared" si="8"/>
        <v>633.5999999999998</v>
      </c>
      <c r="G797" s="75">
        <f t="shared" si="9"/>
        <v>1029.5999999999826</v>
      </c>
    </row>
    <row r="798" spans="1:7" ht="15.75" customHeight="1">
      <c r="A798" s="75">
        <v>787</v>
      </c>
      <c r="B798" s="224">
        <v>44325</v>
      </c>
      <c r="C798" s="225"/>
      <c r="D798" s="225"/>
      <c r="E798" s="75">
        <f t="shared" si="7"/>
        <v>0</v>
      </c>
      <c r="F798" s="75">
        <f t="shared" si="8"/>
        <v>634.55999999999983</v>
      </c>
      <c r="G798" s="75">
        <f t="shared" si="9"/>
        <v>1031.1599999999826</v>
      </c>
    </row>
    <row r="799" spans="1:7" ht="15.75" customHeight="1">
      <c r="A799" s="75">
        <v>788</v>
      </c>
      <c r="B799" s="224">
        <v>44326</v>
      </c>
      <c r="C799" s="225"/>
      <c r="D799" s="225"/>
      <c r="E799" s="75">
        <f t="shared" si="7"/>
        <v>0</v>
      </c>
      <c r="F799" s="75">
        <f t="shared" si="8"/>
        <v>635.51999999999987</v>
      </c>
      <c r="G799" s="75">
        <f t="shared" si="9"/>
        <v>1032.7199999999825</v>
      </c>
    </row>
    <row r="800" spans="1:7" ht="15.75" customHeight="1">
      <c r="A800" s="75">
        <v>789</v>
      </c>
      <c r="B800" s="224">
        <v>44327</v>
      </c>
      <c r="C800" s="225"/>
      <c r="D800" s="225"/>
      <c r="E800" s="75">
        <f t="shared" si="7"/>
        <v>0</v>
      </c>
      <c r="F800" s="75">
        <f t="shared" si="8"/>
        <v>636.4799999999999</v>
      </c>
      <c r="G800" s="75">
        <f t="shared" si="9"/>
        <v>1034.2799999999825</v>
      </c>
    </row>
    <row r="801" spans="1:7" ht="15.75" customHeight="1">
      <c r="A801" s="75">
        <v>790</v>
      </c>
      <c r="B801" s="224">
        <v>44328</v>
      </c>
      <c r="C801" s="225"/>
      <c r="D801" s="225"/>
      <c r="E801" s="75">
        <f t="shared" si="7"/>
        <v>0</v>
      </c>
      <c r="F801" s="75">
        <f t="shared" si="8"/>
        <v>637.43999999999994</v>
      </c>
      <c r="G801" s="75">
        <f t="shared" si="9"/>
        <v>1035.8399999999824</v>
      </c>
    </row>
    <row r="802" spans="1:7" ht="15.75" customHeight="1">
      <c r="A802" s="75">
        <v>791</v>
      </c>
      <c r="B802" s="224">
        <v>44329</v>
      </c>
      <c r="C802" s="225"/>
      <c r="D802" s="225"/>
      <c r="E802" s="75">
        <f t="shared" si="7"/>
        <v>0</v>
      </c>
      <c r="F802" s="75">
        <f t="shared" si="8"/>
        <v>638.4</v>
      </c>
      <c r="G802" s="75">
        <f t="shared" si="9"/>
        <v>1037.3999999999824</v>
      </c>
    </row>
    <row r="803" spans="1:7" ht="15.75" customHeight="1">
      <c r="A803" s="75">
        <v>792</v>
      </c>
      <c r="B803" s="224">
        <v>44330</v>
      </c>
      <c r="C803" s="225"/>
      <c r="D803" s="225"/>
      <c r="E803" s="75">
        <f t="shared" si="7"/>
        <v>0</v>
      </c>
      <c r="F803" s="75">
        <f t="shared" si="8"/>
        <v>639.36</v>
      </c>
      <c r="G803" s="75">
        <f t="shared" si="9"/>
        <v>1038.9599999999823</v>
      </c>
    </row>
    <row r="804" spans="1:7" ht="15.75" customHeight="1">
      <c r="A804" s="75">
        <v>793</v>
      </c>
      <c r="B804" s="224">
        <v>44331</v>
      </c>
      <c r="C804" s="225"/>
      <c r="D804" s="225"/>
      <c r="E804" s="75">
        <f t="shared" si="7"/>
        <v>0</v>
      </c>
      <c r="F804" s="75">
        <f t="shared" si="8"/>
        <v>640.32000000000005</v>
      </c>
      <c r="G804" s="75">
        <f t="shared" si="9"/>
        <v>1040.5199999999822</v>
      </c>
    </row>
    <row r="805" spans="1:7" ht="15.75" customHeight="1">
      <c r="A805" s="75">
        <v>794</v>
      </c>
      <c r="B805" s="224">
        <v>44332</v>
      </c>
      <c r="C805" s="225"/>
      <c r="D805" s="225"/>
      <c r="E805" s="75">
        <f t="shared" si="7"/>
        <v>0</v>
      </c>
      <c r="F805" s="75">
        <f t="shared" si="8"/>
        <v>641.28000000000009</v>
      </c>
      <c r="G805" s="75">
        <f t="shared" si="9"/>
        <v>1042.0799999999822</v>
      </c>
    </row>
    <row r="806" spans="1:7" ht="15.75" customHeight="1">
      <c r="A806" s="75">
        <v>795</v>
      </c>
      <c r="B806" s="224">
        <v>44333</v>
      </c>
      <c r="C806" s="225"/>
      <c r="D806" s="225"/>
      <c r="E806" s="75">
        <f t="shared" si="7"/>
        <v>0</v>
      </c>
      <c r="F806" s="75">
        <f t="shared" si="8"/>
        <v>642.24000000000012</v>
      </c>
      <c r="G806" s="75">
        <f t="shared" si="9"/>
        <v>1043.6399999999821</v>
      </c>
    </row>
    <row r="807" spans="1:7" ht="15.75" customHeight="1">
      <c r="A807" s="75">
        <v>796</v>
      </c>
      <c r="B807" s="224">
        <v>44334</v>
      </c>
      <c r="C807" s="225"/>
      <c r="D807" s="225"/>
      <c r="E807" s="75">
        <f t="shared" si="7"/>
        <v>0</v>
      </c>
      <c r="F807" s="75">
        <f t="shared" si="8"/>
        <v>643.20000000000016</v>
      </c>
      <c r="G807" s="75">
        <f t="shared" si="9"/>
        <v>1045.1999999999821</v>
      </c>
    </row>
    <row r="808" spans="1:7" ht="15.75" customHeight="1">
      <c r="A808" s="75">
        <v>797</v>
      </c>
      <c r="B808" s="224">
        <v>44335</v>
      </c>
      <c r="C808" s="225"/>
      <c r="D808" s="225"/>
      <c r="E808" s="75">
        <f t="shared" si="7"/>
        <v>0</v>
      </c>
      <c r="F808" s="75">
        <f t="shared" si="8"/>
        <v>644.1600000000002</v>
      </c>
      <c r="G808" s="75">
        <f t="shared" si="9"/>
        <v>1046.759999999982</v>
      </c>
    </row>
    <row r="809" spans="1:7" ht="15.75" customHeight="1">
      <c r="A809" s="75">
        <v>798</v>
      </c>
      <c r="B809" s="224">
        <v>44336</v>
      </c>
      <c r="C809" s="225"/>
      <c r="D809" s="225"/>
      <c r="E809" s="75">
        <f t="shared" si="7"/>
        <v>0</v>
      </c>
      <c r="F809" s="75">
        <f t="shared" si="8"/>
        <v>645.12000000000023</v>
      </c>
      <c r="G809" s="75">
        <f t="shared" si="9"/>
        <v>1048.319999999982</v>
      </c>
    </row>
    <row r="810" spans="1:7" ht="15.75" customHeight="1">
      <c r="A810" s="75">
        <v>799</v>
      </c>
      <c r="B810" s="224">
        <v>44337</v>
      </c>
      <c r="C810" s="225"/>
      <c r="D810" s="225"/>
      <c r="E810" s="75">
        <f t="shared" si="7"/>
        <v>0</v>
      </c>
      <c r="F810" s="75">
        <f t="shared" si="8"/>
        <v>646.08000000000027</v>
      </c>
      <c r="G810" s="75">
        <f t="shared" si="9"/>
        <v>1049.8799999999819</v>
      </c>
    </row>
    <row r="811" spans="1:7" ht="15.75" customHeight="1">
      <c r="A811" s="75">
        <v>800</v>
      </c>
      <c r="B811" s="224">
        <v>44338</v>
      </c>
      <c r="C811" s="225"/>
      <c r="D811" s="225"/>
      <c r="E811" s="75">
        <f t="shared" si="7"/>
        <v>0</v>
      </c>
      <c r="F811" s="75">
        <f t="shared" si="8"/>
        <v>647.0400000000003</v>
      </c>
      <c r="G811" s="75">
        <f t="shared" si="9"/>
        <v>1051.4399999999819</v>
      </c>
    </row>
    <row r="812" spans="1:7" ht="15.75" customHeight="1">
      <c r="A812" s="75">
        <v>801</v>
      </c>
      <c r="B812" s="224">
        <v>44339</v>
      </c>
      <c r="C812" s="225"/>
      <c r="D812" s="225"/>
      <c r="E812" s="75">
        <f t="shared" si="7"/>
        <v>0</v>
      </c>
      <c r="F812" s="75">
        <f t="shared" si="8"/>
        <v>648.00000000000034</v>
      </c>
      <c r="G812" s="75">
        <f t="shared" si="9"/>
        <v>1052.9999999999818</v>
      </c>
    </row>
    <row r="813" spans="1:7" ht="15.75" customHeight="1">
      <c r="A813" s="75">
        <v>802</v>
      </c>
      <c r="B813" s="224">
        <v>44340</v>
      </c>
      <c r="C813" s="225"/>
      <c r="D813" s="225"/>
      <c r="E813" s="75">
        <f t="shared" si="7"/>
        <v>0</v>
      </c>
      <c r="F813" s="75">
        <f t="shared" si="8"/>
        <v>648.96000000000038</v>
      </c>
      <c r="G813" s="75">
        <f t="shared" si="9"/>
        <v>1054.5599999999818</v>
      </c>
    </row>
    <row r="814" spans="1:7" ht="15.75" customHeight="1">
      <c r="A814" s="75">
        <v>803</v>
      </c>
      <c r="B814" s="224">
        <v>44341</v>
      </c>
      <c r="C814" s="225"/>
      <c r="D814" s="225"/>
      <c r="E814" s="75">
        <f t="shared" si="7"/>
        <v>0</v>
      </c>
      <c r="F814" s="75">
        <f t="shared" si="8"/>
        <v>649.92000000000041</v>
      </c>
      <c r="G814" s="75">
        <f t="shared" si="9"/>
        <v>1056.1199999999817</v>
      </c>
    </row>
    <row r="815" spans="1:7" ht="15.75" customHeight="1">
      <c r="A815" s="75">
        <v>804</v>
      </c>
      <c r="B815" s="224">
        <v>44342</v>
      </c>
      <c r="C815" s="225"/>
      <c r="D815" s="225"/>
      <c r="E815" s="75">
        <f t="shared" si="7"/>
        <v>0</v>
      </c>
      <c r="F815" s="75">
        <f t="shared" si="8"/>
        <v>650.88000000000045</v>
      </c>
      <c r="G815" s="75">
        <f t="shared" si="9"/>
        <v>1057.6799999999816</v>
      </c>
    </row>
    <row r="816" spans="1:7" ht="15.75" customHeight="1">
      <c r="A816" s="75">
        <v>805</v>
      </c>
      <c r="B816" s="224">
        <v>44343</v>
      </c>
      <c r="C816" s="225"/>
      <c r="D816" s="225"/>
      <c r="E816" s="75">
        <f t="shared" si="7"/>
        <v>0</v>
      </c>
      <c r="F816" s="75">
        <f t="shared" si="8"/>
        <v>651.84000000000049</v>
      </c>
      <c r="G816" s="75">
        <f t="shared" si="9"/>
        <v>1059.2399999999816</v>
      </c>
    </row>
    <row r="817" spans="1:7" ht="15.75" customHeight="1">
      <c r="A817" s="75">
        <v>806</v>
      </c>
      <c r="B817" s="224">
        <v>44344</v>
      </c>
      <c r="C817" s="225"/>
      <c r="D817" s="225"/>
      <c r="E817" s="75">
        <f t="shared" si="7"/>
        <v>0</v>
      </c>
      <c r="F817" s="75">
        <f t="shared" si="8"/>
        <v>652.80000000000052</v>
      </c>
      <c r="G817" s="75">
        <f t="shared" si="9"/>
        <v>1060.7999999999815</v>
      </c>
    </row>
    <row r="818" spans="1:7" ht="15.75" customHeight="1">
      <c r="A818" s="75">
        <v>807</v>
      </c>
      <c r="B818" s="224">
        <v>44345</v>
      </c>
      <c r="C818" s="225"/>
      <c r="D818" s="225"/>
      <c r="E818" s="75">
        <f t="shared" si="7"/>
        <v>0</v>
      </c>
      <c r="F818" s="75">
        <f t="shared" si="8"/>
        <v>653.76000000000056</v>
      </c>
      <c r="G818" s="75">
        <f t="shared" si="9"/>
        <v>1062.3599999999815</v>
      </c>
    </row>
    <row r="819" spans="1:7" ht="15.75" customHeight="1">
      <c r="A819" s="75">
        <v>808</v>
      </c>
      <c r="B819" s="224">
        <v>44346</v>
      </c>
      <c r="C819" s="225"/>
      <c r="D819" s="225"/>
      <c r="E819" s="75">
        <f t="shared" si="7"/>
        <v>0</v>
      </c>
      <c r="F819" s="75">
        <f t="shared" si="8"/>
        <v>654.7200000000006</v>
      </c>
      <c r="G819" s="75">
        <f t="shared" si="9"/>
        <v>1063.9199999999814</v>
      </c>
    </row>
    <row r="820" spans="1:7" ht="15.75" customHeight="1">
      <c r="A820" s="75">
        <v>809</v>
      </c>
      <c r="B820" s="224">
        <v>44347</v>
      </c>
      <c r="C820" s="225"/>
      <c r="D820" s="225"/>
      <c r="E820" s="75">
        <f t="shared" si="7"/>
        <v>0</v>
      </c>
      <c r="F820" s="75">
        <f t="shared" si="8"/>
        <v>655.68000000000063</v>
      </c>
      <c r="G820" s="75">
        <f t="shared" si="9"/>
        <v>1065.4799999999814</v>
      </c>
    </row>
    <row r="821" spans="1:7" ht="15.75" customHeight="1">
      <c r="A821" s="75">
        <v>810</v>
      </c>
      <c r="B821" s="224">
        <v>44348</v>
      </c>
      <c r="C821" s="225"/>
      <c r="D821" s="225"/>
      <c r="E821" s="75">
        <f t="shared" si="7"/>
        <v>0</v>
      </c>
      <c r="F821" s="75">
        <f t="shared" si="8"/>
        <v>656.64000000000067</v>
      </c>
      <c r="G821" s="75">
        <f t="shared" si="9"/>
        <v>1067.0399999999813</v>
      </c>
    </row>
    <row r="822" spans="1:7" ht="15.75" customHeight="1">
      <c r="A822" s="75">
        <v>811</v>
      </c>
      <c r="B822" s="224">
        <v>44349</v>
      </c>
      <c r="C822" s="225"/>
      <c r="D822" s="225"/>
      <c r="E822" s="75">
        <f t="shared" si="7"/>
        <v>0</v>
      </c>
      <c r="F822" s="75">
        <f t="shared" si="8"/>
        <v>657.6000000000007</v>
      </c>
      <c r="G822" s="75">
        <f t="shared" si="9"/>
        <v>1068.5999999999813</v>
      </c>
    </row>
    <row r="823" spans="1:7" ht="15.75" customHeight="1">
      <c r="A823" s="75">
        <v>812</v>
      </c>
      <c r="B823" s="224">
        <v>44350</v>
      </c>
      <c r="C823" s="225"/>
      <c r="D823" s="225"/>
      <c r="E823" s="75">
        <f t="shared" si="7"/>
        <v>0</v>
      </c>
      <c r="F823" s="75">
        <f t="shared" si="8"/>
        <v>658.56000000000074</v>
      </c>
    </row>
    <row r="824" spans="1:7" ht="15.75" customHeight="1">
      <c r="A824" s="75">
        <v>813</v>
      </c>
      <c r="B824" s="224">
        <v>44351</v>
      </c>
      <c r="C824" s="225"/>
      <c r="D824" s="225"/>
      <c r="E824" s="75">
        <f t="shared" si="7"/>
        <v>0</v>
      </c>
      <c r="F824" s="75">
        <f t="shared" si="8"/>
        <v>659.52000000000078</v>
      </c>
    </row>
    <row r="825" spans="1:7" ht="15.75" customHeight="1">
      <c r="A825" s="75">
        <v>814</v>
      </c>
      <c r="B825" s="224">
        <v>44352</v>
      </c>
      <c r="C825" s="225"/>
      <c r="D825" s="225"/>
      <c r="E825" s="75">
        <f t="shared" si="7"/>
        <v>0</v>
      </c>
      <c r="F825" s="75">
        <f t="shared" si="8"/>
        <v>660.48000000000081</v>
      </c>
    </row>
    <row r="826" spans="1:7" ht="15.75" customHeight="1">
      <c r="A826" s="75">
        <v>815</v>
      </c>
      <c r="B826" s="224">
        <v>44353</v>
      </c>
      <c r="C826" s="225"/>
      <c r="D826" s="225"/>
      <c r="E826" s="75">
        <f t="shared" si="7"/>
        <v>0</v>
      </c>
      <c r="F826" s="75">
        <f t="shared" si="8"/>
        <v>661.44000000000085</v>
      </c>
    </row>
    <row r="827" spans="1:7" ht="15.75" customHeight="1">
      <c r="A827" s="75">
        <v>816</v>
      </c>
      <c r="B827" s="224">
        <v>44354</v>
      </c>
      <c r="C827" s="225"/>
      <c r="D827" s="225"/>
      <c r="E827" s="75">
        <f t="shared" si="7"/>
        <v>0</v>
      </c>
      <c r="F827" s="75">
        <f t="shared" si="8"/>
        <v>662.40000000000089</v>
      </c>
    </row>
    <row r="828" spans="1:7" ht="15.75" customHeight="1">
      <c r="A828" s="75">
        <v>817</v>
      </c>
      <c r="B828" s="224">
        <v>44355</v>
      </c>
      <c r="C828" s="225"/>
      <c r="D828" s="225"/>
      <c r="E828" s="75">
        <f t="shared" si="7"/>
        <v>0</v>
      </c>
      <c r="F828" s="75">
        <f t="shared" si="8"/>
        <v>663.36000000000092</v>
      </c>
    </row>
    <row r="829" spans="1:7" ht="15.75" customHeight="1">
      <c r="A829" s="75">
        <v>818</v>
      </c>
      <c r="B829" s="224">
        <v>44356</v>
      </c>
      <c r="C829" s="225"/>
      <c r="D829" s="225"/>
      <c r="E829" s="75">
        <f t="shared" si="7"/>
        <v>0</v>
      </c>
      <c r="F829" s="75">
        <f t="shared" si="8"/>
        <v>664.32000000000096</v>
      </c>
    </row>
    <row r="830" spans="1:7" ht="15.75" customHeight="1">
      <c r="A830" s="75">
        <v>819</v>
      </c>
      <c r="B830" s="224">
        <v>44357</v>
      </c>
      <c r="C830" s="225"/>
      <c r="D830" s="225"/>
      <c r="E830" s="75">
        <f t="shared" si="7"/>
        <v>0</v>
      </c>
      <c r="F830" s="75">
        <f t="shared" si="8"/>
        <v>665.280000000001</v>
      </c>
    </row>
    <row r="831" spans="1:7" ht="15.75" customHeight="1">
      <c r="A831" s="75">
        <v>820</v>
      </c>
      <c r="B831" s="224">
        <v>44358</v>
      </c>
      <c r="C831" s="225"/>
      <c r="D831" s="225"/>
      <c r="E831" s="75">
        <f t="shared" si="7"/>
        <v>0</v>
      </c>
      <c r="F831" s="75">
        <f t="shared" si="8"/>
        <v>666.24000000000103</v>
      </c>
    </row>
    <row r="832" spans="1:7" ht="15.75" customHeight="1">
      <c r="A832" s="75">
        <v>821</v>
      </c>
      <c r="B832" s="224">
        <v>44359</v>
      </c>
      <c r="C832" s="225"/>
      <c r="D832" s="225"/>
      <c r="E832" s="75">
        <f t="shared" si="7"/>
        <v>0</v>
      </c>
      <c r="F832" s="75">
        <f t="shared" si="8"/>
        <v>667.20000000000107</v>
      </c>
    </row>
    <row r="833" spans="1:6" ht="15.75" customHeight="1">
      <c r="A833" s="75">
        <v>822</v>
      </c>
      <c r="B833" s="224">
        <v>44360</v>
      </c>
      <c r="C833" s="225"/>
      <c r="D833" s="225"/>
      <c r="E833" s="75">
        <f t="shared" si="7"/>
        <v>0</v>
      </c>
      <c r="F833" s="75">
        <f t="shared" si="8"/>
        <v>668.16000000000111</v>
      </c>
    </row>
    <row r="834" spans="1:6" ht="15.75" customHeight="1">
      <c r="A834" s="75">
        <v>823</v>
      </c>
      <c r="B834" s="224">
        <v>44361</v>
      </c>
      <c r="C834" s="225"/>
      <c r="D834" s="225"/>
      <c r="E834" s="75">
        <f t="shared" si="7"/>
        <v>0</v>
      </c>
      <c r="F834" s="75">
        <f t="shared" si="8"/>
        <v>669.12000000000114</v>
      </c>
    </row>
    <row r="835" spans="1:6" ht="15.75" customHeight="1">
      <c r="A835" s="75">
        <v>824</v>
      </c>
      <c r="B835" s="224">
        <v>44362</v>
      </c>
      <c r="C835" s="225"/>
      <c r="D835" s="225"/>
      <c r="E835" s="75">
        <f t="shared" si="7"/>
        <v>0</v>
      </c>
      <c r="F835" s="75">
        <f t="shared" si="8"/>
        <v>670.08000000000118</v>
      </c>
    </row>
    <row r="836" spans="1:6" ht="15.75" customHeight="1">
      <c r="A836" s="75">
        <v>825</v>
      </c>
      <c r="B836" s="224">
        <v>44363</v>
      </c>
      <c r="C836" s="225"/>
      <c r="D836" s="225"/>
      <c r="E836" s="75">
        <f t="shared" si="7"/>
        <v>0</v>
      </c>
      <c r="F836" s="75">
        <f t="shared" si="8"/>
        <v>671.04000000000121</v>
      </c>
    </row>
    <row r="837" spans="1:6" ht="15.75" customHeight="1">
      <c r="A837" s="75">
        <v>826</v>
      </c>
      <c r="B837" s="224">
        <v>44364</v>
      </c>
      <c r="C837" s="225"/>
      <c r="D837" s="225"/>
      <c r="E837" s="75">
        <f t="shared" si="7"/>
        <v>0</v>
      </c>
      <c r="F837" s="75">
        <f t="shared" si="8"/>
        <v>672.00000000000125</v>
      </c>
    </row>
    <row r="838" spans="1:6" ht="15.75" customHeight="1">
      <c r="A838" s="75">
        <v>827</v>
      </c>
      <c r="B838" s="224">
        <v>44365</v>
      </c>
      <c r="C838" s="225"/>
      <c r="D838" s="225"/>
      <c r="E838" s="75">
        <f t="shared" si="7"/>
        <v>0</v>
      </c>
      <c r="F838" s="75">
        <f t="shared" si="8"/>
        <v>672.96000000000129</v>
      </c>
    </row>
    <row r="839" spans="1:6" ht="15.75" customHeight="1">
      <c r="A839" s="75">
        <v>828</v>
      </c>
      <c r="B839" s="224">
        <v>44366</v>
      </c>
      <c r="C839" s="225"/>
      <c r="D839" s="225"/>
      <c r="E839" s="75">
        <f t="shared" si="7"/>
        <v>0</v>
      </c>
      <c r="F839" s="75">
        <f t="shared" si="8"/>
        <v>673.92000000000132</v>
      </c>
    </row>
    <row r="840" spans="1:6" ht="15.75" customHeight="1">
      <c r="A840" s="75">
        <v>829</v>
      </c>
      <c r="B840" s="224">
        <v>44367</v>
      </c>
      <c r="C840" s="225"/>
      <c r="D840" s="225"/>
      <c r="E840" s="75">
        <f t="shared" si="7"/>
        <v>0</v>
      </c>
      <c r="F840" s="75">
        <f t="shared" si="8"/>
        <v>674.88000000000136</v>
      </c>
    </row>
    <row r="841" spans="1:6" ht="15.75" customHeight="1">
      <c r="A841" s="75">
        <v>830</v>
      </c>
      <c r="B841" s="224">
        <v>44368</v>
      </c>
      <c r="C841" s="225"/>
      <c r="D841" s="225"/>
      <c r="E841" s="75">
        <f t="shared" si="7"/>
        <v>0</v>
      </c>
      <c r="F841" s="75">
        <f t="shared" si="8"/>
        <v>675.8400000000014</v>
      </c>
    </row>
    <row r="842" spans="1:6" ht="15.75" customHeight="1">
      <c r="A842" s="75">
        <v>831</v>
      </c>
      <c r="B842" s="224">
        <v>44369</v>
      </c>
      <c r="C842" s="225"/>
      <c r="D842" s="225"/>
      <c r="E842" s="75">
        <f t="shared" si="7"/>
        <v>0</v>
      </c>
      <c r="F842" s="75">
        <f t="shared" si="8"/>
        <v>676.80000000000143</v>
      </c>
    </row>
    <row r="843" spans="1:6" ht="15.75" customHeight="1">
      <c r="A843" s="75">
        <v>832</v>
      </c>
      <c r="B843" s="224">
        <v>44370</v>
      </c>
      <c r="C843" s="225"/>
      <c r="D843" s="225"/>
      <c r="E843" s="75">
        <f t="shared" si="7"/>
        <v>0</v>
      </c>
      <c r="F843" s="75">
        <f t="shared" si="8"/>
        <v>677.76000000000147</v>
      </c>
    </row>
    <row r="844" spans="1:6" ht="15.75" customHeight="1">
      <c r="A844" s="75">
        <v>833</v>
      </c>
      <c r="B844" s="224">
        <v>44371</v>
      </c>
      <c r="C844" s="225"/>
      <c r="D844" s="225"/>
      <c r="E844" s="75">
        <f t="shared" si="7"/>
        <v>0</v>
      </c>
      <c r="F844" s="75">
        <f t="shared" si="8"/>
        <v>678.72000000000151</v>
      </c>
    </row>
    <row r="845" spans="1:6" ht="15.75" customHeight="1">
      <c r="A845" s="75">
        <v>834</v>
      </c>
      <c r="B845" s="224">
        <v>44372</v>
      </c>
      <c r="C845" s="225"/>
      <c r="D845" s="225"/>
      <c r="E845" s="75">
        <f t="shared" si="7"/>
        <v>0</v>
      </c>
      <c r="F845" s="75">
        <f t="shared" si="8"/>
        <v>679.68000000000154</v>
      </c>
    </row>
    <row r="846" spans="1:6" ht="15.75" customHeight="1">
      <c r="A846" s="75">
        <v>835</v>
      </c>
      <c r="B846" s="224">
        <v>44373</v>
      </c>
      <c r="C846" s="225"/>
      <c r="D846" s="225"/>
      <c r="E846" s="75">
        <f t="shared" si="7"/>
        <v>0</v>
      </c>
      <c r="F846" s="75">
        <f t="shared" si="8"/>
        <v>680.64000000000158</v>
      </c>
    </row>
    <row r="847" spans="1:6" ht="15.75" customHeight="1">
      <c r="A847" s="75">
        <v>836</v>
      </c>
      <c r="B847" s="224">
        <v>44374</v>
      </c>
      <c r="C847" s="225"/>
      <c r="D847" s="225"/>
      <c r="E847" s="75">
        <f t="shared" si="7"/>
        <v>0</v>
      </c>
      <c r="F847" s="75">
        <f t="shared" si="8"/>
        <v>681.60000000000161</v>
      </c>
    </row>
    <row r="848" spans="1:6" ht="15.75" customHeight="1">
      <c r="A848" s="75">
        <v>837</v>
      </c>
      <c r="B848" s="224">
        <v>44375</v>
      </c>
      <c r="C848" s="225"/>
      <c r="D848" s="225"/>
      <c r="E848" s="75">
        <f t="shared" si="7"/>
        <v>0</v>
      </c>
      <c r="F848" s="75">
        <f t="shared" si="8"/>
        <v>682.56000000000165</v>
      </c>
    </row>
    <row r="849" spans="1:6" ht="15.75" customHeight="1">
      <c r="A849" s="75">
        <v>838</v>
      </c>
      <c r="B849" s="224">
        <v>44376</v>
      </c>
      <c r="C849" s="225"/>
      <c r="D849" s="225"/>
      <c r="E849" s="75">
        <f t="shared" si="7"/>
        <v>0</v>
      </c>
      <c r="F849" s="75">
        <f t="shared" si="8"/>
        <v>683.52000000000169</v>
      </c>
    </row>
    <row r="850" spans="1:6" ht="15.75" customHeight="1">
      <c r="A850" s="75">
        <v>839</v>
      </c>
      <c r="B850" s="224">
        <v>44377</v>
      </c>
      <c r="C850" s="225"/>
      <c r="D850" s="225"/>
      <c r="E850" s="75">
        <f t="shared" si="7"/>
        <v>0</v>
      </c>
      <c r="F850" s="75">
        <f t="shared" si="8"/>
        <v>684.48000000000172</v>
      </c>
    </row>
    <row r="851" spans="1:6" ht="15.75" customHeight="1">
      <c r="A851" s="75">
        <v>840</v>
      </c>
      <c r="B851" s="224">
        <v>44378</v>
      </c>
      <c r="C851" s="225"/>
      <c r="D851" s="225"/>
      <c r="E851" s="75">
        <f t="shared" si="7"/>
        <v>0</v>
      </c>
      <c r="F851" s="75">
        <f t="shared" si="8"/>
        <v>685.44000000000176</v>
      </c>
    </row>
    <row r="852" spans="1:6" ht="15.75" customHeight="1">
      <c r="A852" s="75">
        <v>841</v>
      </c>
      <c r="B852" s="224">
        <v>44379</v>
      </c>
      <c r="C852" s="225"/>
      <c r="D852" s="225"/>
      <c r="E852" s="75">
        <f t="shared" si="7"/>
        <v>0</v>
      </c>
      <c r="F852" s="75">
        <f t="shared" si="8"/>
        <v>686.4000000000018</v>
      </c>
    </row>
    <row r="853" spans="1:6" ht="15.75" customHeight="1">
      <c r="A853" s="75">
        <v>842</v>
      </c>
      <c r="B853" s="224">
        <v>44380</v>
      </c>
      <c r="C853" s="225"/>
      <c r="D853" s="225"/>
      <c r="E853" s="75">
        <f t="shared" si="7"/>
        <v>0</v>
      </c>
      <c r="F853" s="75">
        <f t="shared" si="8"/>
        <v>687.36000000000183</v>
      </c>
    </row>
    <row r="854" spans="1:6" ht="15.75" customHeight="1">
      <c r="A854" s="75">
        <v>843</v>
      </c>
      <c r="B854" s="224">
        <v>44381</v>
      </c>
      <c r="C854" s="225"/>
      <c r="D854" s="225"/>
      <c r="E854" s="75">
        <f t="shared" si="7"/>
        <v>0</v>
      </c>
      <c r="F854" s="75">
        <f t="shared" si="8"/>
        <v>688.32000000000187</v>
      </c>
    </row>
    <row r="855" spans="1:6" ht="15.75" customHeight="1">
      <c r="A855" s="75">
        <v>844</v>
      </c>
      <c r="B855" s="224">
        <v>44382</v>
      </c>
      <c r="C855" s="225"/>
      <c r="D855" s="225"/>
      <c r="E855" s="75">
        <f t="shared" si="7"/>
        <v>0</v>
      </c>
      <c r="F855" s="75">
        <f t="shared" si="8"/>
        <v>689.28000000000191</v>
      </c>
    </row>
    <row r="856" spans="1:6" ht="15.75" customHeight="1">
      <c r="A856" s="75">
        <v>845</v>
      </c>
      <c r="B856" s="224">
        <v>44383</v>
      </c>
      <c r="C856" s="225"/>
      <c r="D856" s="225"/>
      <c r="E856" s="75">
        <f t="shared" si="7"/>
        <v>0</v>
      </c>
      <c r="F856" s="75">
        <f t="shared" si="8"/>
        <v>690.24000000000194</v>
      </c>
    </row>
    <row r="857" spans="1:6" ht="15.75" customHeight="1">
      <c r="A857" s="75">
        <v>846</v>
      </c>
      <c r="B857" s="224">
        <v>44384</v>
      </c>
      <c r="C857" s="225"/>
      <c r="D857" s="225"/>
      <c r="E857" s="75">
        <f t="shared" si="7"/>
        <v>0</v>
      </c>
      <c r="F857" s="75">
        <f t="shared" si="8"/>
        <v>691.20000000000198</v>
      </c>
    </row>
    <row r="858" spans="1:6" ht="15.75" customHeight="1">
      <c r="A858" s="75">
        <v>847</v>
      </c>
      <c r="B858" s="224">
        <v>44385</v>
      </c>
      <c r="C858" s="225"/>
      <c r="D858" s="225"/>
      <c r="E858" s="75">
        <f t="shared" si="7"/>
        <v>0</v>
      </c>
      <c r="F858" s="75">
        <f t="shared" si="8"/>
        <v>692.16000000000201</v>
      </c>
    </row>
    <row r="859" spans="1:6" ht="15.75" customHeight="1">
      <c r="A859" s="75">
        <v>848</v>
      </c>
      <c r="B859" s="224">
        <v>44386</v>
      </c>
      <c r="C859" s="225"/>
      <c r="D859" s="225"/>
      <c r="E859" s="75">
        <f t="shared" si="7"/>
        <v>0</v>
      </c>
      <c r="F859" s="75">
        <f t="shared" si="8"/>
        <v>693.12000000000205</v>
      </c>
    </row>
    <row r="860" spans="1:6" ht="15.75" customHeight="1">
      <c r="A860" s="75">
        <v>849</v>
      </c>
      <c r="B860" s="224">
        <v>44387</v>
      </c>
      <c r="C860" s="225"/>
      <c r="D860" s="225"/>
      <c r="E860" s="75">
        <f t="shared" si="7"/>
        <v>0</v>
      </c>
      <c r="F860" s="75">
        <f t="shared" si="8"/>
        <v>694.08000000000209</v>
      </c>
    </row>
    <row r="861" spans="1:6" ht="15.75" customHeight="1">
      <c r="A861" s="75">
        <v>850</v>
      </c>
      <c r="B861" s="224">
        <v>44388</v>
      </c>
      <c r="C861" s="225"/>
      <c r="D861" s="225"/>
      <c r="E861" s="75">
        <f t="shared" si="7"/>
        <v>0</v>
      </c>
      <c r="F861" s="75">
        <f t="shared" si="8"/>
        <v>695.04000000000212</v>
      </c>
    </row>
    <row r="862" spans="1:6" ht="15.75" customHeight="1">
      <c r="A862" s="75">
        <v>851</v>
      </c>
      <c r="B862" s="224">
        <v>44389</v>
      </c>
      <c r="C862" s="225"/>
      <c r="D862" s="225"/>
      <c r="E862" s="75">
        <f t="shared" si="7"/>
        <v>0</v>
      </c>
      <c r="F862" s="75">
        <f t="shared" si="8"/>
        <v>696.00000000000216</v>
      </c>
    </row>
    <row r="863" spans="1:6" ht="15.75" customHeight="1">
      <c r="A863" s="75">
        <v>852</v>
      </c>
      <c r="B863" s="224">
        <v>44390</v>
      </c>
      <c r="C863" s="225"/>
      <c r="D863" s="225"/>
      <c r="E863" s="75">
        <f t="shared" si="7"/>
        <v>0</v>
      </c>
      <c r="F863" s="75">
        <f t="shared" si="8"/>
        <v>696.9600000000022</v>
      </c>
    </row>
    <row r="864" spans="1:6" ht="15.75" customHeight="1">
      <c r="A864" s="75">
        <v>853</v>
      </c>
      <c r="B864" s="224">
        <v>44391</v>
      </c>
      <c r="C864" s="225"/>
      <c r="D864" s="225"/>
      <c r="E864" s="75">
        <f t="shared" si="7"/>
        <v>0</v>
      </c>
      <c r="F864" s="75">
        <f t="shared" si="8"/>
        <v>697.92000000000223</v>
      </c>
    </row>
    <row r="865" spans="1:6" ht="15.75" customHeight="1">
      <c r="A865" s="75">
        <v>854</v>
      </c>
      <c r="B865" s="224">
        <v>44392</v>
      </c>
      <c r="C865" s="225"/>
      <c r="D865" s="225"/>
      <c r="E865" s="75">
        <f t="shared" si="7"/>
        <v>0</v>
      </c>
      <c r="F865" s="75">
        <f t="shared" si="8"/>
        <v>698.88000000000227</v>
      </c>
    </row>
    <row r="866" spans="1:6" ht="15.75" customHeight="1">
      <c r="A866" s="75">
        <v>855</v>
      </c>
      <c r="B866" s="224">
        <v>44393</v>
      </c>
      <c r="C866" s="225"/>
      <c r="D866" s="225"/>
      <c r="E866" s="75">
        <f t="shared" si="7"/>
        <v>0</v>
      </c>
      <c r="F866" s="75">
        <f t="shared" si="8"/>
        <v>699.84000000000231</v>
      </c>
    </row>
    <row r="867" spans="1:6" ht="15.75" customHeight="1">
      <c r="A867" s="75">
        <v>856</v>
      </c>
      <c r="B867" s="224">
        <v>44394</v>
      </c>
      <c r="C867" s="225"/>
      <c r="D867" s="225"/>
      <c r="E867" s="75">
        <f t="shared" si="7"/>
        <v>0</v>
      </c>
      <c r="F867" s="75">
        <f t="shared" si="8"/>
        <v>700.80000000000234</v>
      </c>
    </row>
    <row r="868" spans="1:6" ht="15.75" customHeight="1">
      <c r="A868" s="75">
        <v>857</v>
      </c>
      <c r="B868" s="224">
        <v>44395</v>
      </c>
      <c r="C868" s="225"/>
      <c r="D868" s="225"/>
      <c r="E868" s="75">
        <f t="shared" si="7"/>
        <v>0</v>
      </c>
      <c r="F868" s="75">
        <f t="shared" si="8"/>
        <v>701.76000000000238</v>
      </c>
    </row>
    <row r="869" spans="1:6" ht="15.75" customHeight="1">
      <c r="A869" s="75">
        <v>858</v>
      </c>
      <c r="B869" s="224">
        <v>44396</v>
      </c>
      <c r="C869" s="225"/>
      <c r="D869" s="225"/>
      <c r="E869" s="75">
        <f t="shared" si="7"/>
        <v>0</v>
      </c>
      <c r="F869" s="75">
        <f t="shared" si="8"/>
        <v>702.72000000000241</v>
      </c>
    </row>
    <row r="870" spans="1:6" ht="15.75" customHeight="1">
      <c r="A870" s="75">
        <v>859</v>
      </c>
      <c r="B870" s="224">
        <v>44397</v>
      </c>
      <c r="C870" s="225"/>
      <c r="D870" s="225"/>
      <c r="E870" s="75">
        <f t="shared" si="7"/>
        <v>0</v>
      </c>
      <c r="F870" s="75">
        <f t="shared" si="8"/>
        <v>703.68000000000245</v>
      </c>
    </row>
    <row r="871" spans="1:6" ht="15.75" customHeight="1">
      <c r="A871" s="75">
        <v>860</v>
      </c>
      <c r="B871" s="224">
        <v>44398</v>
      </c>
      <c r="C871" s="225"/>
      <c r="D871" s="225"/>
      <c r="E871" s="75">
        <f t="shared" si="7"/>
        <v>0</v>
      </c>
      <c r="F871" s="75">
        <f t="shared" si="8"/>
        <v>704.64000000000249</v>
      </c>
    </row>
    <row r="872" spans="1:6" ht="15.75" customHeight="1">
      <c r="A872" s="75">
        <v>861</v>
      </c>
      <c r="B872" s="224">
        <v>44399</v>
      </c>
      <c r="C872" s="225"/>
      <c r="D872" s="225"/>
      <c r="E872" s="75">
        <f t="shared" si="7"/>
        <v>0</v>
      </c>
      <c r="F872" s="75">
        <f t="shared" si="8"/>
        <v>705.60000000000252</v>
      </c>
    </row>
    <row r="873" spans="1:6" ht="15.75" customHeight="1">
      <c r="A873" s="75">
        <v>862</v>
      </c>
      <c r="B873" s="224">
        <v>44400</v>
      </c>
      <c r="C873" s="225"/>
      <c r="D873" s="225"/>
      <c r="E873" s="75">
        <f t="shared" si="7"/>
        <v>0</v>
      </c>
      <c r="F873" s="75">
        <f t="shared" si="8"/>
        <v>706.56000000000256</v>
      </c>
    </row>
    <row r="874" spans="1:6" ht="15.75" customHeight="1">
      <c r="A874" s="75">
        <v>863</v>
      </c>
      <c r="B874" s="224">
        <v>44401</v>
      </c>
      <c r="C874" s="225"/>
      <c r="D874" s="225"/>
      <c r="E874" s="75">
        <f t="shared" si="7"/>
        <v>0</v>
      </c>
      <c r="F874" s="75">
        <f t="shared" si="8"/>
        <v>707.5200000000026</v>
      </c>
    </row>
    <row r="875" spans="1:6" ht="15.75" customHeight="1">
      <c r="A875" s="75">
        <v>864</v>
      </c>
      <c r="B875" s="224">
        <v>44402</v>
      </c>
      <c r="C875" s="225"/>
      <c r="D875" s="225"/>
      <c r="E875" s="75">
        <f t="shared" si="7"/>
        <v>0</v>
      </c>
      <c r="F875" s="75">
        <f t="shared" si="8"/>
        <v>708.48000000000263</v>
      </c>
    </row>
    <row r="876" spans="1:6" ht="15.75" customHeight="1">
      <c r="B876" s="70"/>
      <c r="C876" s="225"/>
      <c r="D876" s="225"/>
      <c r="E876" s="75">
        <f t="shared" si="7"/>
        <v>0</v>
      </c>
      <c r="F876" s="75">
        <f t="shared" si="8"/>
        <v>709.44000000000267</v>
      </c>
    </row>
    <row r="877" spans="1:6" ht="15.75" customHeight="1">
      <c r="B877" s="70"/>
      <c r="C877" s="225"/>
      <c r="D877" s="225"/>
      <c r="E877" s="75">
        <f t="shared" si="7"/>
        <v>0</v>
      </c>
      <c r="F877" s="75">
        <f t="shared" si="8"/>
        <v>710.40000000000271</v>
      </c>
    </row>
    <row r="878" spans="1:6" ht="15.75" customHeight="1">
      <c r="B878" s="70"/>
      <c r="C878" s="225"/>
      <c r="D878" s="225"/>
      <c r="E878" s="75">
        <f t="shared" si="7"/>
        <v>0</v>
      </c>
      <c r="F878" s="75">
        <f t="shared" si="8"/>
        <v>711.36000000000274</v>
      </c>
    </row>
    <row r="879" spans="1:6" ht="15.75" customHeight="1">
      <c r="B879" s="70"/>
      <c r="C879" s="225"/>
      <c r="D879" s="225"/>
      <c r="E879" s="75">
        <f t="shared" ref="E879:E938" si="10">FORECAST(A879,$D$12:$D$114,$A$12:$A$114)</f>
        <v>0</v>
      </c>
      <c r="F879" s="75">
        <f t="shared" si="8"/>
        <v>712.32000000000278</v>
      </c>
    </row>
    <row r="880" spans="1:6" ht="15.75" customHeight="1">
      <c r="B880" s="70"/>
      <c r="C880" s="225"/>
      <c r="D880" s="225"/>
      <c r="E880" s="75">
        <f t="shared" si="10"/>
        <v>0</v>
      </c>
      <c r="F880" s="75">
        <f t="shared" si="8"/>
        <v>713.28000000000281</v>
      </c>
    </row>
    <row r="881" spans="2:6" ht="15.75" customHeight="1">
      <c r="B881" s="70"/>
      <c r="C881" s="225"/>
      <c r="D881" s="225"/>
      <c r="E881" s="75">
        <f t="shared" si="10"/>
        <v>0</v>
      </c>
      <c r="F881" s="75">
        <f t="shared" si="8"/>
        <v>714.24000000000285</v>
      </c>
    </row>
    <row r="882" spans="2:6" ht="15.75" customHeight="1">
      <c r="B882" s="70"/>
      <c r="C882" s="225"/>
      <c r="D882" s="225"/>
      <c r="E882" s="75">
        <f t="shared" si="10"/>
        <v>0</v>
      </c>
      <c r="F882" s="75">
        <f t="shared" si="8"/>
        <v>715.20000000000289</v>
      </c>
    </row>
    <row r="883" spans="2:6" ht="15.75" customHeight="1">
      <c r="B883" s="70"/>
      <c r="C883" s="225"/>
      <c r="D883" s="225"/>
      <c r="E883" s="75">
        <f t="shared" si="10"/>
        <v>0</v>
      </c>
      <c r="F883" s="75">
        <f t="shared" si="8"/>
        <v>716.16000000000292</v>
      </c>
    </row>
    <row r="884" spans="2:6" ht="15.75" customHeight="1">
      <c r="B884" s="70"/>
      <c r="C884" s="225"/>
      <c r="D884" s="225"/>
      <c r="E884" s="75">
        <f t="shared" si="10"/>
        <v>0</v>
      </c>
      <c r="F884" s="75">
        <f t="shared" si="8"/>
        <v>717.12000000000296</v>
      </c>
    </row>
    <row r="885" spans="2:6" ht="15.75" customHeight="1">
      <c r="B885" s="70"/>
      <c r="C885" s="225"/>
      <c r="D885" s="225"/>
      <c r="E885" s="75">
        <f t="shared" si="10"/>
        <v>0</v>
      </c>
      <c r="F885" s="75">
        <f t="shared" si="8"/>
        <v>718.080000000003</v>
      </c>
    </row>
    <row r="886" spans="2:6" ht="15.75" customHeight="1">
      <c r="B886" s="70"/>
      <c r="C886" s="225"/>
      <c r="D886" s="225"/>
      <c r="E886" s="75">
        <f t="shared" si="10"/>
        <v>0</v>
      </c>
      <c r="F886" s="75">
        <f t="shared" si="8"/>
        <v>719.04000000000303</v>
      </c>
    </row>
    <row r="887" spans="2:6" ht="15.75" customHeight="1">
      <c r="B887" s="70"/>
      <c r="C887" s="225"/>
      <c r="D887" s="225"/>
      <c r="E887" s="75">
        <f t="shared" si="10"/>
        <v>0</v>
      </c>
      <c r="F887" s="75">
        <f t="shared" si="8"/>
        <v>720.00000000000307</v>
      </c>
    </row>
    <row r="888" spans="2:6" ht="15.75" customHeight="1">
      <c r="B888" s="70"/>
      <c r="C888" s="225"/>
      <c r="D888" s="225"/>
      <c r="E888" s="75">
        <f t="shared" si="10"/>
        <v>0</v>
      </c>
      <c r="F888" s="75">
        <f t="shared" si="8"/>
        <v>720.96000000000311</v>
      </c>
    </row>
    <row r="889" spans="2:6" ht="15.75" customHeight="1">
      <c r="B889" s="70"/>
      <c r="C889" s="225"/>
      <c r="D889" s="225"/>
      <c r="E889" s="75">
        <f t="shared" si="10"/>
        <v>0</v>
      </c>
      <c r="F889" s="75">
        <f t="shared" si="8"/>
        <v>721.92000000000314</v>
      </c>
    </row>
    <row r="890" spans="2:6" ht="15.75" customHeight="1">
      <c r="B890" s="70"/>
      <c r="C890" s="225"/>
      <c r="D890" s="225"/>
      <c r="E890" s="75">
        <f t="shared" si="10"/>
        <v>0</v>
      </c>
      <c r="F890" s="75">
        <f t="shared" si="8"/>
        <v>722.88000000000318</v>
      </c>
    </row>
    <row r="891" spans="2:6" ht="15.75" customHeight="1">
      <c r="B891" s="70"/>
      <c r="C891" s="225"/>
      <c r="D891" s="225"/>
      <c r="E891" s="75">
        <f t="shared" si="10"/>
        <v>0</v>
      </c>
      <c r="F891" s="75">
        <f t="shared" si="8"/>
        <v>723.84000000000322</v>
      </c>
    </row>
    <row r="892" spans="2:6" ht="15.75" customHeight="1">
      <c r="B892" s="70"/>
      <c r="C892" s="225"/>
      <c r="D892" s="225"/>
      <c r="E892" s="75">
        <f t="shared" si="10"/>
        <v>0</v>
      </c>
      <c r="F892" s="75">
        <f t="shared" si="8"/>
        <v>724.80000000000325</v>
      </c>
    </row>
    <row r="893" spans="2:6" ht="15.75" customHeight="1">
      <c r="B893" s="70"/>
      <c r="C893" s="225"/>
      <c r="D893" s="225"/>
      <c r="E893" s="75">
        <f t="shared" si="10"/>
        <v>0</v>
      </c>
      <c r="F893" s="75">
        <f t="shared" si="8"/>
        <v>725.76000000000329</v>
      </c>
    </row>
    <row r="894" spans="2:6" ht="15.75" customHeight="1">
      <c r="B894" s="70"/>
      <c r="C894" s="225"/>
      <c r="D894" s="225"/>
      <c r="E894" s="75">
        <f t="shared" si="10"/>
        <v>0</v>
      </c>
      <c r="F894" s="75">
        <f t="shared" si="8"/>
        <v>726.72000000000332</v>
      </c>
    </row>
    <row r="895" spans="2:6" ht="15.75" customHeight="1">
      <c r="B895" s="70"/>
      <c r="C895" s="225"/>
      <c r="D895" s="225"/>
      <c r="E895" s="75">
        <f t="shared" si="10"/>
        <v>0</v>
      </c>
      <c r="F895" s="75">
        <f t="shared" si="8"/>
        <v>727.68000000000336</v>
      </c>
    </row>
    <row r="896" spans="2:6" ht="15.75" customHeight="1">
      <c r="B896" s="70"/>
      <c r="C896" s="225"/>
      <c r="D896" s="225"/>
      <c r="E896" s="75">
        <f t="shared" si="10"/>
        <v>0</v>
      </c>
      <c r="F896" s="75">
        <f t="shared" si="8"/>
        <v>728.6400000000034</v>
      </c>
    </row>
    <row r="897" spans="2:6" ht="15.75" customHeight="1">
      <c r="B897" s="70"/>
      <c r="C897" s="225"/>
      <c r="D897" s="225"/>
      <c r="E897" s="75">
        <f t="shared" si="10"/>
        <v>0</v>
      </c>
      <c r="F897" s="75">
        <f t="shared" si="8"/>
        <v>729.60000000000343</v>
      </c>
    </row>
    <row r="898" spans="2:6" ht="15.75" customHeight="1">
      <c r="B898" s="70"/>
      <c r="C898" s="225"/>
      <c r="D898" s="225"/>
      <c r="E898" s="75">
        <f t="shared" si="10"/>
        <v>0</v>
      </c>
      <c r="F898" s="75">
        <f t="shared" si="8"/>
        <v>730.56000000000347</v>
      </c>
    </row>
    <row r="899" spans="2:6" ht="15.75" customHeight="1">
      <c r="B899" s="70"/>
      <c r="C899" s="225"/>
      <c r="D899" s="225"/>
      <c r="E899" s="75">
        <f t="shared" si="10"/>
        <v>0</v>
      </c>
      <c r="F899" s="75">
        <f t="shared" si="8"/>
        <v>731.52000000000351</v>
      </c>
    </row>
    <row r="900" spans="2:6" ht="15.75" customHeight="1">
      <c r="B900" s="70"/>
      <c r="C900" s="225"/>
      <c r="D900" s="225"/>
      <c r="E900" s="75">
        <f t="shared" si="10"/>
        <v>0</v>
      </c>
      <c r="F900" s="75">
        <f t="shared" si="8"/>
        <v>732.48000000000354</v>
      </c>
    </row>
    <row r="901" spans="2:6" ht="15.75" customHeight="1">
      <c r="B901" s="70"/>
      <c r="C901" s="225"/>
      <c r="D901" s="225"/>
      <c r="E901" s="75">
        <f t="shared" si="10"/>
        <v>0</v>
      </c>
      <c r="F901" s="75">
        <f t="shared" si="8"/>
        <v>733.44000000000358</v>
      </c>
    </row>
    <row r="902" spans="2:6" ht="15.75" customHeight="1">
      <c r="B902" s="70"/>
      <c r="C902" s="225"/>
      <c r="D902" s="225"/>
      <c r="E902" s="75">
        <f t="shared" si="10"/>
        <v>0</v>
      </c>
      <c r="F902" s="75">
        <f t="shared" si="8"/>
        <v>734.40000000000362</v>
      </c>
    </row>
    <row r="903" spans="2:6" ht="15.75" customHeight="1">
      <c r="B903" s="70"/>
      <c r="C903" s="225"/>
      <c r="D903" s="225"/>
      <c r="E903" s="75">
        <f t="shared" si="10"/>
        <v>0</v>
      </c>
      <c r="F903" s="75">
        <f>F902+$F$120</f>
        <v>735.36000000000365</v>
      </c>
    </row>
    <row r="904" spans="2:6" ht="15.75" customHeight="1">
      <c r="B904" s="70"/>
      <c r="C904" s="225"/>
      <c r="D904" s="225"/>
      <c r="E904" s="75">
        <f t="shared" si="10"/>
        <v>0</v>
      </c>
    </row>
    <row r="905" spans="2:6" ht="15.75" customHeight="1">
      <c r="B905" s="70"/>
      <c r="C905" s="225"/>
      <c r="D905" s="225"/>
      <c r="E905" s="75">
        <f t="shared" si="10"/>
        <v>0</v>
      </c>
    </row>
    <row r="906" spans="2:6" ht="15.75" customHeight="1">
      <c r="B906" s="70"/>
      <c r="C906" s="225"/>
      <c r="D906" s="225"/>
      <c r="E906" s="75">
        <f t="shared" si="10"/>
        <v>0</v>
      </c>
    </row>
    <row r="907" spans="2:6" ht="15.75" customHeight="1">
      <c r="B907" s="70"/>
      <c r="C907" s="225"/>
      <c r="D907" s="225"/>
      <c r="E907" s="75">
        <f t="shared" si="10"/>
        <v>0</v>
      </c>
    </row>
    <row r="908" spans="2:6" ht="15.75" customHeight="1">
      <c r="B908" s="70"/>
      <c r="C908" s="225"/>
      <c r="D908" s="225"/>
      <c r="E908" s="75">
        <f t="shared" si="10"/>
        <v>0</v>
      </c>
    </row>
    <row r="909" spans="2:6" ht="15.75" customHeight="1">
      <c r="B909" s="70"/>
      <c r="C909" s="225"/>
      <c r="D909" s="225"/>
      <c r="E909" s="75">
        <f t="shared" si="10"/>
        <v>0</v>
      </c>
    </row>
    <row r="910" spans="2:6" ht="15.75" customHeight="1">
      <c r="B910" s="70"/>
      <c r="C910" s="225"/>
      <c r="D910" s="225"/>
      <c r="E910" s="75">
        <f t="shared" si="10"/>
        <v>0</v>
      </c>
    </row>
    <row r="911" spans="2:6" ht="15.75" customHeight="1">
      <c r="B911" s="70"/>
      <c r="C911" s="225"/>
      <c r="D911" s="225"/>
      <c r="E911" s="75">
        <f t="shared" si="10"/>
        <v>0</v>
      </c>
    </row>
    <row r="912" spans="2:6" ht="15.75" customHeight="1">
      <c r="B912" s="70"/>
      <c r="C912" s="225"/>
      <c r="D912" s="225"/>
      <c r="E912" s="75">
        <f t="shared" si="10"/>
        <v>0</v>
      </c>
    </row>
    <row r="913" spans="2:5" ht="15.75" customHeight="1">
      <c r="B913" s="70"/>
      <c r="C913" s="225"/>
      <c r="D913" s="225"/>
      <c r="E913" s="75">
        <f t="shared" si="10"/>
        <v>0</v>
      </c>
    </row>
    <row r="914" spans="2:5" ht="15.75" customHeight="1">
      <c r="B914" s="70"/>
      <c r="C914" s="225"/>
      <c r="D914" s="225"/>
      <c r="E914" s="75">
        <f t="shared" si="10"/>
        <v>0</v>
      </c>
    </row>
    <row r="915" spans="2:5" ht="15.75" customHeight="1">
      <c r="B915" s="70"/>
      <c r="C915" s="225"/>
      <c r="D915" s="225"/>
      <c r="E915" s="75">
        <f t="shared" si="10"/>
        <v>0</v>
      </c>
    </row>
    <row r="916" spans="2:5" ht="15.75" customHeight="1">
      <c r="B916" s="70"/>
      <c r="C916" s="225"/>
      <c r="D916" s="225"/>
      <c r="E916" s="75">
        <f t="shared" si="10"/>
        <v>0</v>
      </c>
    </row>
    <row r="917" spans="2:5" ht="15.75" customHeight="1">
      <c r="B917" s="70"/>
      <c r="C917" s="225"/>
      <c r="D917" s="225"/>
      <c r="E917" s="75">
        <f t="shared" si="10"/>
        <v>0</v>
      </c>
    </row>
    <row r="918" spans="2:5" ht="15.75" customHeight="1">
      <c r="B918" s="70"/>
      <c r="C918" s="225"/>
      <c r="D918" s="225"/>
      <c r="E918" s="75">
        <f t="shared" si="10"/>
        <v>0</v>
      </c>
    </row>
    <row r="919" spans="2:5" ht="15.75" customHeight="1">
      <c r="B919" s="70"/>
      <c r="C919" s="225"/>
      <c r="D919" s="225"/>
      <c r="E919" s="75">
        <f t="shared" si="10"/>
        <v>0</v>
      </c>
    </row>
    <row r="920" spans="2:5" ht="15.75" customHeight="1">
      <c r="B920" s="70"/>
      <c r="C920" s="225"/>
      <c r="D920" s="225"/>
      <c r="E920" s="75">
        <f t="shared" si="10"/>
        <v>0</v>
      </c>
    </row>
    <row r="921" spans="2:5" ht="15.75" customHeight="1">
      <c r="B921" s="70"/>
      <c r="C921" s="225"/>
      <c r="D921" s="225"/>
      <c r="E921" s="75">
        <f t="shared" si="10"/>
        <v>0</v>
      </c>
    </row>
    <row r="922" spans="2:5" ht="15.75" customHeight="1">
      <c r="B922" s="70"/>
      <c r="C922" s="225"/>
      <c r="D922" s="225"/>
      <c r="E922" s="75">
        <f t="shared" si="10"/>
        <v>0</v>
      </c>
    </row>
    <row r="923" spans="2:5" ht="15.75" customHeight="1">
      <c r="B923" s="70"/>
      <c r="C923" s="225"/>
      <c r="D923" s="225"/>
      <c r="E923" s="75">
        <f t="shared" si="10"/>
        <v>0</v>
      </c>
    </row>
    <row r="924" spans="2:5" ht="15.75" customHeight="1">
      <c r="B924" s="70"/>
      <c r="C924" s="225"/>
      <c r="D924" s="225"/>
      <c r="E924" s="75">
        <f t="shared" si="10"/>
        <v>0</v>
      </c>
    </row>
    <row r="925" spans="2:5" ht="15.75" customHeight="1">
      <c r="B925" s="70"/>
      <c r="C925" s="225"/>
      <c r="D925" s="225"/>
      <c r="E925" s="75">
        <f t="shared" si="10"/>
        <v>0</v>
      </c>
    </row>
    <row r="926" spans="2:5" ht="15.75" customHeight="1">
      <c r="B926" s="70"/>
      <c r="C926" s="225"/>
      <c r="D926" s="225"/>
      <c r="E926" s="75">
        <f t="shared" si="10"/>
        <v>0</v>
      </c>
    </row>
    <row r="927" spans="2:5" ht="15.75" customHeight="1">
      <c r="B927" s="70"/>
      <c r="C927" s="225"/>
      <c r="D927" s="225"/>
      <c r="E927" s="75">
        <f t="shared" si="10"/>
        <v>0</v>
      </c>
    </row>
    <row r="928" spans="2:5" ht="15.75" customHeight="1">
      <c r="B928" s="70"/>
      <c r="C928" s="225"/>
      <c r="D928" s="225"/>
      <c r="E928" s="75">
        <f t="shared" si="10"/>
        <v>0</v>
      </c>
    </row>
    <row r="929" spans="2:5" ht="15.75" customHeight="1">
      <c r="B929" s="70"/>
      <c r="C929" s="225"/>
      <c r="D929" s="225"/>
      <c r="E929" s="75">
        <f t="shared" si="10"/>
        <v>0</v>
      </c>
    </row>
    <row r="930" spans="2:5" ht="15.75" customHeight="1">
      <c r="B930" s="70"/>
      <c r="C930" s="225"/>
      <c r="D930" s="225"/>
      <c r="E930" s="75">
        <f t="shared" si="10"/>
        <v>0</v>
      </c>
    </row>
    <row r="931" spans="2:5" ht="15.75" customHeight="1">
      <c r="B931" s="70"/>
      <c r="C931" s="225"/>
      <c r="D931" s="225"/>
      <c r="E931" s="75">
        <f t="shared" si="10"/>
        <v>0</v>
      </c>
    </row>
    <row r="932" spans="2:5" ht="15.75" customHeight="1">
      <c r="B932" s="70"/>
      <c r="C932" s="225"/>
      <c r="D932" s="225"/>
      <c r="E932" s="75">
        <f t="shared" si="10"/>
        <v>0</v>
      </c>
    </row>
    <row r="933" spans="2:5" ht="15.75" customHeight="1">
      <c r="B933" s="70"/>
      <c r="C933" s="225"/>
      <c r="D933" s="225"/>
      <c r="E933" s="75">
        <f t="shared" si="10"/>
        <v>0</v>
      </c>
    </row>
    <row r="934" spans="2:5" ht="15.75" customHeight="1">
      <c r="B934" s="70"/>
      <c r="C934" s="225"/>
      <c r="D934" s="225"/>
      <c r="E934" s="75">
        <f t="shared" si="10"/>
        <v>0</v>
      </c>
    </row>
    <row r="935" spans="2:5" ht="15.75" customHeight="1">
      <c r="B935" s="70"/>
      <c r="C935" s="225"/>
      <c r="D935" s="225"/>
      <c r="E935" s="75">
        <f t="shared" si="10"/>
        <v>0</v>
      </c>
    </row>
    <row r="936" spans="2:5" ht="15.75" customHeight="1">
      <c r="B936" s="70"/>
      <c r="C936" s="225"/>
      <c r="D936" s="225"/>
      <c r="E936" s="75">
        <f t="shared" si="10"/>
        <v>0</v>
      </c>
    </row>
    <row r="937" spans="2:5" ht="15.75" customHeight="1">
      <c r="B937" s="70"/>
      <c r="C937" s="225"/>
      <c r="D937" s="225"/>
      <c r="E937" s="75">
        <f t="shared" si="10"/>
        <v>0</v>
      </c>
    </row>
    <row r="938" spans="2:5" ht="15.75" customHeight="1">
      <c r="B938" s="70"/>
      <c r="C938" s="225"/>
      <c r="D938" s="225"/>
      <c r="E938" s="75">
        <f t="shared" si="10"/>
        <v>0</v>
      </c>
    </row>
    <row r="939" spans="2:5" ht="15.75" customHeight="1"/>
    <row r="940" spans="2:5" ht="15.75" customHeight="1"/>
    <row r="941" spans="2:5" ht="15.75" customHeight="1"/>
    <row r="942" spans="2:5" ht="15.75" customHeight="1"/>
    <row r="943" spans="2:5" ht="15.75" customHeight="1"/>
    <row r="944" spans="2:5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L118:M118"/>
  </mergeCells>
  <pageMargins left="0.51180555555555596" right="0.51180555555555596" top="0.78749999999999998" bottom="0.78749999999999998" header="0" footer="0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>
    <tabColor rgb="FF7F7F7F"/>
  </sheetPr>
  <dimension ref="A1:F1000"/>
  <sheetViews>
    <sheetView workbookViewId="0"/>
  </sheetViews>
  <sheetFormatPr defaultColWidth="14.42578125" defaultRowHeight="15" customHeight="1"/>
  <cols>
    <col min="1" max="1" width="9" customWidth="1"/>
    <col min="2" max="2" width="20.85546875" customWidth="1"/>
    <col min="3" max="3" width="15.7109375" customWidth="1"/>
    <col min="4" max="6" width="9" customWidth="1"/>
  </cols>
  <sheetData>
    <row r="1" spans="1:6" ht="45">
      <c r="A1" s="229" t="s">
        <v>1</v>
      </c>
      <c r="B1" s="229" t="s">
        <v>3828</v>
      </c>
      <c r="C1" s="230" t="s">
        <v>3829</v>
      </c>
      <c r="D1" s="230" t="s">
        <v>3830</v>
      </c>
      <c r="E1" s="230" t="s">
        <v>3831</v>
      </c>
      <c r="F1" s="230" t="s">
        <v>3832</v>
      </c>
    </row>
    <row r="2" spans="1:6">
      <c r="A2" s="75" t="s">
        <v>968</v>
      </c>
      <c r="B2" s="75" t="s">
        <v>3833</v>
      </c>
      <c r="C2" s="75" t="s">
        <v>3834</v>
      </c>
      <c r="D2" s="75" t="s">
        <v>3835</v>
      </c>
      <c r="E2" s="75">
        <v>0</v>
      </c>
      <c r="F2" s="75" t="s">
        <v>3836</v>
      </c>
    </row>
    <row r="3" spans="1:6">
      <c r="A3" s="75" t="s">
        <v>25</v>
      </c>
      <c r="B3" s="75" t="s">
        <v>3837</v>
      </c>
      <c r="C3" s="75" t="s">
        <v>3838</v>
      </c>
      <c r="D3" s="75" t="s">
        <v>3839</v>
      </c>
      <c r="E3" s="75">
        <v>1</v>
      </c>
      <c r="F3" s="75" t="s">
        <v>3840</v>
      </c>
    </row>
    <row r="4" spans="1:6">
      <c r="A4" s="75" t="s">
        <v>3841</v>
      </c>
      <c r="B4" s="75" t="s">
        <v>3842</v>
      </c>
      <c r="C4" s="75" t="s">
        <v>3843</v>
      </c>
      <c r="E4" s="75">
        <v>2</v>
      </c>
      <c r="F4" s="75" t="s">
        <v>3838</v>
      </c>
    </row>
    <row r="5" spans="1:6">
      <c r="A5" s="75" t="s">
        <v>3844</v>
      </c>
      <c r="B5" s="75" t="s">
        <v>3845</v>
      </c>
      <c r="E5" s="75">
        <v>3</v>
      </c>
      <c r="F5" s="75" t="s">
        <v>3846</v>
      </c>
    </row>
    <row r="6" spans="1:6">
      <c r="A6" s="75" t="s">
        <v>3847</v>
      </c>
      <c r="B6" s="75" t="s">
        <v>3848</v>
      </c>
      <c r="E6" s="75">
        <v>4</v>
      </c>
    </row>
    <row r="7" spans="1:6">
      <c r="B7" s="75" t="s">
        <v>3849</v>
      </c>
      <c r="E7" s="75">
        <v>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0555555555596" right="0.51180555555555596" top="0.78749999999999998" bottom="0.78749999999999998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>
    <tabColor rgb="FF595959"/>
  </sheetPr>
  <dimension ref="A1:AB1000"/>
  <sheetViews>
    <sheetView workbookViewId="0"/>
  </sheetViews>
  <sheetFormatPr defaultColWidth="14.42578125" defaultRowHeight="15" customHeight="1"/>
  <cols>
    <col min="1" max="28" width="32.7109375" customWidth="1"/>
  </cols>
  <sheetData>
    <row r="1" spans="1:28" ht="23.25" customHeight="1">
      <c r="A1" s="231" t="s">
        <v>4</v>
      </c>
      <c r="B1" s="232" t="s">
        <v>3850</v>
      </c>
      <c r="C1" s="233" t="s">
        <v>3851</v>
      </c>
      <c r="D1" s="232" t="s">
        <v>3852</v>
      </c>
      <c r="E1" s="232" t="s">
        <v>1</v>
      </c>
      <c r="F1" s="232" t="s">
        <v>3853</v>
      </c>
      <c r="G1" s="232" t="s">
        <v>3854</v>
      </c>
      <c r="H1" s="232" t="s">
        <v>3855</v>
      </c>
      <c r="I1" s="232" t="s">
        <v>3856</v>
      </c>
      <c r="J1" s="232" t="s">
        <v>3857</v>
      </c>
      <c r="K1" s="234" t="s">
        <v>3858</v>
      </c>
      <c r="L1" s="232" t="s">
        <v>3859</v>
      </c>
      <c r="M1" s="232" t="s">
        <v>3860</v>
      </c>
      <c r="N1" s="352" t="s">
        <v>3861</v>
      </c>
      <c r="O1" s="353">
        <v>1</v>
      </c>
      <c r="P1" s="353">
        <v>2</v>
      </c>
      <c r="Q1" s="353">
        <v>3</v>
      </c>
      <c r="R1" s="353">
        <v>4</v>
      </c>
      <c r="S1" s="353">
        <v>5</v>
      </c>
      <c r="T1" s="353">
        <v>6</v>
      </c>
      <c r="U1" s="353">
        <v>7</v>
      </c>
      <c r="V1" s="353">
        <v>8</v>
      </c>
      <c r="W1" s="353">
        <v>9</v>
      </c>
      <c r="X1" s="353">
        <v>10</v>
      </c>
      <c r="Y1" s="354">
        <v>11</v>
      </c>
      <c r="Z1" s="232" t="s">
        <v>3862</v>
      </c>
      <c r="AA1" s="235" t="s">
        <v>3780</v>
      </c>
      <c r="AB1" s="235" t="s">
        <v>3863</v>
      </c>
    </row>
    <row r="2" spans="1:28" ht="15" customHeight="1">
      <c r="A2" s="236" t="s">
        <v>37</v>
      </c>
      <c r="B2" s="237" t="s">
        <v>38</v>
      </c>
      <c r="C2" s="237" t="s">
        <v>3864</v>
      </c>
      <c r="D2" s="238">
        <v>7</v>
      </c>
      <c r="E2" s="238" t="s">
        <v>3865</v>
      </c>
      <c r="F2" s="237" t="s">
        <v>3866</v>
      </c>
      <c r="G2" s="238" t="s">
        <v>3867</v>
      </c>
      <c r="H2" s="238" t="s">
        <v>3868</v>
      </c>
      <c r="I2" s="239" t="s">
        <v>3869</v>
      </c>
      <c r="J2" s="239" t="s">
        <v>3843</v>
      </c>
      <c r="K2" s="238" t="s">
        <v>3870</v>
      </c>
      <c r="L2" s="238" t="s">
        <v>3871</v>
      </c>
      <c r="M2" s="240">
        <v>0.1</v>
      </c>
      <c r="N2" s="241"/>
      <c r="O2" s="242">
        <v>0.1</v>
      </c>
      <c r="P2" s="242">
        <v>0.2</v>
      </c>
      <c r="Q2" s="242">
        <v>0.3</v>
      </c>
      <c r="R2" s="242">
        <v>0.4</v>
      </c>
      <c r="S2" s="242">
        <v>0.5</v>
      </c>
      <c r="T2" s="242">
        <v>0.6</v>
      </c>
      <c r="U2" s="242">
        <v>0.7</v>
      </c>
      <c r="V2" s="242">
        <v>0.8</v>
      </c>
      <c r="W2" s="242">
        <v>0.9</v>
      </c>
      <c r="X2" s="242">
        <v>1</v>
      </c>
      <c r="Y2" s="243"/>
      <c r="Z2" s="244" t="s">
        <v>3872</v>
      </c>
      <c r="AA2" s="75">
        <v>9</v>
      </c>
      <c r="AB2" s="75" t="s">
        <v>3873</v>
      </c>
    </row>
    <row r="3" spans="1:28" ht="15" customHeight="1">
      <c r="A3" s="236" t="s">
        <v>1015</v>
      </c>
      <c r="B3" s="237" t="s">
        <v>1016</v>
      </c>
      <c r="C3" s="237" t="s">
        <v>3864</v>
      </c>
      <c r="D3" s="238">
        <v>7</v>
      </c>
      <c r="E3" s="238" t="s">
        <v>3865</v>
      </c>
      <c r="F3" s="237" t="s">
        <v>3874</v>
      </c>
      <c r="G3" s="238" t="s">
        <v>3867</v>
      </c>
      <c r="H3" s="238" t="s">
        <v>3868</v>
      </c>
      <c r="I3" s="239" t="s">
        <v>3869</v>
      </c>
      <c r="J3" s="239" t="s">
        <v>3843</v>
      </c>
      <c r="K3" s="238" t="s">
        <v>3870</v>
      </c>
      <c r="L3" s="238" t="s">
        <v>3871</v>
      </c>
      <c r="M3" s="240">
        <v>0.1</v>
      </c>
      <c r="N3" s="241"/>
      <c r="O3" s="242">
        <v>0.1</v>
      </c>
      <c r="P3" s="242">
        <v>0.2</v>
      </c>
      <c r="Q3" s="242">
        <v>0.3</v>
      </c>
      <c r="R3" s="242">
        <v>0.4</v>
      </c>
      <c r="S3" s="242">
        <v>0.5</v>
      </c>
      <c r="T3" s="242">
        <v>0.6</v>
      </c>
      <c r="U3" s="242">
        <v>0.7</v>
      </c>
      <c r="V3" s="242">
        <v>0.8</v>
      </c>
      <c r="W3" s="242">
        <v>0.9</v>
      </c>
      <c r="X3" s="242">
        <v>1</v>
      </c>
      <c r="Y3" s="243"/>
      <c r="Z3" s="75" t="s">
        <v>3872</v>
      </c>
      <c r="AA3" s="75">
        <v>9</v>
      </c>
      <c r="AB3" s="75" t="s">
        <v>3873</v>
      </c>
    </row>
    <row r="4" spans="1:28" ht="15" customHeight="1">
      <c r="A4" s="236" t="s">
        <v>27</v>
      </c>
      <c r="B4" s="237" t="s">
        <v>28</v>
      </c>
      <c r="C4" s="237" t="s">
        <v>3864</v>
      </c>
      <c r="D4" s="238">
        <v>6</v>
      </c>
      <c r="E4" s="238" t="s">
        <v>3865</v>
      </c>
      <c r="F4" s="237" t="s">
        <v>3875</v>
      </c>
      <c r="G4" s="238" t="s">
        <v>3867</v>
      </c>
      <c r="H4" s="238" t="s">
        <v>3869</v>
      </c>
      <c r="I4" s="238" t="s">
        <v>3869</v>
      </c>
      <c r="J4" s="239" t="s">
        <v>3843</v>
      </c>
      <c r="K4" s="238" t="s">
        <v>3870</v>
      </c>
      <c r="L4" s="238" t="s">
        <v>793</v>
      </c>
      <c r="M4" s="240">
        <v>0.1</v>
      </c>
      <c r="N4" s="241"/>
      <c r="O4" s="242">
        <v>0.1</v>
      </c>
      <c r="P4" s="242">
        <v>0.2</v>
      </c>
      <c r="Q4" s="242">
        <v>0.3</v>
      </c>
      <c r="R4" s="242">
        <v>0.4</v>
      </c>
      <c r="S4" s="242">
        <v>0.5</v>
      </c>
      <c r="T4" s="242">
        <v>0.6</v>
      </c>
      <c r="U4" s="242">
        <v>0.7</v>
      </c>
      <c r="V4" s="242">
        <v>0.8</v>
      </c>
      <c r="W4" s="242">
        <v>0.9</v>
      </c>
      <c r="X4" s="242">
        <v>1</v>
      </c>
      <c r="Y4" s="243"/>
      <c r="Z4" s="244" t="s">
        <v>3876</v>
      </c>
      <c r="AA4" s="75">
        <v>10</v>
      </c>
      <c r="AB4" s="75" t="s">
        <v>3873</v>
      </c>
    </row>
    <row r="5" spans="1:28" ht="15" customHeight="1">
      <c r="A5" s="236" t="s">
        <v>298</v>
      </c>
      <c r="B5" s="237" t="s">
        <v>299</v>
      </c>
      <c r="C5" s="237" t="s">
        <v>3864</v>
      </c>
      <c r="D5" s="238">
        <v>7</v>
      </c>
      <c r="E5" s="238" t="s">
        <v>3865</v>
      </c>
      <c r="F5" s="237" t="s">
        <v>3877</v>
      </c>
      <c r="G5" s="238" t="s">
        <v>3867</v>
      </c>
      <c r="H5" s="238" t="s">
        <v>3868</v>
      </c>
      <c r="I5" s="239" t="s">
        <v>3869</v>
      </c>
      <c r="J5" s="239" t="s">
        <v>3843</v>
      </c>
      <c r="K5" s="238" t="s">
        <v>3870</v>
      </c>
      <c r="L5" s="238" t="s">
        <v>3871</v>
      </c>
      <c r="M5" s="240">
        <v>0.1</v>
      </c>
      <c r="N5" s="241"/>
      <c r="O5" s="242">
        <v>0.1</v>
      </c>
      <c r="P5" s="242">
        <v>0.2</v>
      </c>
      <c r="Q5" s="242">
        <v>0.3</v>
      </c>
      <c r="R5" s="242">
        <v>0.4</v>
      </c>
      <c r="S5" s="242">
        <v>0.5</v>
      </c>
      <c r="T5" s="242">
        <v>0.6</v>
      </c>
      <c r="U5" s="242">
        <v>0.7</v>
      </c>
      <c r="V5" s="242">
        <v>0.8</v>
      </c>
      <c r="W5" s="242">
        <v>0.9</v>
      </c>
      <c r="X5" s="242">
        <v>1</v>
      </c>
      <c r="Y5" s="243"/>
      <c r="Z5" s="244" t="s">
        <v>3872</v>
      </c>
      <c r="AA5" s="75">
        <v>9</v>
      </c>
      <c r="AB5" s="75" t="s">
        <v>3873</v>
      </c>
    </row>
    <row r="6" spans="1:28" ht="15" customHeight="1">
      <c r="A6" s="236" t="s">
        <v>241</v>
      </c>
      <c r="B6" s="237" t="s">
        <v>242</v>
      </c>
      <c r="C6" s="237" t="s">
        <v>3864</v>
      </c>
      <c r="D6" s="238">
        <v>7</v>
      </c>
      <c r="E6" s="238" t="s">
        <v>3865</v>
      </c>
      <c r="F6" s="237" t="s">
        <v>3878</v>
      </c>
      <c r="G6" s="238" t="s">
        <v>3867</v>
      </c>
      <c r="H6" s="238" t="s">
        <v>3868</v>
      </c>
      <c r="I6" s="239" t="s">
        <v>3869</v>
      </c>
      <c r="J6" s="239" t="s">
        <v>3843</v>
      </c>
      <c r="K6" s="238" t="s">
        <v>3870</v>
      </c>
      <c r="L6" s="238" t="s">
        <v>3871</v>
      </c>
      <c r="M6" s="240">
        <v>0.1</v>
      </c>
      <c r="N6" s="241"/>
      <c r="O6" s="242">
        <v>0.1</v>
      </c>
      <c r="P6" s="242">
        <v>0.2</v>
      </c>
      <c r="Q6" s="242">
        <v>0.3</v>
      </c>
      <c r="R6" s="242">
        <v>0.4</v>
      </c>
      <c r="S6" s="242">
        <v>0.5</v>
      </c>
      <c r="T6" s="242">
        <v>0.6</v>
      </c>
      <c r="U6" s="242">
        <v>0.7</v>
      </c>
      <c r="V6" s="242">
        <v>0.8</v>
      </c>
      <c r="W6" s="242">
        <v>0.9</v>
      </c>
      <c r="X6" s="242">
        <v>1</v>
      </c>
      <c r="Y6" s="243"/>
      <c r="Z6" s="245" t="s">
        <v>3879</v>
      </c>
      <c r="AA6" s="75">
        <v>8</v>
      </c>
      <c r="AB6" s="75" t="s">
        <v>3880</v>
      </c>
    </row>
    <row r="7" spans="1:28" ht="15" customHeight="1">
      <c r="A7" s="236" t="s">
        <v>457</v>
      </c>
      <c r="B7" s="237" t="s">
        <v>458</v>
      </c>
      <c r="C7" s="237" t="s">
        <v>3864</v>
      </c>
      <c r="D7" s="238">
        <v>7</v>
      </c>
      <c r="E7" s="238" t="s">
        <v>3865</v>
      </c>
      <c r="F7" s="237" t="s">
        <v>3881</v>
      </c>
      <c r="G7" s="238" t="s">
        <v>3867</v>
      </c>
      <c r="H7" s="238" t="s">
        <v>3868</v>
      </c>
      <c r="I7" s="239" t="s">
        <v>3869</v>
      </c>
      <c r="J7" s="239" t="s">
        <v>3843</v>
      </c>
      <c r="K7" s="238" t="s">
        <v>3870</v>
      </c>
      <c r="L7" s="238" t="s">
        <v>3871</v>
      </c>
      <c r="M7" s="240">
        <v>0.1</v>
      </c>
      <c r="N7" s="241"/>
      <c r="O7" s="242">
        <v>0.1</v>
      </c>
      <c r="P7" s="242">
        <v>0.2</v>
      </c>
      <c r="Q7" s="242">
        <v>0.3</v>
      </c>
      <c r="R7" s="242">
        <v>0.4</v>
      </c>
      <c r="S7" s="242">
        <v>0.5</v>
      </c>
      <c r="T7" s="242">
        <v>0.6</v>
      </c>
      <c r="U7" s="242">
        <v>0.7</v>
      </c>
      <c r="V7" s="242">
        <v>0.8</v>
      </c>
      <c r="W7" s="242">
        <v>0.9</v>
      </c>
      <c r="X7" s="242">
        <v>1</v>
      </c>
      <c r="Y7" s="243"/>
      <c r="Z7" s="244" t="s">
        <v>3872</v>
      </c>
      <c r="AA7" s="75">
        <v>9</v>
      </c>
      <c r="AB7" s="75" t="s">
        <v>3873</v>
      </c>
    </row>
    <row r="8" spans="1:28" ht="15" customHeight="1">
      <c r="A8" s="236" t="s">
        <v>988</v>
      </c>
      <c r="B8" s="237" t="s">
        <v>989</v>
      </c>
      <c r="C8" s="237" t="s">
        <v>3864</v>
      </c>
      <c r="D8" s="238">
        <v>7</v>
      </c>
      <c r="E8" s="238" t="s">
        <v>3865</v>
      </c>
      <c r="F8" s="237" t="s">
        <v>3882</v>
      </c>
      <c r="G8" s="238" t="s">
        <v>3867</v>
      </c>
      <c r="H8" s="238" t="s">
        <v>3869</v>
      </c>
      <c r="I8" s="238" t="s">
        <v>3869</v>
      </c>
      <c r="J8" s="239" t="s">
        <v>3843</v>
      </c>
      <c r="K8" s="238" t="s">
        <v>3870</v>
      </c>
      <c r="L8" s="238" t="s">
        <v>3883</v>
      </c>
      <c r="M8" s="240">
        <v>0.1</v>
      </c>
      <c r="N8" s="241"/>
      <c r="O8" s="242">
        <v>0.1</v>
      </c>
      <c r="P8" s="242">
        <v>0.2</v>
      </c>
      <c r="Q8" s="242">
        <v>0.3</v>
      </c>
      <c r="R8" s="242">
        <v>0.4</v>
      </c>
      <c r="S8" s="242">
        <v>0.5</v>
      </c>
      <c r="T8" s="242">
        <v>0.6</v>
      </c>
      <c r="U8" s="242">
        <v>0.7</v>
      </c>
      <c r="V8" s="242">
        <v>0.8</v>
      </c>
      <c r="W8" s="242">
        <v>0.9</v>
      </c>
      <c r="X8" s="242">
        <v>1</v>
      </c>
      <c r="Y8" s="243"/>
      <c r="Z8" s="244"/>
      <c r="AA8" s="75">
        <v>7</v>
      </c>
    </row>
    <row r="9" spans="1:28" ht="15" customHeight="1">
      <c r="A9" s="236" t="s">
        <v>210</v>
      </c>
      <c r="B9" s="237" t="s">
        <v>211</v>
      </c>
      <c r="C9" s="237" t="s">
        <v>3864</v>
      </c>
      <c r="D9" s="238">
        <v>7</v>
      </c>
      <c r="E9" s="238" t="s">
        <v>3865</v>
      </c>
      <c r="F9" s="237" t="s">
        <v>3884</v>
      </c>
      <c r="G9" s="238" t="s">
        <v>3867</v>
      </c>
      <c r="H9" s="238" t="s">
        <v>3869</v>
      </c>
      <c r="I9" s="238" t="s">
        <v>3869</v>
      </c>
      <c r="J9" s="239" t="s">
        <v>3843</v>
      </c>
      <c r="K9" s="238" t="s">
        <v>3870</v>
      </c>
      <c r="L9" s="238" t="s">
        <v>3883</v>
      </c>
      <c r="M9" s="240">
        <v>0.1</v>
      </c>
      <c r="N9" s="241"/>
      <c r="O9" s="242">
        <v>0.1</v>
      </c>
      <c r="P9" s="242">
        <v>0.2</v>
      </c>
      <c r="Q9" s="242">
        <v>0.3</v>
      </c>
      <c r="R9" s="242">
        <v>0.4</v>
      </c>
      <c r="S9" s="242">
        <v>0.5</v>
      </c>
      <c r="T9" s="242">
        <v>0.6</v>
      </c>
      <c r="U9" s="242">
        <v>0.7</v>
      </c>
      <c r="V9" s="242">
        <v>0.8</v>
      </c>
      <c r="W9" s="242">
        <v>0.9</v>
      </c>
      <c r="X9" s="242">
        <v>1</v>
      </c>
      <c r="Y9" s="243"/>
      <c r="Z9" s="244"/>
      <c r="AA9" s="75">
        <v>9</v>
      </c>
    </row>
    <row r="10" spans="1:28" ht="15" customHeight="1">
      <c r="A10" s="236" t="s">
        <v>316</v>
      </c>
      <c r="B10" s="237" t="s">
        <v>317</v>
      </c>
      <c r="C10" s="237" t="s">
        <v>3864</v>
      </c>
      <c r="D10" s="238">
        <v>6</v>
      </c>
      <c r="E10" s="238" t="s">
        <v>3865</v>
      </c>
      <c r="F10" s="237" t="s">
        <v>3885</v>
      </c>
      <c r="G10" s="238" t="s">
        <v>3886</v>
      </c>
      <c r="H10" s="238" t="s">
        <v>3869</v>
      </c>
      <c r="I10" s="238" t="s">
        <v>3869</v>
      </c>
      <c r="J10" s="239" t="s">
        <v>3843</v>
      </c>
      <c r="K10" s="238" t="s">
        <v>3870</v>
      </c>
      <c r="L10" s="238" t="s">
        <v>793</v>
      </c>
      <c r="M10" s="240">
        <v>0.2</v>
      </c>
      <c r="N10" s="241"/>
      <c r="O10" s="242">
        <v>0.1</v>
      </c>
      <c r="P10" s="242">
        <v>0.2</v>
      </c>
      <c r="Q10" s="242">
        <v>0.3</v>
      </c>
      <c r="R10" s="242">
        <v>0.4</v>
      </c>
      <c r="S10" s="242">
        <v>0.5</v>
      </c>
      <c r="T10" s="242">
        <v>0.6</v>
      </c>
      <c r="U10" s="242">
        <v>0.7</v>
      </c>
      <c r="V10" s="242">
        <v>0.8</v>
      </c>
      <c r="W10" s="242">
        <v>0.9</v>
      </c>
      <c r="X10" s="242">
        <v>1</v>
      </c>
      <c r="Y10" s="243"/>
      <c r="Z10" s="244" t="s">
        <v>3887</v>
      </c>
      <c r="AA10" s="75">
        <v>9</v>
      </c>
      <c r="AB10" s="75" t="s">
        <v>3873</v>
      </c>
    </row>
    <row r="11" spans="1:28" ht="15" customHeight="1">
      <c r="A11" s="236" t="s">
        <v>746</v>
      </c>
      <c r="B11" s="237" t="s">
        <v>747</v>
      </c>
      <c r="C11" s="237" t="s">
        <v>3864</v>
      </c>
      <c r="D11" s="238">
        <v>6</v>
      </c>
      <c r="E11" s="238" t="s">
        <v>3865</v>
      </c>
      <c r="F11" s="237" t="s">
        <v>3888</v>
      </c>
      <c r="G11" s="238" t="s">
        <v>3889</v>
      </c>
      <c r="H11" s="238" t="s">
        <v>3869</v>
      </c>
      <c r="I11" s="238" t="s">
        <v>3869</v>
      </c>
      <c r="J11" s="239" t="s">
        <v>3843</v>
      </c>
      <c r="K11" s="238" t="s">
        <v>3870</v>
      </c>
      <c r="L11" s="238" t="s">
        <v>793</v>
      </c>
      <c r="M11" s="240">
        <v>0.24</v>
      </c>
      <c r="N11" s="241"/>
      <c r="O11" s="242">
        <v>0.1</v>
      </c>
      <c r="P11" s="242">
        <v>0.2</v>
      </c>
      <c r="Q11" s="242">
        <v>0.3</v>
      </c>
      <c r="R11" s="242">
        <v>0.4</v>
      </c>
      <c r="S11" s="242">
        <v>0.5</v>
      </c>
      <c r="T11" s="242">
        <v>0.6</v>
      </c>
      <c r="U11" s="242">
        <v>0.7</v>
      </c>
      <c r="V11" s="242">
        <v>0.8</v>
      </c>
      <c r="W11" s="242">
        <v>0.9</v>
      </c>
      <c r="X11" s="242">
        <v>1</v>
      </c>
      <c r="Y11" s="243"/>
      <c r="Z11" s="244" t="s">
        <v>3890</v>
      </c>
      <c r="AA11" s="75">
        <v>9</v>
      </c>
      <c r="AB11" s="75" t="s">
        <v>3873</v>
      </c>
    </row>
    <row r="12" spans="1:28" ht="15" customHeight="1">
      <c r="A12" s="236" t="s">
        <v>46</v>
      </c>
      <c r="B12" s="237" t="s">
        <v>47</v>
      </c>
      <c r="C12" s="237" t="s">
        <v>3864</v>
      </c>
      <c r="D12" s="238">
        <v>7</v>
      </c>
      <c r="E12" s="238" t="s">
        <v>3865</v>
      </c>
      <c r="F12" s="237" t="s">
        <v>3891</v>
      </c>
      <c r="G12" s="238" t="s">
        <v>3886</v>
      </c>
      <c r="H12" s="238" t="s">
        <v>3868</v>
      </c>
      <c r="I12" s="239" t="s">
        <v>3869</v>
      </c>
      <c r="J12" s="239" t="s">
        <v>3843</v>
      </c>
      <c r="K12" s="238" t="s">
        <v>3870</v>
      </c>
      <c r="L12" s="238" t="s">
        <v>3871</v>
      </c>
      <c r="M12" s="240">
        <v>0.2</v>
      </c>
      <c r="N12" s="241"/>
      <c r="O12" s="242">
        <v>0.1</v>
      </c>
      <c r="P12" s="242">
        <v>0.2</v>
      </c>
      <c r="Q12" s="242">
        <v>0.3</v>
      </c>
      <c r="R12" s="242">
        <v>0.4</v>
      </c>
      <c r="S12" s="242">
        <v>0.5</v>
      </c>
      <c r="T12" s="242">
        <v>0.6</v>
      </c>
      <c r="U12" s="242">
        <v>0.7</v>
      </c>
      <c r="V12" s="242">
        <v>0.8</v>
      </c>
      <c r="W12" s="242">
        <v>0.9</v>
      </c>
      <c r="X12" s="242">
        <v>1</v>
      </c>
      <c r="Y12" s="243"/>
      <c r="Z12" s="244" t="s">
        <v>3892</v>
      </c>
      <c r="AA12" s="75">
        <v>8</v>
      </c>
      <c r="AB12" s="75" t="s">
        <v>3880</v>
      </c>
    </row>
    <row r="13" spans="1:28" ht="15" customHeight="1">
      <c r="A13" s="236" t="s">
        <v>763</v>
      </c>
      <c r="B13" s="237" t="s">
        <v>764</v>
      </c>
      <c r="C13" s="237" t="s">
        <v>3864</v>
      </c>
      <c r="D13" s="238">
        <v>6</v>
      </c>
      <c r="E13" s="238" t="s">
        <v>3865</v>
      </c>
      <c r="F13" s="237" t="s">
        <v>3893</v>
      </c>
      <c r="G13" s="238" t="s">
        <v>3886</v>
      </c>
      <c r="H13" s="238" t="s">
        <v>3869</v>
      </c>
      <c r="I13" s="238" t="s">
        <v>3869</v>
      </c>
      <c r="J13" s="239" t="s">
        <v>3843</v>
      </c>
      <c r="K13" s="238" t="s">
        <v>3870</v>
      </c>
      <c r="L13" s="238" t="s">
        <v>793</v>
      </c>
      <c r="M13" s="240">
        <v>0.15</v>
      </c>
      <c r="N13" s="241"/>
      <c r="O13" s="242">
        <v>0.1</v>
      </c>
      <c r="P13" s="242">
        <v>0.2</v>
      </c>
      <c r="Q13" s="242">
        <v>0.3</v>
      </c>
      <c r="R13" s="242">
        <v>0.4</v>
      </c>
      <c r="S13" s="242">
        <v>0.5</v>
      </c>
      <c r="T13" s="242">
        <v>0.6</v>
      </c>
      <c r="U13" s="242">
        <v>0.7</v>
      </c>
      <c r="V13" s="242">
        <v>0.8</v>
      </c>
      <c r="W13" s="242">
        <v>0.9</v>
      </c>
      <c r="X13" s="242">
        <v>1</v>
      </c>
      <c r="Y13" s="243"/>
      <c r="Z13" s="244" t="s">
        <v>3894</v>
      </c>
      <c r="AA13" s="75">
        <v>8</v>
      </c>
      <c r="AB13" s="75" t="s">
        <v>3880</v>
      </c>
    </row>
    <row r="14" spans="1:28" ht="15" customHeight="1">
      <c r="A14" s="236" t="s">
        <v>770</v>
      </c>
      <c r="B14" s="237" t="s">
        <v>771</v>
      </c>
      <c r="C14" s="237" t="s">
        <v>3864</v>
      </c>
      <c r="D14" s="238">
        <v>6</v>
      </c>
      <c r="E14" s="238" t="s">
        <v>3865</v>
      </c>
      <c r="F14" s="237" t="s">
        <v>3895</v>
      </c>
      <c r="G14" s="238" t="s">
        <v>3886</v>
      </c>
      <c r="H14" s="238" t="s">
        <v>3869</v>
      </c>
      <c r="I14" s="238" t="s">
        <v>3869</v>
      </c>
      <c r="J14" s="239" t="s">
        <v>3843</v>
      </c>
      <c r="K14" s="238" t="s">
        <v>3870</v>
      </c>
      <c r="L14" s="238" t="s">
        <v>793</v>
      </c>
      <c r="M14" s="240">
        <v>0.2</v>
      </c>
      <c r="N14" s="241"/>
      <c r="O14" s="242">
        <v>0.1</v>
      </c>
      <c r="P14" s="242">
        <v>0.2</v>
      </c>
      <c r="Q14" s="242">
        <v>0.3</v>
      </c>
      <c r="R14" s="242">
        <v>0.4</v>
      </c>
      <c r="S14" s="242">
        <v>0.5</v>
      </c>
      <c r="T14" s="242">
        <v>0.6</v>
      </c>
      <c r="U14" s="242">
        <v>0.7</v>
      </c>
      <c r="V14" s="242">
        <v>0.8</v>
      </c>
      <c r="W14" s="242">
        <v>0.9</v>
      </c>
      <c r="X14" s="242">
        <v>1</v>
      </c>
      <c r="Y14" s="243"/>
      <c r="Z14" s="244" t="s">
        <v>3890</v>
      </c>
      <c r="AA14" s="75">
        <v>9</v>
      </c>
      <c r="AB14" s="75" t="s">
        <v>3873</v>
      </c>
    </row>
    <row r="15" spans="1:28" ht="15" customHeight="1">
      <c r="A15" s="236" t="s">
        <v>203</v>
      </c>
      <c r="B15" s="237" t="s">
        <v>204</v>
      </c>
      <c r="C15" s="237" t="s">
        <v>3864</v>
      </c>
      <c r="D15" s="238">
        <v>6</v>
      </c>
      <c r="E15" s="238" t="s">
        <v>3865</v>
      </c>
      <c r="F15" s="237" t="s">
        <v>3896</v>
      </c>
      <c r="G15" s="238" t="s">
        <v>3886</v>
      </c>
      <c r="H15" s="238" t="s">
        <v>3869</v>
      </c>
      <c r="I15" s="238" t="s">
        <v>3869</v>
      </c>
      <c r="J15" s="239" t="s">
        <v>3843</v>
      </c>
      <c r="K15" s="238" t="s">
        <v>3870</v>
      </c>
      <c r="L15" s="238" t="s">
        <v>793</v>
      </c>
      <c r="M15" s="240">
        <v>0.2</v>
      </c>
      <c r="N15" s="241"/>
      <c r="O15" s="242">
        <v>0.1</v>
      </c>
      <c r="P15" s="242">
        <v>0.2</v>
      </c>
      <c r="Q15" s="242">
        <v>0.3</v>
      </c>
      <c r="R15" s="242">
        <v>0.4</v>
      </c>
      <c r="S15" s="242">
        <v>0.5</v>
      </c>
      <c r="T15" s="242">
        <v>0.6</v>
      </c>
      <c r="U15" s="242">
        <v>0.7</v>
      </c>
      <c r="V15" s="242">
        <v>0.8</v>
      </c>
      <c r="W15" s="242">
        <v>0.9</v>
      </c>
      <c r="X15" s="242">
        <v>1</v>
      </c>
      <c r="Y15" s="243"/>
      <c r="Z15" s="244" t="s">
        <v>3897</v>
      </c>
      <c r="AA15" s="75">
        <v>8</v>
      </c>
      <c r="AB15" s="75" t="s">
        <v>3880</v>
      </c>
    </row>
    <row r="16" spans="1:28" ht="15" customHeight="1">
      <c r="A16" s="236" t="s">
        <v>649</v>
      </c>
      <c r="B16" s="237" t="s">
        <v>650</v>
      </c>
      <c r="C16" s="237" t="s">
        <v>3864</v>
      </c>
      <c r="D16" s="238">
        <v>6</v>
      </c>
      <c r="E16" s="238" t="s">
        <v>3865</v>
      </c>
      <c r="F16" s="237" t="s">
        <v>3898</v>
      </c>
      <c r="G16" s="238" t="s">
        <v>3899</v>
      </c>
      <c r="H16" s="238" t="s">
        <v>3900</v>
      </c>
      <c r="I16" s="239" t="s">
        <v>3901</v>
      </c>
      <c r="J16" s="239" t="s">
        <v>3843</v>
      </c>
      <c r="K16" s="238" t="s">
        <v>3902</v>
      </c>
      <c r="L16" s="238" t="s">
        <v>26</v>
      </c>
      <c r="M16" s="240">
        <v>0.34</v>
      </c>
      <c r="N16" s="241"/>
      <c r="O16" s="242">
        <v>0.1</v>
      </c>
      <c r="P16" s="242">
        <v>0.2</v>
      </c>
      <c r="Q16" s="242">
        <v>0.3</v>
      </c>
      <c r="R16" s="242">
        <v>0.4</v>
      </c>
      <c r="S16" s="242">
        <v>0.5</v>
      </c>
      <c r="T16" s="242">
        <v>0.6</v>
      </c>
      <c r="U16" s="242">
        <v>0.7</v>
      </c>
      <c r="V16" s="242">
        <v>0.8</v>
      </c>
      <c r="W16" s="242">
        <v>0.9</v>
      </c>
      <c r="X16" s="242">
        <v>1</v>
      </c>
      <c r="Y16" s="243"/>
      <c r="Z16" s="244" t="s">
        <v>3903</v>
      </c>
      <c r="AA16" s="75">
        <v>8</v>
      </c>
      <c r="AB16" s="75" t="s">
        <v>3880</v>
      </c>
    </row>
    <row r="17" spans="1:28" ht="15" customHeight="1">
      <c r="A17" s="236" t="s">
        <v>606</v>
      </c>
      <c r="B17" s="237" t="s">
        <v>607</v>
      </c>
      <c r="C17" s="237" t="s">
        <v>3864</v>
      </c>
      <c r="D17" s="238">
        <v>6</v>
      </c>
      <c r="E17" s="238" t="s">
        <v>3865</v>
      </c>
      <c r="F17" s="237" t="s">
        <v>3904</v>
      </c>
      <c r="G17" s="238" t="s">
        <v>3899</v>
      </c>
      <c r="H17" s="238" t="s">
        <v>3900</v>
      </c>
      <c r="I17" s="239" t="s">
        <v>3901</v>
      </c>
      <c r="J17" s="239" t="s">
        <v>3843</v>
      </c>
      <c r="K17" s="238" t="s">
        <v>3902</v>
      </c>
      <c r="L17" s="238" t="s">
        <v>793</v>
      </c>
      <c r="M17" s="240">
        <v>0.39</v>
      </c>
      <c r="N17" s="241"/>
      <c r="O17" s="242">
        <v>0.1</v>
      </c>
      <c r="P17" s="242">
        <v>0.2</v>
      </c>
      <c r="Q17" s="242">
        <v>0.3</v>
      </c>
      <c r="R17" s="242">
        <v>0.4</v>
      </c>
      <c r="S17" s="242">
        <v>0.5</v>
      </c>
      <c r="T17" s="242">
        <v>0.6</v>
      </c>
      <c r="U17" s="242">
        <v>0.7</v>
      </c>
      <c r="V17" s="242">
        <v>0.8</v>
      </c>
      <c r="W17" s="242">
        <v>0.9</v>
      </c>
      <c r="X17" s="242">
        <v>1</v>
      </c>
      <c r="Y17" s="243"/>
      <c r="Z17" s="244" t="s">
        <v>3890</v>
      </c>
      <c r="AA17" s="75">
        <v>9</v>
      </c>
      <c r="AB17" s="75" t="s">
        <v>3873</v>
      </c>
    </row>
    <row r="18" spans="1:28" ht="15" customHeight="1">
      <c r="A18" s="236" t="s">
        <v>733</v>
      </c>
      <c r="B18" s="237" t="s">
        <v>734</v>
      </c>
      <c r="C18" s="237" t="s">
        <v>3864</v>
      </c>
      <c r="D18" s="238">
        <v>6</v>
      </c>
      <c r="E18" s="238" t="s">
        <v>3865</v>
      </c>
      <c r="F18" s="237" t="s">
        <v>3905</v>
      </c>
      <c r="G18" s="238" t="s">
        <v>3899</v>
      </c>
      <c r="H18" s="238" t="s">
        <v>3900</v>
      </c>
      <c r="I18" s="239" t="s">
        <v>3901</v>
      </c>
      <c r="J18" s="239" t="s">
        <v>3843</v>
      </c>
      <c r="K18" s="238" t="s">
        <v>3902</v>
      </c>
      <c r="L18" s="238" t="s">
        <v>793</v>
      </c>
      <c r="M18" s="240">
        <v>0.39</v>
      </c>
      <c r="N18" s="241"/>
      <c r="O18" s="242">
        <v>0.1</v>
      </c>
      <c r="P18" s="242">
        <v>0.2</v>
      </c>
      <c r="Q18" s="242">
        <v>0.3</v>
      </c>
      <c r="R18" s="242">
        <v>0.4</v>
      </c>
      <c r="S18" s="242">
        <v>0.5</v>
      </c>
      <c r="T18" s="242">
        <v>0.6</v>
      </c>
      <c r="U18" s="242">
        <v>0.7</v>
      </c>
      <c r="V18" s="242">
        <v>0.8</v>
      </c>
      <c r="W18" s="242">
        <v>0.9</v>
      </c>
      <c r="X18" s="242">
        <v>1</v>
      </c>
      <c r="Y18" s="243"/>
      <c r="Z18" s="244" t="s">
        <v>3890</v>
      </c>
      <c r="AA18" s="75">
        <v>9</v>
      </c>
      <c r="AB18" s="75" t="s">
        <v>3873</v>
      </c>
    </row>
    <row r="19" spans="1:28" ht="15" customHeight="1">
      <c r="A19" s="236" t="s">
        <v>999</v>
      </c>
      <c r="B19" s="237" t="s">
        <v>1000</v>
      </c>
      <c r="C19" s="237" t="s">
        <v>3864</v>
      </c>
      <c r="D19" s="238">
        <v>7</v>
      </c>
      <c r="E19" s="238" t="s">
        <v>3865</v>
      </c>
      <c r="F19" s="237" t="s">
        <v>3906</v>
      </c>
      <c r="G19" s="238" t="s">
        <v>3907</v>
      </c>
      <c r="H19" s="238" t="s">
        <v>3868</v>
      </c>
      <c r="I19" s="239" t="s">
        <v>3901</v>
      </c>
      <c r="J19" s="239" t="s">
        <v>3843</v>
      </c>
      <c r="K19" s="238" t="s">
        <v>3902</v>
      </c>
      <c r="L19" s="238" t="s">
        <v>3871</v>
      </c>
      <c r="M19" s="240">
        <v>0.34</v>
      </c>
      <c r="N19" s="241"/>
      <c r="O19" s="242">
        <v>0.1</v>
      </c>
      <c r="P19" s="242">
        <v>0.2</v>
      </c>
      <c r="Q19" s="242">
        <v>0.3</v>
      </c>
      <c r="R19" s="242">
        <v>0.4</v>
      </c>
      <c r="S19" s="242">
        <v>0.5</v>
      </c>
      <c r="T19" s="242">
        <v>0.6</v>
      </c>
      <c r="U19" s="242">
        <v>0.7</v>
      </c>
      <c r="V19" s="242">
        <v>0.8</v>
      </c>
      <c r="W19" s="242">
        <v>0.9</v>
      </c>
      <c r="X19" s="242">
        <v>1</v>
      </c>
      <c r="Y19" s="243"/>
      <c r="Z19" s="244" t="s">
        <v>3848</v>
      </c>
      <c r="AA19" s="75">
        <v>8</v>
      </c>
      <c r="AB19" s="75" t="s">
        <v>3880</v>
      </c>
    </row>
    <row r="20" spans="1:28" ht="15" customHeight="1">
      <c r="A20" s="236" t="s">
        <v>1004</v>
      </c>
      <c r="B20" s="237" t="s">
        <v>1005</v>
      </c>
      <c r="C20" s="237" t="s">
        <v>3864</v>
      </c>
      <c r="D20" s="238">
        <v>7</v>
      </c>
      <c r="E20" s="238" t="s">
        <v>3865</v>
      </c>
      <c r="F20" s="237" t="s">
        <v>3908</v>
      </c>
      <c r="G20" s="238" t="s">
        <v>3909</v>
      </c>
      <c r="H20" s="238" t="s">
        <v>3868</v>
      </c>
      <c r="I20" s="239" t="s">
        <v>3869</v>
      </c>
      <c r="J20" s="239" t="s">
        <v>3843</v>
      </c>
      <c r="K20" s="238" t="s">
        <v>3902</v>
      </c>
      <c r="L20" s="238" t="s">
        <v>3871</v>
      </c>
      <c r="M20" s="240">
        <v>0.28999999999999998</v>
      </c>
      <c r="N20" s="241"/>
      <c r="O20" s="242">
        <v>0.1</v>
      </c>
      <c r="P20" s="242">
        <v>0.2</v>
      </c>
      <c r="Q20" s="242">
        <v>0.3</v>
      </c>
      <c r="R20" s="242">
        <v>0.4</v>
      </c>
      <c r="S20" s="242">
        <v>0.5</v>
      </c>
      <c r="T20" s="242">
        <v>0.6</v>
      </c>
      <c r="U20" s="242">
        <v>0.7</v>
      </c>
      <c r="V20" s="242">
        <v>0.8</v>
      </c>
      <c r="W20" s="242">
        <v>0.9</v>
      </c>
      <c r="X20" s="242">
        <v>1</v>
      </c>
      <c r="Y20" s="243"/>
      <c r="Z20" s="244" t="s">
        <v>3910</v>
      </c>
      <c r="AA20" s="75">
        <v>10</v>
      </c>
      <c r="AB20" s="75" t="s">
        <v>3873</v>
      </c>
    </row>
    <row r="21" spans="1:28" ht="15" customHeight="1">
      <c r="A21" s="236" t="s">
        <v>303</v>
      </c>
      <c r="B21" s="237" t="s">
        <v>304</v>
      </c>
      <c r="C21" s="237" t="s">
        <v>3864</v>
      </c>
      <c r="D21" s="238">
        <v>6</v>
      </c>
      <c r="E21" s="238" t="s">
        <v>3865</v>
      </c>
      <c r="F21" s="237" t="s">
        <v>3911</v>
      </c>
      <c r="G21" s="238" t="s">
        <v>3912</v>
      </c>
      <c r="H21" s="238" t="s">
        <v>3900</v>
      </c>
      <c r="I21" s="239" t="s">
        <v>3901</v>
      </c>
      <c r="J21" s="239" t="s">
        <v>3843</v>
      </c>
      <c r="K21" s="238" t="s">
        <v>3902</v>
      </c>
      <c r="L21" s="238" t="s">
        <v>26</v>
      </c>
      <c r="M21" s="240">
        <v>0.57999999999999996</v>
      </c>
      <c r="N21" s="241"/>
      <c r="O21" s="242">
        <v>0.1</v>
      </c>
      <c r="P21" s="242">
        <v>0.2</v>
      </c>
      <c r="Q21" s="242">
        <v>0.3</v>
      </c>
      <c r="R21" s="242">
        <v>0.4</v>
      </c>
      <c r="S21" s="242">
        <v>0.5</v>
      </c>
      <c r="T21" s="242">
        <v>0.6</v>
      </c>
      <c r="U21" s="242">
        <v>0.7</v>
      </c>
      <c r="V21" s="242">
        <v>0.8</v>
      </c>
      <c r="W21" s="242">
        <v>0.9</v>
      </c>
      <c r="X21" s="242">
        <v>1</v>
      </c>
      <c r="Y21" s="243"/>
      <c r="Z21" s="244" t="s">
        <v>3913</v>
      </c>
      <c r="AA21" s="75">
        <v>8</v>
      </c>
      <c r="AB21" s="75" t="s">
        <v>3880</v>
      </c>
    </row>
    <row r="22" spans="1:28" ht="15" customHeight="1">
      <c r="A22" s="236" t="s">
        <v>83</v>
      </c>
      <c r="B22" s="237" t="s">
        <v>84</v>
      </c>
      <c r="C22" s="237" t="s">
        <v>3864</v>
      </c>
      <c r="D22" s="238">
        <v>6</v>
      </c>
      <c r="E22" s="238" t="s">
        <v>3865</v>
      </c>
      <c r="F22" s="237" t="s">
        <v>3914</v>
      </c>
      <c r="G22" s="238" t="s">
        <v>3912</v>
      </c>
      <c r="H22" s="238" t="s">
        <v>3900</v>
      </c>
      <c r="I22" s="239" t="s">
        <v>3901</v>
      </c>
      <c r="J22" s="239" t="s">
        <v>3843</v>
      </c>
      <c r="K22" s="238" t="s">
        <v>3902</v>
      </c>
      <c r="L22" s="238" t="s">
        <v>26</v>
      </c>
      <c r="M22" s="240">
        <v>0.57999999999999996</v>
      </c>
      <c r="N22" s="241"/>
      <c r="O22" s="242">
        <v>0.1</v>
      </c>
      <c r="P22" s="242">
        <v>0.2</v>
      </c>
      <c r="Q22" s="242">
        <v>0.3</v>
      </c>
      <c r="R22" s="242">
        <v>0.4</v>
      </c>
      <c r="S22" s="242">
        <v>0.5</v>
      </c>
      <c r="T22" s="242">
        <v>0.6</v>
      </c>
      <c r="U22" s="242">
        <v>0.7</v>
      </c>
      <c r="V22" s="242">
        <v>0.8</v>
      </c>
      <c r="W22" s="242">
        <v>0.9</v>
      </c>
      <c r="X22" s="242">
        <v>1</v>
      </c>
      <c r="Y22" s="243"/>
      <c r="Z22" s="244" t="s">
        <v>3915</v>
      </c>
      <c r="AA22" s="75">
        <v>8</v>
      </c>
      <c r="AB22" s="75" t="s">
        <v>3880</v>
      </c>
    </row>
    <row r="23" spans="1:28" ht="15" customHeight="1">
      <c r="A23" s="246" t="s">
        <v>290</v>
      </c>
      <c r="B23" s="237" t="s">
        <v>291</v>
      </c>
      <c r="C23" s="237" t="s">
        <v>3864</v>
      </c>
      <c r="D23" s="238">
        <v>6</v>
      </c>
      <c r="E23" s="238" t="s">
        <v>3865</v>
      </c>
      <c r="F23" s="237" t="s">
        <v>3916</v>
      </c>
      <c r="G23" s="238" t="s">
        <v>3912</v>
      </c>
      <c r="H23" s="238" t="s">
        <v>3900</v>
      </c>
      <c r="I23" s="239" t="s">
        <v>3917</v>
      </c>
      <c r="J23" s="239" t="s">
        <v>3843</v>
      </c>
      <c r="K23" s="238" t="s">
        <v>3918</v>
      </c>
      <c r="L23" s="238" t="s">
        <v>26</v>
      </c>
      <c r="M23" s="247">
        <v>0.62</v>
      </c>
      <c r="N23" s="355"/>
      <c r="O23" s="356">
        <v>0.1</v>
      </c>
      <c r="P23" s="356">
        <v>0.2</v>
      </c>
      <c r="Q23" s="356">
        <v>0.3</v>
      </c>
      <c r="R23" s="356">
        <v>0.4</v>
      </c>
      <c r="S23" s="356">
        <v>0.5</v>
      </c>
      <c r="T23" s="356">
        <v>0.6</v>
      </c>
      <c r="U23" s="356">
        <v>0.7</v>
      </c>
      <c r="V23" s="356">
        <v>0.8</v>
      </c>
      <c r="W23" s="356">
        <v>0.9</v>
      </c>
      <c r="X23" s="356">
        <v>1</v>
      </c>
      <c r="Y23" s="357"/>
      <c r="Z23" s="248" t="s">
        <v>3919</v>
      </c>
      <c r="AA23" s="75">
        <v>8</v>
      </c>
      <c r="AB23" s="75" t="s">
        <v>3880</v>
      </c>
    </row>
    <row r="24" spans="1:28" ht="15" customHeight="1">
      <c r="A24" s="236" t="s">
        <v>629</v>
      </c>
      <c r="B24" s="237" t="s">
        <v>630</v>
      </c>
      <c r="C24" s="237" t="s">
        <v>3864</v>
      </c>
      <c r="D24" s="238">
        <v>7</v>
      </c>
      <c r="E24" s="238" t="s">
        <v>3865</v>
      </c>
      <c r="F24" s="237" t="s">
        <v>3920</v>
      </c>
      <c r="G24" s="238" t="s">
        <v>3907</v>
      </c>
      <c r="H24" s="238" t="s">
        <v>3868</v>
      </c>
      <c r="I24" s="239" t="s">
        <v>3901</v>
      </c>
      <c r="J24" s="239" t="s">
        <v>3843</v>
      </c>
      <c r="K24" s="239" t="s">
        <v>3902</v>
      </c>
      <c r="L24" s="238" t="s">
        <v>3871</v>
      </c>
      <c r="M24" s="240">
        <v>0.72</v>
      </c>
      <c r="N24" s="241"/>
      <c r="O24" s="242">
        <v>0.1</v>
      </c>
      <c r="P24" s="242">
        <v>0.2</v>
      </c>
      <c r="Q24" s="242">
        <v>0.3</v>
      </c>
      <c r="R24" s="242">
        <v>0.4</v>
      </c>
      <c r="S24" s="242">
        <v>0.5</v>
      </c>
      <c r="T24" s="242">
        <v>0.6</v>
      </c>
      <c r="U24" s="242">
        <v>0.7</v>
      </c>
      <c r="V24" s="242">
        <v>0.8</v>
      </c>
      <c r="W24" s="242">
        <v>0.9</v>
      </c>
      <c r="X24" s="242">
        <v>1</v>
      </c>
      <c r="Y24" s="243"/>
      <c r="Z24" s="249" t="s">
        <v>3921</v>
      </c>
      <c r="AA24" s="75">
        <v>9</v>
      </c>
      <c r="AB24" s="75" t="s">
        <v>3922</v>
      </c>
    </row>
    <row r="25" spans="1:28" ht="15" customHeight="1">
      <c r="A25" s="236" t="s">
        <v>739</v>
      </c>
      <c r="B25" s="237" t="s">
        <v>740</v>
      </c>
      <c r="C25" s="237" t="s">
        <v>3864</v>
      </c>
      <c r="D25" s="238">
        <v>6</v>
      </c>
      <c r="E25" s="238" t="s">
        <v>3865</v>
      </c>
      <c r="F25" s="237" t="s">
        <v>3923</v>
      </c>
      <c r="G25" s="238" t="s">
        <v>3912</v>
      </c>
      <c r="H25" s="238" t="s">
        <v>3900</v>
      </c>
      <c r="I25" s="239" t="s">
        <v>3917</v>
      </c>
      <c r="J25" s="239" t="s">
        <v>3843</v>
      </c>
      <c r="K25" s="238" t="s">
        <v>3902</v>
      </c>
      <c r="L25" s="238" t="s">
        <v>26</v>
      </c>
      <c r="M25" s="240">
        <v>0.57999999999999996</v>
      </c>
      <c r="N25" s="241"/>
      <c r="O25" s="242">
        <v>0.1</v>
      </c>
      <c r="P25" s="242">
        <v>0.2</v>
      </c>
      <c r="Q25" s="242">
        <v>0.3</v>
      </c>
      <c r="R25" s="242">
        <v>0.4</v>
      </c>
      <c r="S25" s="242">
        <v>0.5</v>
      </c>
      <c r="T25" s="242">
        <v>0.6</v>
      </c>
      <c r="U25" s="242">
        <v>0.7</v>
      </c>
      <c r="V25" s="242">
        <v>0.8</v>
      </c>
      <c r="W25" s="242">
        <v>0.9</v>
      </c>
      <c r="X25" s="242">
        <v>1</v>
      </c>
      <c r="Y25" s="243"/>
      <c r="Z25" s="244" t="s">
        <v>3924</v>
      </c>
      <c r="AA25" s="75">
        <v>8</v>
      </c>
      <c r="AB25" s="75" t="s">
        <v>3880</v>
      </c>
    </row>
    <row r="26" spans="1:28" ht="15" customHeight="1">
      <c r="A26" s="236" t="s">
        <v>656</v>
      </c>
      <c r="B26" s="237" t="s">
        <v>657</v>
      </c>
      <c r="C26" s="237" t="s">
        <v>3864</v>
      </c>
      <c r="D26" s="238">
        <v>6</v>
      </c>
      <c r="E26" s="238" t="s">
        <v>3865</v>
      </c>
      <c r="F26" s="237" t="s">
        <v>3925</v>
      </c>
      <c r="G26" s="238" t="s">
        <v>3912</v>
      </c>
      <c r="H26" s="238" t="s">
        <v>3900</v>
      </c>
      <c r="I26" s="239" t="s">
        <v>3917</v>
      </c>
      <c r="J26" s="239" t="s">
        <v>3843</v>
      </c>
      <c r="K26" s="238" t="s">
        <v>3902</v>
      </c>
      <c r="L26" s="238" t="s">
        <v>26</v>
      </c>
      <c r="M26" s="240">
        <v>0.57999999999999996</v>
      </c>
      <c r="N26" s="241"/>
      <c r="O26" s="242">
        <v>0.1</v>
      </c>
      <c r="P26" s="242">
        <v>0.2</v>
      </c>
      <c r="Q26" s="242">
        <v>0.3</v>
      </c>
      <c r="R26" s="242">
        <v>0.4</v>
      </c>
      <c r="S26" s="242">
        <v>0.5</v>
      </c>
      <c r="T26" s="242">
        <v>0.6</v>
      </c>
      <c r="U26" s="242">
        <v>0.7</v>
      </c>
      <c r="V26" s="242">
        <v>0.8</v>
      </c>
      <c r="W26" s="242">
        <v>0.9</v>
      </c>
      <c r="X26" s="242">
        <v>1</v>
      </c>
      <c r="Y26" s="243"/>
      <c r="Z26" s="244" t="s">
        <v>3926</v>
      </c>
      <c r="AA26" s="75">
        <v>8</v>
      </c>
      <c r="AB26" s="75" t="s">
        <v>3880</v>
      </c>
    </row>
    <row r="27" spans="1:28" ht="15" customHeight="1">
      <c r="A27" s="236" t="s">
        <v>994</v>
      </c>
      <c r="B27" s="237" t="s">
        <v>995</v>
      </c>
      <c r="C27" s="237" t="s">
        <v>3864</v>
      </c>
      <c r="D27" s="238">
        <v>7</v>
      </c>
      <c r="E27" s="238" t="s">
        <v>3865</v>
      </c>
      <c r="F27" s="237" t="s">
        <v>3927</v>
      </c>
      <c r="G27" s="238" t="s">
        <v>3928</v>
      </c>
      <c r="H27" s="238" t="s">
        <v>3868</v>
      </c>
      <c r="I27" s="239" t="s">
        <v>3901</v>
      </c>
      <c r="J27" s="239" t="s">
        <v>3843</v>
      </c>
      <c r="K27" s="238" t="s">
        <v>3902</v>
      </c>
      <c r="L27" s="238" t="s">
        <v>3871</v>
      </c>
      <c r="M27" s="240">
        <v>0.67</v>
      </c>
      <c r="N27" s="241"/>
      <c r="O27" s="242">
        <v>0.1</v>
      </c>
      <c r="P27" s="242">
        <v>0.2</v>
      </c>
      <c r="Q27" s="242">
        <v>0.3</v>
      </c>
      <c r="R27" s="242">
        <v>0.4</v>
      </c>
      <c r="S27" s="242">
        <v>0.5</v>
      </c>
      <c r="T27" s="242">
        <v>0.6</v>
      </c>
      <c r="U27" s="242">
        <v>0.7</v>
      </c>
      <c r="V27" s="242">
        <v>0.8</v>
      </c>
      <c r="W27" s="242">
        <v>0.9</v>
      </c>
      <c r="X27" s="242">
        <v>1</v>
      </c>
      <c r="Y27" s="243"/>
      <c r="Z27" s="244" t="s">
        <v>3929</v>
      </c>
      <c r="AA27" s="75">
        <v>9</v>
      </c>
      <c r="AB27" s="75" t="s">
        <v>3922</v>
      </c>
    </row>
    <row r="28" spans="1:28" ht="15" customHeight="1">
      <c r="A28" s="236" t="s">
        <v>1009</v>
      </c>
      <c r="B28" s="237" t="s">
        <v>1010</v>
      </c>
      <c r="C28" s="237" t="s">
        <v>3864</v>
      </c>
      <c r="D28" s="238">
        <v>7</v>
      </c>
      <c r="E28" s="238" t="s">
        <v>3865</v>
      </c>
      <c r="F28" s="237" t="s">
        <v>3930</v>
      </c>
      <c r="G28" s="238" t="s">
        <v>3928</v>
      </c>
      <c r="H28" s="238" t="s">
        <v>3868</v>
      </c>
      <c r="I28" s="239" t="s">
        <v>3901</v>
      </c>
      <c r="J28" s="239" t="s">
        <v>3843</v>
      </c>
      <c r="K28" s="238" t="s">
        <v>3902</v>
      </c>
      <c r="L28" s="238" t="s">
        <v>3871</v>
      </c>
      <c r="M28" s="240">
        <v>0.67</v>
      </c>
      <c r="N28" s="241"/>
      <c r="O28" s="242">
        <v>0.1</v>
      </c>
      <c r="P28" s="242">
        <v>0.2</v>
      </c>
      <c r="Q28" s="242">
        <v>0.3</v>
      </c>
      <c r="R28" s="242">
        <v>0.4</v>
      </c>
      <c r="S28" s="242">
        <v>0.5</v>
      </c>
      <c r="T28" s="242">
        <v>0.6</v>
      </c>
      <c r="U28" s="242">
        <v>0.7</v>
      </c>
      <c r="V28" s="242">
        <v>0.8</v>
      </c>
      <c r="W28" s="242">
        <v>0.9</v>
      </c>
      <c r="X28" s="242">
        <v>1</v>
      </c>
      <c r="Y28" s="243"/>
      <c r="Z28" s="244"/>
      <c r="AA28" s="75">
        <v>9</v>
      </c>
      <c r="AB28" s="75" t="s">
        <v>3922</v>
      </c>
    </row>
    <row r="29" spans="1:28" ht="15" customHeight="1">
      <c r="A29" s="236" t="s">
        <v>1020</v>
      </c>
      <c r="B29" s="237" t="s">
        <v>1021</v>
      </c>
      <c r="C29" s="237" t="s">
        <v>3864</v>
      </c>
      <c r="D29" s="238">
        <v>7</v>
      </c>
      <c r="E29" s="238" t="s">
        <v>3865</v>
      </c>
      <c r="F29" s="237" t="s">
        <v>3931</v>
      </c>
      <c r="G29" s="238" t="s">
        <v>3928</v>
      </c>
      <c r="H29" s="238" t="s">
        <v>3868</v>
      </c>
      <c r="I29" s="239" t="s">
        <v>3901</v>
      </c>
      <c r="J29" s="239" t="s">
        <v>3843</v>
      </c>
      <c r="K29" s="238" t="s">
        <v>3902</v>
      </c>
      <c r="L29" s="238" t="s">
        <v>3871</v>
      </c>
      <c r="M29" s="240">
        <v>0.67</v>
      </c>
      <c r="N29" s="241"/>
      <c r="O29" s="242">
        <v>0.1</v>
      </c>
      <c r="P29" s="242">
        <v>0.2</v>
      </c>
      <c r="Q29" s="242">
        <v>0.3</v>
      </c>
      <c r="R29" s="242">
        <v>0.4</v>
      </c>
      <c r="S29" s="242">
        <v>0.5</v>
      </c>
      <c r="T29" s="242">
        <v>0.6</v>
      </c>
      <c r="U29" s="242">
        <v>0.7</v>
      </c>
      <c r="V29" s="242">
        <v>0.8</v>
      </c>
      <c r="W29" s="242">
        <v>0.9</v>
      </c>
      <c r="X29" s="242">
        <v>1</v>
      </c>
      <c r="Y29" s="243"/>
      <c r="Z29" s="244" t="s">
        <v>3932</v>
      </c>
      <c r="AA29" s="75">
        <v>9</v>
      </c>
      <c r="AB29" s="75" t="s">
        <v>3922</v>
      </c>
    </row>
    <row r="30" spans="1:28" ht="15" customHeight="1">
      <c r="A30" s="236" t="s">
        <v>624</v>
      </c>
      <c r="B30" s="237" t="s">
        <v>625</v>
      </c>
      <c r="C30" s="237" t="s">
        <v>3864</v>
      </c>
      <c r="D30" s="238">
        <v>7</v>
      </c>
      <c r="E30" s="238" t="s">
        <v>3865</v>
      </c>
      <c r="F30" s="237" t="s">
        <v>3933</v>
      </c>
      <c r="G30" s="238" t="s">
        <v>3928</v>
      </c>
      <c r="H30" s="238" t="s">
        <v>3868</v>
      </c>
      <c r="I30" s="239" t="s">
        <v>3901</v>
      </c>
      <c r="J30" s="239" t="s">
        <v>3843</v>
      </c>
      <c r="K30" s="238" t="s">
        <v>3902</v>
      </c>
      <c r="L30" s="238" t="s">
        <v>3871</v>
      </c>
      <c r="M30" s="240">
        <v>0.57999999999999996</v>
      </c>
      <c r="N30" s="241"/>
      <c r="O30" s="242">
        <v>0.1</v>
      </c>
      <c r="P30" s="242">
        <v>0.2</v>
      </c>
      <c r="Q30" s="242">
        <v>0.3</v>
      </c>
      <c r="R30" s="242">
        <v>0.4</v>
      </c>
      <c r="S30" s="242">
        <v>0.5</v>
      </c>
      <c r="T30" s="242">
        <v>0.6</v>
      </c>
      <c r="U30" s="242">
        <v>0.7</v>
      </c>
      <c r="V30" s="242">
        <v>0.8</v>
      </c>
      <c r="W30" s="242">
        <v>0.9</v>
      </c>
      <c r="X30" s="242">
        <v>1</v>
      </c>
      <c r="Y30" s="243"/>
      <c r="Z30" s="249" t="s">
        <v>3934</v>
      </c>
      <c r="AA30" s="75">
        <v>9</v>
      </c>
      <c r="AB30" s="75" t="s">
        <v>3922</v>
      </c>
    </row>
    <row r="31" spans="1:28" ht="15" customHeight="1">
      <c r="A31" s="236" t="s">
        <v>482</v>
      </c>
      <c r="B31" s="237" t="s">
        <v>483</v>
      </c>
      <c r="C31" s="237" t="s">
        <v>3864</v>
      </c>
      <c r="D31" s="238">
        <v>6</v>
      </c>
      <c r="E31" s="238" t="s">
        <v>3865</v>
      </c>
      <c r="F31" s="237" t="s">
        <v>3935</v>
      </c>
      <c r="G31" s="238" t="s">
        <v>3912</v>
      </c>
      <c r="H31" s="238" t="s">
        <v>3900</v>
      </c>
      <c r="I31" s="239" t="s">
        <v>3901</v>
      </c>
      <c r="J31" s="239" t="s">
        <v>3843</v>
      </c>
      <c r="K31" s="238" t="s">
        <v>3902</v>
      </c>
      <c r="L31" s="238" t="s">
        <v>26</v>
      </c>
      <c r="M31" s="240">
        <v>0.67</v>
      </c>
      <c r="N31" s="241"/>
      <c r="O31" s="242">
        <v>0.1</v>
      </c>
      <c r="P31" s="242">
        <v>0.2</v>
      </c>
      <c r="Q31" s="242">
        <v>0.3</v>
      </c>
      <c r="R31" s="242">
        <v>0.4</v>
      </c>
      <c r="S31" s="242">
        <v>0.5</v>
      </c>
      <c r="T31" s="242">
        <v>0.6</v>
      </c>
      <c r="U31" s="242">
        <v>0.7</v>
      </c>
      <c r="V31" s="242">
        <v>0.8</v>
      </c>
      <c r="W31" s="242">
        <v>0.9</v>
      </c>
      <c r="X31" s="242">
        <v>1</v>
      </c>
      <c r="Y31" s="243"/>
      <c r="Z31" s="250" t="s">
        <v>3936</v>
      </c>
      <c r="AA31" s="75">
        <v>8</v>
      </c>
      <c r="AB31" s="75" t="s">
        <v>3880</v>
      </c>
    </row>
    <row r="32" spans="1:28" ht="15" customHeight="1">
      <c r="A32" s="236" t="s">
        <v>78</v>
      </c>
      <c r="B32" s="237" t="s">
        <v>79</v>
      </c>
      <c r="C32" s="237" t="s">
        <v>3864</v>
      </c>
      <c r="D32" s="238">
        <v>6</v>
      </c>
      <c r="E32" s="238" t="s">
        <v>3865</v>
      </c>
      <c r="F32" s="237" t="s">
        <v>3937</v>
      </c>
      <c r="G32" s="238" t="s">
        <v>3912</v>
      </c>
      <c r="H32" s="238" t="s">
        <v>3900</v>
      </c>
      <c r="I32" s="239" t="s">
        <v>3901</v>
      </c>
      <c r="J32" s="239" t="s">
        <v>3843</v>
      </c>
      <c r="K32" s="238" t="s">
        <v>3918</v>
      </c>
      <c r="L32" s="238" t="s">
        <v>26</v>
      </c>
      <c r="M32" s="240">
        <v>0.62</v>
      </c>
      <c r="N32" s="241"/>
      <c r="O32" s="242">
        <v>0.1</v>
      </c>
      <c r="P32" s="242">
        <v>0.2</v>
      </c>
      <c r="Q32" s="242">
        <v>0.3</v>
      </c>
      <c r="R32" s="242">
        <v>0.4</v>
      </c>
      <c r="S32" s="242">
        <v>0.5</v>
      </c>
      <c r="T32" s="242">
        <v>0.6</v>
      </c>
      <c r="U32" s="242">
        <v>0.7</v>
      </c>
      <c r="V32" s="242">
        <v>0.8</v>
      </c>
      <c r="W32" s="242">
        <v>0.9</v>
      </c>
      <c r="X32" s="242">
        <v>1</v>
      </c>
      <c r="Y32" s="243"/>
      <c r="Z32" s="244" t="s">
        <v>3938</v>
      </c>
      <c r="AA32" s="75">
        <v>8</v>
      </c>
      <c r="AB32" s="75" t="s">
        <v>3880</v>
      </c>
    </row>
    <row r="33" spans="1:28" ht="15" customHeight="1">
      <c r="A33" s="236" t="s">
        <v>788</v>
      </c>
      <c r="B33" s="237" t="s">
        <v>789</v>
      </c>
      <c r="C33" s="237" t="s">
        <v>3864</v>
      </c>
      <c r="D33" s="238">
        <v>7</v>
      </c>
      <c r="E33" s="238" t="s">
        <v>3865</v>
      </c>
      <c r="F33" s="237" t="s">
        <v>3939</v>
      </c>
      <c r="G33" s="238" t="s">
        <v>3928</v>
      </c>
      <c r="H33" s="238" t="s">
        <v>3868</v>
      </c>
      <c r="I33" s="239" t="s">
        <v>3901</v>
      </c>
      <c r="J33" s="239" t="s">
        <v>3843</v>
      </c>
      <c r="K33" s="238" t="s">
        <v>3902</v>
      </c>
      <c r="L33" s="238" t="s">
        <v>3871</v>
      </c>
      <c r="M33" s="240">
        <v>0.67</v>
      </c>
      <c r="N33" s="241"/>
      <c r="O33" s="242">
        <v>0.1</v>
      </c>
      <c r="P33" s="242">
        <v>0.2</v>
      </c>
      <c r="Q33" s="242">
        <v>0.3</v>
      </c>
      <c r="R33" s="242">
        <v>0.4</v>
      </c>
      <c r="S33" s="242">
        <v>0.5</v>
      </c>
      <c r="T33" s="242">
        <v>0.6</v>
      </c>
      <c r="U33" s="242">
        <v>0.7</v>
      </c>
      <c r="V33" s="242">
        <v>0.8</v>
      </c>
      <c r="W33" s="242">
        <v>0.9</v>
      </c>
      <c r="X33" s="242">
        <v>1</v>
      </c>
      <c r="Y33" s="243"/>
      <c r="Z33" s="244" t="s">
        <v>3940</v>
      </c>
      <c r="AA33" s="75">
        <v>9</v>
      </c>
      <c r="AB33" s="75" t="s">
        <v>3941</v>
      </c>
    </row>
    <row r="34" spans="1:28" ht="15" customHeight="1">
      <c r="A34" s="236" t="s">
        <v>523</v>
      </c>
      <c r="B34" s="237" t="s">
        <v>524</v>
      </c>
      <c r="C34" s="237" t="s">
        <v>3864</v>
      </c>
      <c r="D34" s="238">
        <v>7</v>
      </c>
      <c r="E34" s="238" t="s">
        <v>3865</v>
      </c>
      <c r="F34" s="237" t="s">
        <v>3942</v>
      </c>
      <c r="G34" s="238" t="s">
        <v>3912</v>
      </c>
      <c r="H34" s="238" t="s">
        <v>3868</v>
      </c>
      <c r="I34" s="239" t="s">
        <v>3901</v>
      </c>
      <c r="J34" s="239" t="s">
        <v>3843</v>
      </c>
      <c r="K34" s="238" t="s">
        <v>3902</v>
      </c>
      <c r="L34" s="238" t="s">
        <v>3871</v>
      </c>
      <c r="M34" s="240">
        <v>0.67</v>
      </c>
      <c r="N34" s="241"/>
      <c r="O34" s="242">
        <v>0.1</v>
      </c>
      <c r="P34" s="242">
        <v>0.2</v>
      </c>
      <c r="Q34" s="242">
        <v>0.3</v>
      </c>
      <c r="R34" s="242">
        <v>0.4</v>
      </c>
      <c r="S34" s="242">
        <v>0.5</v>
      </c>
      <c r="T34" s="242">
        <v>0.6</v>
      </c>
      <c r="U34" s="242">
        <v>0.7</v>
      </c>
      <c r="V34" s="242">
        <v>0.8</v>
      </c>
      <c r="W34" s="242">
        <v>0.9</v>
      </c>
      <c r="X34" s="242">
        <v>1</v>
      </c>
      <c r="Y34" s="243"/>
      <c r="Z34" s="244"/>
      <c r="AA34" s="75">
        <v>9</v>
      </c>
      <c r="AB34" s="75" t="s">
        <v>3941</v>
      </c>
    </row>
    <row r="35" spans="1:28" ht="15" customHeight="1">
      <c r="A35" s="236" t="s">
        <v>516</v>
      </c>
      <c r="B35" s="237" t="s">
        <v>517</v>
      </c>
      <c r="C35" s="237" t="s">
        <v>3864</v>
      </c>
      <c r="D35" s="238">
        <v>7</v>
      </c>
      <c r="E35" s="238" t="s">
        <v>3865</v>
      </c>
      <c r="F35" s="237" t="s">
        <v>3943</v>
      </c>
      <c r="G35" s="238" t="s">
        <v>3928</v>
      </c>
      <c r="H35" s="238" t="s">
        <v>3868</v>
      </c>
      <c r="I35" s="239" t="s">
        <v>3901</v>
      </c>
      <c r="J35" s="239" t="s">
        <v>3843</v>
      </c>
      <c r="K35" s="238" t="s">
        <v>3902</v>
      </c>
      <c r="L35" s="238" t="s">
        <v>3871</v>
      </c>
      <c r="M35" s="240">
        <v>0.57999999999999996</v>
      </c>
      <c r="N35" s="241"/>
      <c r="O35" s="242">
        <v>0.1</v>
      </c>
      <c r="P35" s="242">
        <v>0.2</v>
      </c>
      <c r="Q35" s="242">
        <v>0.3</v>
      </c>
      <c r="R35" s="242">
        <v>0.4</v>
      </c>
      <c r="S35" s="242">
        <v>0.5</v>
      </c>
      <c r="T35" s="242">
        <v>0.6</v>
      </c>
      <c r="U35" s="242">
        <v>0.7</v>
      </c>
      <c r="V35" s="242">
        <v>0.8</v>
      </c>
      <c r="W35" s="242">
        <v>0.9</v>
      </c>
      <c r="X35" s="242">
        <v>1</v>
      </c>
      <c r="Y35" s="243"/>
      <c r="Z35" s="244"/>
      <c r="AA35" s="75">
        <v>9</v>
      </c>
      <c r="AB35" s="75" t="s">
        <v>3941</v>
      </c>
    </row>
    <row r="36" spans="1:28" ht="15" customHeight="1">
      <c r="A36" s="236" t="s">
        <v>443</v>
      </c>
      <c r="B36" s="237" t="s">
        <v>444</v>
      </c>
      <c r="C36" s="237" t="s">
        <v>3864</v>
      </c>
      <c r="D36" s="238">
        <v>7</v>
      </c>
      <c r="E36" s="238" t="s">
        <v>3865</v>
      </c>
      <c r="F36" s="237" t="s">
        <v>3944</v>
      </c>
      <c r="G36" s="238" t="s">
        <v>3928</v>
      </c>
      <c r="H36" s="238" t="s">
        <v>3868</v>
      </c>
      <c r="I36" s="239" t="s">
        <v>3901</v>
      </c>
      <c r="J36" s="239" t="s">
        <v>3843</v>
      </c>
      <c r="K36" s="238" t="s">
        <v>3902</v>
      </c>
      <c r="L36" s="238" t="s">
        <v>3871</v>
      </c>
      <c r="M36" s="240">
        <v>0.67</v>
      </c>
      <c r="N36" s="241"/>
      <c r="O36" s="242">
        <v>0.1</v>
      </c>
      <c r="P36" s="242">
        <v>0.2</v>
      </c>
      <c r="Q36" s="242">
        <v>0.3</v>
      </c>
      <c r="R36" s="242">
        <v>0.4</v>
      </c>
      <c r="S36" s="242">
        <v>0.5</v>
      </c>
      <c r="T36" s="242">
        <v>0.6</v>
      </c>
      <c r="U36" s="242">
        <v>0.7</v>
      </c>
      <c r="V36" s="242">
        <v>0.8</v>
      </c>
      <c r="W36" s="242">
        <v>0.9</v>
      </c>
      <c r="X36" s="242">
        <v>1</v>
      </c>
      <c r="Y36" s="243"/>
      <c r="Z36" s="244" t="s">
        <v>3932</v>
      </c>
      <c r="AA36" s="75">
        <v>9</v>
      </c>
      <c r="AB36" s="75" t="s">
        <v>3941</v>
      </c>
    </row>
    <row r="37" spans="1:28" ht="15" customHeight="1">
      <c r="A37" s="236" t="s">
        <v>422</v>
      </c>
      <c r="B37" s="237" t="s">
        <v>423</v>
      </c>
      <c r="C37" s="237" t="s">
        <v>3864</v>
      </c>
      <c r="D37" s="238">
        <v>6</v>
      </c>
      <c r="E37" s="238" t="s">
        <v>3865</v>
      </c>
      <c r="F37" s="237" t="s">
        <v>3945</v>
      </c>
      <c r="G37" s="238" t="s">
        <v>3946</v>
      </c>
      <c r="H37" s="238" t="s">
        <v>3900</v>
      </c>
      <c r="I37" s="239" t="s">
        <v>3917</v>
      </c>
      <c r="J37" s="239" t="s">
        <v>3843</v>
      </c>
      <c r="K37" s="238" t="s">
        <v>3902</v>
      </c>
      <c r="L37" s="238" t="s">
        <v>26</v>
      </c>
      <c r="M37" s="240">
        <v>0.77</v>
      </c>
      <c r="N37" s="241"/>
      <c r="O37" s="242">
        <v>0.1</v>
      </c>
      <c r="P37" s="242">
        <v>0.2</v>
      </c>
      <c r="Q37" s="242">
        <v>0.3</v>
      </c>
      <c r="R37" s="242">
        <v>0.4</v>
      </c>
      <c r="S37" s="242">
        <v>0.5</v>
      </c>
      <c r="T37" s="242">
        <v>0.6</v>
      </c>
      <c r="U37" s="242">
        <v>0.7</v>
      </c>
      <c r="V37" s="242">
        <v>0.8</v>
      </c>
      <c r="W37" s="242">
        <v>0.9</v>
      </c>
      <c r="X37" s="242">
        <v>1</v>
      </c>
      <c r="Y37" s="243"/>
      <c r="Z37" s="244" t="s">
        <v>3947</v>
      </c>
      <c r="AA37" s="75">
        <v>8</v>
      </c>
      <c r="AB37" s="75" t="s">
        <v>3880</v>
      </c>
    </row>
    <row r="38" spans="1:28" ht="15" customHeight="1">
      <c r="A38" s="236" t="s">
        <v>782</v>
      </c>
      <c r="B38" s="237" t="s">
        <v>783</v>
      </c>
      <c r="C38" s="237" t="s">
        <v>3864</v>
      </c>
      <c r="D38" s="238">
        <v>5</v>
      </c>
      <c r="E38" s="238" t="s">
        <v>3865</v>
      </c>
      <c r="F38" s="237" t="s">
        <v>3948</v>
      </c>
      <c r="G38" s="238" t="s">
        <v>3946</v>
      </c>
      <c r="H38" s="238" t="s">
        <v>3900</v>
      </c>
      <c r="I38" s="239" t="s">
        <v>3901</v>
      </c>
      <c r="J38" s="239" t="s">
        <v>3843</v>
      </c>
      <c r="K38" s="238" t="s">
        <v>3902</v>
      </c>
      <c r="L38" s="238" t="s">
        <v>26</v>
      </c>
      <c r="M38" s="240">
        <v>0.77</v>
      </c>
      <c r="N38" s="241"/>
      <c r="O38" s="242">
        <v>0.1</v>
      </c>
      <c r="P38" s="242">
        <v>0.2</v>
      </c>
      <c r="Q38" s="242">
        <v>0.3</v>
      </c>
      <c r="R38" s="242">
        <v>0.4</v>
      </c>
      <c r="S38" s="242">
        <v>0.5</v>
      </c>
      <c r="T38" s="242">
        <v>0.6</v>
      </c>
      <c r="U38" s="242">
        <v>0.7</v>
      </c>
      <c r="V38" s="242">
        <v>0.8</v>
      </c>
      <c r="W38" s="242">
        <v>0.9</v>
      </c>
      <c r="X38" s="242">
        <v>1</v>
      </c>
      <c r="Y38" s="243"/>
      <c r="Z38" s="244" t="s">
        <v>3949</v>
      </c>
      <c r="AA38" s="75">
        <v>9</v>
      </c>
      <c r="AB38" s="75" t="s">
        <v>3873</v>
      </c>
    </row>
    <row r="39" spans="1:28" ht="15" customHeight="1">
      <c r="A39" s="236" t="s">
        <v>504</v>
      </c>
      <c r="B39" s="237" t="s">
        <v>505</v>
      </c>
      <c r="C39" s="237" t="s">
        <v>3864</v>
      </c>
      <c r="D39" s="238">
        <v>7</v>
      </c>
      <c r="E39" s="238" t="s">
        <v>3865</v>
      </c>
      <c r="F39" s="237" t="s">
        <v>3950</v>
      </c>
      <c r="G39" s="238" t="s">
        <v>3946</v>
      </c>
      <c r="H39" s="238" t="s">
        <v>3868</v>
      </c>
      <c r="I39" s="239" t="s">
        <v>3901</v>
      </c>
      <c r="J39" s="239" t="s">
        <v>3843</v>
      </c>
      <c r="K39" s="238" t="s">
        <v>3902</v>
      </c>
      <c r="L39" s="238" t="s">
        <v>3871</v>
      </c>
      <c r="M39" s="240">
        <v>0.77</v>
      </c>
      <c r="N39" s="241"/>
      <c r="O39" s="242">
        <v>0.1</v>
      </c>
      <c r="P39" s="242">
        <v>0.2</v>
      </c>
      <c r="Q39" s="242">
        <v>0.3</v>
      </c>
      <c r="R39" s="242">
        <v>0.4</v>
      </c>
      <c r="S39" s="242">
        <v>0.5</v>
      </c>
      <c r="T39" s="242">
        <v>0.6</v>
      </c>
      <c r="U39" s="242">
        <v>0.7</v>
      </c>
      <c r="V39" s="242">
        <v>0.8</v>
      </c>
      <c r="W39" s="242">
        <v>0.9</v>
      </c>
      <c r="X39" s="242">
        <v>1</v>
      </c>
      <c r="Y39" s="243"/>
      <c r="Z39" s="244"/>
      <c r="AA39" s="75">
        <v>9</v>
      </c>
      <c r="AB39" s="75" t="s">
        <v>3941</v>
      </c>
    </row>
    <row r="40" spans="1:28" ht="15" customHeight="1">
      <c r="A40" s="236" t="s">
        <v>163</v>
      </c>
      <c r="B40" s="237" t="s">
        <v>164</v>
      </c>
      <c r="C40" s="237" t="s">
        <v>3864</v>
      </c>
      <c r="D40" s="238">
        <v>6</v>
      </c>
      <c r="E40" s="238" t="s">
        <v>3865</v>
      </c>
      <c r="F40" s="237" t="s">
        <v>3951</v>
      </c>
      <c r="G40" s="238" t="s">
        <v>3946</v>
      </c>
      <c r="H40" s="238" t="s">
        <v>3900</v>
      </c>
      <c r="I40" s="239" t="s">
        <v>3917</v>
      </c>
      <c r="J40" s="239" t="s">
        <v>3843</v>
      </c>
      <c r="K40" s="238" t="s">
        <v>3902</v>
      </c>
      <c r="L40" s="238" t="s">
        <v>26</v>
      </c>
      <c r="M40" s="240">
        <v>0.77</v>
      </c>
      <c r="N40" s="241"/>
      <c r="O40" s="242">
        <v>0.1</v>
      </c>
      <c r="P40" s="242">
        <v>0.2</v>
      </c>
      <c r="Q40" s="242">
        <v>0.3</v>
      </c>
      <c r="R40" s="242">
        <v>0.4</v>
      </c>
      <c r="S40" s="242">
        <v>0.5</v>
      </c>
      <c r="T40" s="242">
        <v>0.6</v>
      </c>
      <c r="U40" s="242">
        <v>0.7</v>
      </c>
      <c r="V40" s="242">
        <v>0.8</v>
      </c>
      <c r="W40" s="242">
        <v>0.9</v>
      </c>
      <c r="X40" s="242">
        <v>1</v>
      </c>
      <c r="Y40" s="243"/>
      <c r="Z40" s="249" t="s">
        <v>3952</v>
      </c>
      <c r="AA40" s="75">
        <v>8</v>
      </c>
      <c r="AB40" s="75" t="s">
        <v>3953</v>
      </c>
    </row>
    <row r="41" spans="1:28" ht="15" customHeight="1">
      <c r="A41" s="236" t="s">
        <v>703</v>
      </c>
      <c r="B41" s="237" t="s">
        <v>704</v>
      </c>
      <c r="C41" s="237" t="s">
        <v>3864</v>
      </c>
      <c r="D41" s="238">
        <v>5</v>
      </c>
      <c r="E41" s="238" t="s">
        <v>3865</v>
      </c>
      <c r="F41" s="237" t="s">
        <v>3954</v>
      </c>
      <c r="G41" s="238" t="s">
        <v>3955</v>
      </c>
      <c r="H41" s="238" t="s">
        <v>3956</v>
      </c>
      <c r="I41" s="239" t="s">
        <v>3957</v>
      </c>
      <c r="J41" s="239" t="s">
        <v>3843</v>
      </c>
      <c r="K41" s="239" t="s">
        <v>3843</v>
      </c>
      <c r="L41" s="238" t="s">
        <v>26</v>
      </c>
      <c r="M41" s="240">
        <v>0.81</v>
      </c>
      <c r="N41" s="241"/>
      <c r="O41" s="242">
        <v>0.1</v>
      </c>
      <c r="P41" s="242">
        <v>0.2</v>
      </c>
      <c r="Q41" s="242">
        <v>0.3</v>
      </c>
      <c r="R41" s="242">
        <v>0.4</v>
      </c>
      <c r="S41" s="242">
        <v>0.5</v>
      </c>
      <c r="T41" s="242">
        <v>0.6</v>
      </c>
      <c r="U41" s="242">
        <v>0.7</v>
      </c>
      <c r="V41" s="242">
        <v>0.8</v>
      </c>
      <c r="W41" s="242">
        <v>0.9</v>
      </c>
      <c r="X41" s="242">
        <v>1</v>
      </c>
      <c r="Y41" s="243"/>
      <c r="Z41" s="244" t="s">
        <v>3958</v>
      </c>
      <c r="AA41" s="75">
        <v>8</v>
      </c>
      <c r="AB41" s="75" t="s">
        <v>3880</v>
      </c>
    </row>
    <row r="42" spans="1:28" ht="15.75" customHeight="1">
      <c r="A42" s="251"/>
    </row>
    <row r="43" spans="1:28" ht="15.75" customHeight="1">
      <c r="A43" s="251"/>
    </row>
    <row r="44" spans="1:28" ht="15" customHeight="1">
      <c r="A44" s="236" t="s">
        <v>1333</v>
      </c>
      <c r="B44" s="237" t="s">
        <v>1334</v>
      </c>
      <c r="C44" s="237" t="s">
        <v>3864</v>
      </c>
      <c r="D44" s="238">
        <v>8</v>
      </c>
      <c r="E44" s="238" t="s">
        <v>3959</v>
      </c>
      <c r="F44" s="237" t="s">
        <v>3960</v>
      </c>
      <c r="G44" s="238" t="s">
        <v>3961</v>
      </c>
      <c r="H44" s="238" t="s">
        <v>3855</v>
      </c>
      <c r="I44" s="239" t="s">
        <v>3843</v>
      </c>
      <c r="J44" s="239" t="s">
        <v>3843</v>
      </c>
      <c r="K44" s="238" t="s">
        <v>3870</v>
      </c>
      <c r="L44" s="238" t="s">
        <v>3883</v>
      </c>
      <c r="M44" s="240">
        <v>0.05</v>
      </c>
      <c r="N44" s="241"/>
      <c r="O44" s="242">
        <v>0.1</v>
      </c>
      <c r="P44" s="242">
        <v>0.2</v>
      </c>
      <c r="Q44" s="242">
        <v>0.3</v>
      </c>
      <c r="R44" s="242">
        <v>0.4</v>
      </c>
      <c r="S44" s="242">
        <v>0.5</v>
      </c>
      <c r="T44" s="242">
        <v>0.6</v>
      </c>
      <c r="U44" s="242">
        <v>0.7</v>
      </c>
      <c r="V44" s="242">
        <v>0.8</v>
      </c>
      <c r="W44" s="242">
        <v>0.9</v>
      </c>
      <c r="X44" s="242">
        <v>1</v>
      </c>
      <c r="Y44" s="243"/>
      <c r="Z44" s="244"/>
    </row>
    <row r="45" spans="1:28" ht="15" customHeight="1">
      <c r="A45" s="236" t="s">
        <v>2938</v>
      </c>
      <c r="B45" s="237" t="s">
        <v>2939</v>
      </c>
      <c r="C45" s="237" t="s">
        <v>3864</v>
      </c>
      <c r="D45" s="238">
        <v>9</v>
      </c>
      <c r="E45" s="238" t="s">
        <v>3962</v>
      </c>
      <c r="F45" s="237" t="s">
        <v>3963</v>
      </c>
      <c r="G45" s="238" t="s">
        <v>3961</v>
      </c>
      <c r="H45" s="238" t="s">
        <v>3855</v>
      </c>
      <c r="I45" s="239" t="s">
        <v>3843</v>
      </c>
      <c r="J45" s="239" t="s">
        <v>3843</v>
      </c>
      <c r="K45" s="238" t="s">
        <v>3870</v>
      </c>
      <c r="L45" s="238" t="s">
        <v>3883</v>
      </c>
      <c r="M45" s="240">
        <v>0.05</v>
      </c>
      <c r="N45" s="241"/>
      <c r="O45" s="242">
        <v>0.1</v>
      </c>
      <c r="P45" s="242">
        <v>0.2</v>
      </c>
      <c r="Q45" s="242">
        <v>0.3</v>
      </c>
      <c r="R45" s="242">
        <v>0.4</v>
      </c>
      <c r="S45" s="242">
        <v>0.5</v>
      </c>
      <c r="T45" s="242">
        <v>0.6</v>
      </c>
      <c r="U45" s="242">
        <v>0.7</v>
      </c>
      <c r="V45" s="242">
        <v>0.8</v>
      </c>
      <c r="W45" s="242">
        <v>0.9</v>
      </c>
      <c r="X45" s="242">
        <v>1</v>
      </c>
      <c r="Y45" s="243"/>
      <c r="Z45" s="244"/>
    </row>
    <row r="46" spans="1:28" ht="15" customHeight="1">
      <c r="A46" s="236" t="s">
        <v>2823</v>
      </c>
      <c r="B46" s="237" t="s">
        <v>2824</v>
      </c>
      <c r="C46" s="237" t="s">
        <v>3864</v>
      </c>
      <c r="D46" s="238">
        <v>11</v>
      </c>
      <c r="E46" s="238" t="s">
        <v>3964</v>
      </c>
      <c r="F46" s="237" t="s">
        <v>3965</v>
      </c>
      <c r="G46" s="238" t="s">
        <v>3961</v>
      </c>
      <c r="H46" s="238" t="s">
        <v>3855</v>
      </c>
      <c r="I46" s="239" t="s">
        <v>3843</v>
      </c>
      <c r="J46" s="239" t="s">
        <v>3843</v>
      </c>
      <c r="K46" s="238" t="s">
        <v>3870</v>
      </c>
      <c r="L46" s="238" t="s">
        <v>3883</v>
      </c>
      <c r="M46" s="240">
        <v>0.05</v>
      </c>
      <c r="N46" s="241"/>
      <c r="O46" s="242">
        <v>0.1</v>
      </c>
      <c r="P46" s="242">
        <v>0.2</v>
      </c>
      <c r="Q46" s="242">
        <v>0.3</v>
      </c>
      <c r="R46" s="242">
        <v>0.4</v>
      </c>
      <c r="S46" s="242">
        <v>0.5</v>
      </c>
      <c r="T46" s="242">
        <v>0.6</v>
      </c>
      <c r="U46" s="242">
        <v>0.7</v>
      </c>
      <c r="V46" s="242">
        <v>0.8</v>
      </c>
      <c r="W46" s="242">
        <v>0.9</v>
      </c>
      <c r="X46" s="242">
        <v>1</v>
      </c>
      <c r="Y46" s="243"/>
      <c r="Z46" s="244"/>
    </row>
    <row r="47" spans="1:28" ht="15" customHeight="1">
      <c r="A47" s="236" t="s">
        <v>2813</v>
      </c>
      <c r="B47" s="237" t="s">
        <v>2814</v>
      </c>
      <c r="C47" s="237" t="s">
        <v>3864</v>
      </c>
      <c r="D47" s="238">
        <v>9</v>
      </c>
      <c r="E47" s="238" t="s">
        <v>3962</v>
      </c>
      <c r="F47" s="237" t="s">
        <v>3966</v>
      </c>
      <c r="G47" s="238" t="s">
        <v>3961</v>
      </c>
      <c r="H47" s="238" t="s">
        <v>3855</v>
      </c>
      <c r="I47" s="239" t="s">
        <v>3843</v>
      </c>
      <c r="J47" s="239" t="s">
        <v>3843</v>
      </c>
      <c r="K47" s="238" t="s">
        <v>3870</v>
      </c>
      <c r="L47" s="238" t="s">
        <v>3883</v>
      </c>
      <c r="M47" s="240">
        <v>0.05</v>
      </c>
      <c r="N47" s="241"/>
      <c r="O47" s="242">
        <v>0.1</v>
      </c>
      <c r="P47" s="242">
        <v>0.2</v>
      </c>
      <c r="Q47" s="242">
        <v>0.3</v>
      </c>
      <c r="R47" s="242">
        <v>0.4</v>
      </c>
      <c r="S47" s="242">
        <v>0.5</v>
      </c>
      <c r="T47" s="242">
        <v>0.6</v>
      </c>
      <c r="U47" s="242">
        <v>0.7</v>
      </c>
      <c r="V47" s="242">
        <v>0.8</v>
      </c>
      <c r="W47" s="242">
        <v>0.9</v>
      </c>
      <c r="X47" s="242">
        <v>1</v>
      </c>
      <c r="Y47" s="243"/>
      <c r="Z47" s="252" t="s">
        <v>3967</v>
      </c>
    </row>
    <row r="48" spans="1:28" ht="15" customHeight="1">
      <c r="A48" s="236" t="s">
        <v>2808</v>
      </c>
      <c r="B48" s="237" t="s">
        <v>2809</v>
      </c>
      <c r="C48" s="237" t="s">
        <v>3864</v>
      </c>
      <c r="D48" s="238">
        <v>11</v>
      </c>
      <c r="E48" s="238" t="s">
        <v>3964</v>
      </c>
      <c r="F48" s="237" t="s">
        <v>3968</v>
      </c>
      <c r="G48" s="238" t="s">
        <v>3886</v>
      </c>
      <c r="H48" s="238" t="s">
        <v>3855</v>
      </c>
      <c r="I48" s="239" t="s">
        <v>3843</v>
      </c>
      <c r="J48" s="239" t="s">
        <v>3843</v>
      </c>
      <c r="K48" s="238" t="s">
        <v>3870</v>
      </c>
      <c r="L48" s="238" t="s">
        <v>3883</v>
      </c>
      <c r="M48" s="240">
        <v>0.15</v>
      </c>
      <c r="N48" s="241"/>
      <c r="O48" s="242">
        <v>0.1</v>
      </c>
      <c r="P48" s="242">
        <v>0.2</v>
      </c>
      <c r="Q48" s="242">
        <v>0.3</v>
      </c>
      <c r="R48" s="242">
        <v>0.4</v>
      </c>
      <c r="S48" s="242">
        <v>0.5</v>
      </c>
      <c r="T48" s="242">
        <v>0.6</v>
      </c>
      <c r="U48" s="242">
        <v>0.7</v>
      </c>
      <c r="V48" s="242">
        <v>0.8</v>
      </c>
      <c r="W48" s="242">
        <v>0.9</v>
      </c>
      <c r="X48" s="242">
        <v>1</v>
      </c>
      <c r="Y48" s="243"/>
      <c r="Z48" s="244"/>
    </row>
    <row r="49" spans="1:26" ht="15" customHeight="1">
      <c r="A49" s="236" t="s">
        <v>2796</v>
      </c>
      <c r="B49" s="237" t="s">
        <v>2797</v>
      </c>
      <c r="C49" s="237" t="s">
        <v>3864</v>
      </c>
      <c r="D49" s="238">
        <v>11</v>
      </c>
      <c r="E49" s="238" t="s">
        <v>3964</v>
      </c>
      <c r="F49" s="237" t="s">
        <v>3969</v>
      </c>
      <c r="G49" s="238" t="s">
        <v>3961</v>
      </c>
      <c r="H49" s="238" t="s">
        <v>3855</v>
      </c>
      <c r="I49" s="239" t="s">
        <v>3843</v>
      </c>
      <c r="J49" s="239" t="s">
        <v>3843</v>
      </c>
      <c r="K49" s="238" t="s">
        <v>3870</v>
      </c>
      <c r="L49" s="238" t="s">
        <v>3883</v>
      </c>
      <c r="M49" s="240">
        <v>0.05</v>
      </c>
      <c r="N49" s="241"/>
      <c r="O49" s="242">
        <v>0.1</v>
      </c>
      <c r="P49" s="242">
        <v>0.2</v>
      </c>
      <c r="Q49" s="242">
        <v>0.3</v>
      </c>
      <c r="R49" s="242">
        <v>0.4</v>
      </c>
      <c r="S49" s="242">
        <v>0.5</v>
      </c>
      <c r="T49" s="242">
        <v>0.6</v>
      </c>
      <c r="U49" s="242">
        <v>0.7</v>
      </c>
      <c r="V49" s="242">
        <v>0.8</v>
      </c>
      <c r="W49" s="242">
        <v>0.9</v>
      </c>
      <c r="X49" s="242">
        <v>1</v>
      </c>
      <c r="Y49" s="243"/>
      <c r="Z49" s="244"/>
    </row>
    <row r="50" spans="1:26" ht="15" customHeight="1">
      <c r="A50" s="236" t="s">
        <v>2747</v>
      </c>
      <c r="B50" s="237" t="s">
        <v>2748</v>
      </c>
      <c r="C50" s="237" t="s">
        <v>3864</v>
      </c>
      <c r="D50" s="238">
        <v>11</v>
      </c>
      <c r="E50" s="238" t="s">
        <v>3964</v>
      </c>
      <c r="F50" s="237" t="s">
        <v>3970</v>
      </c>
      <c r="G50" s="238" t="s">
        <v>3961</v>
      </c>
      <c r="H50" s="238" t="s">
        <v>3855</v>
      </c>
      <c r="I50" s="239" t="s">
        <v>3843</v>
      </c>
      <c r="J50" s="239" t="s">
        <v>3843</v>
      </c>
      <c r="K50" s="238" t="s">
        <v>3870</v>
      </c>
      <c r="L50" s="238" t="s">
        <v>3883</v>
      </c>
      <c r="M50" s="240">
        <v>0.05</v>
      </c>
      <c r="N50" s="241"/>
      <c r="O50" s="242">
        <v>0.1</v>
      </c>
      <c r="P50" s="242">
        <v>0.2</v>
      </c>
      <c r="Q50" s="242">
        <v>0.3</v>
      </c>
      <c r="R50" s="242">
        <v>0.4</v>
      </c>
      <c r="S50" s="242">
        <v>0.5</v>
      </c>
      <c r="T50" s="242">
        <v>0.6</v>
      </c>
      <c r="U50" s="242">
        <v>0.7</v>
      </c>
      <c r="V50" s="242">
        <v>0.8</v>
      </c>
      <c r="W50" s="242">
        <v>0.9</v>
      </c>
      <c r="X50" s="242">
        <v>1</v>
      </c>
      <c r="Y50" s="243"/>
      <c r="Z50" s="244"/>
    </row>
    <row r="51" spans="1:26" ht="15" customHeight="1">
      <c r="A51" s="236" t="s">
        <v>2741</v>
      </c>
      <c r="B51" s="237" t="s">
        <v>2742</v>
      </c>
      <c r="C51" s="237" t="s">
        <v>3864</v>
      </c>
      <c r="D51" s="238">
        <v>10</v>
      </c>
      <c r="E51" s="238" t="s">
        <v>3971</v>
      </c>
      <c r="F51" s="237" t="s">
        <v>3972</v>
      </c>
      <c r="G51" s="238" t="s">
        <v>3961</v>
      </c>
      <c r="H51" s="238" t="s">
        <v>3855</v>
      </c>
      <c r="I51" s="239" t="s">
        <v>3843</v>
      </c>
      <c r="J51" s="239" t="s">
        <v>3843</v>
      </c>
      <c r="K51" s="238" t="s">
        <v>3870</v>
      </c>
      <c r="L51" s="238" t="s">
        <v>3883</v>
      </c>
      <c r="M51" s="240">
        <v>0.05</v>
      </c>
      <c r="N51" s="241"/>
      <c r="O51" s="242">
        <v>0.1</v>
      </c>
      <c r="P51" s="242">
        <v>0.2</v>
      </c>
      <c r="Q51" s="242">
        <v>0.3</v>
      </c>
      <c r="R51" s="242">
        <v>0.4</v>
      </c>
      <c r="S51" s="242">
        <v>0.5</v>
      </c>
      <c r="T51" s="242">
        <v>0.6</v>
      </c>
      <c r="U51" s="242">
        <v>0.7</v>
      </c>
      <c r="V51" s="242">
        <v>0.8</v>
      </c>
      <c r="W51" s="242">
        <v>0.9</v>
      </c>
      <c r="X51" s="242">
        <v>1</v>
      </c>
      <c r="Y51" s="243"/>
      <c r="Z51" s="244"/>
    </row>
    <row r="52" spans="1:26" ht="15" customHeight="1">
      <c r="A52" s="236" t="s">
        <v>2896</v>
      </c>
      <c r="B52" s="237" t="s">
        <v>2897</v>
      </c>
      <c r="C52" s="237" t="s">
        <v>3864</v>
      </c>
      <c r="D52" s="238">
        <v>7</v>
      </c>
      <c r="E52" s="238" t="s">
        <v>3865</v>
      </c>
      <c r="F52" s="237" t="s">
        <v>3973</v>
      </c>
      <c r="G52" s="238" t="s">
        <v>3886</v>
      </c>
      <c r="H52" s="238" t="s">
        <v>3855</v>
      </c>
      <c r="I52" s="239" t="s">
        <v>3843</v>
      </c>
      <c r="J52" s="239" t="s">
        <v>3843</v>
      </c>
      <c r="K52" s="238" t="s">
        <v>3870</v>
      </c>
      <c r="L52" s="238" t="s">
        <v>3883</v>
      </c>
      <c r="M52" s="240">
        <v>0.2</v>
      </c>
      <c r="N52" s="241"/>
      <c r="O52" s="242">
        <v>0.1</v>
      </c>
      <c r="P52" s="242">
        <v>0.2</v>
      </c>
      <c r="Q52" s="242">
        <v>0.3</v>
      </c>
      <c r="R52" s="242">
        <v>0.4</v>
      </c>
      <c r="S52" s="242">
        <v>0.5</v>
      </c>
      <c r="T52" s="242">
        <v>0.6</v>
      </c>
      <c r="U52" s="242">
        <v>0.7</v>
      </c>
      <c r="V52" s="242">
        <v>0.8</v>
      </c>
      <c r="W52" s="242">
        <v>0.9</v>
      </c>
      <c r="X52" s="242">
        <v>1</v>
      </c>
      <c r="Y52" s="243"/>
      <c r="Z52" s="244"/>
    </row>
    <row r="53" spans="1:26" ht="15" customHeight="1">
      <c r="A53" s="236" t="s">
        <v>2874</v>
      </c>
      <c r="B53" s="237" t="s">
        <v>2875</v>
      </c>
      <c r="C53" s="237" t="s">
        <v>3864</v>
      </c>
      <c r="D53" s="238">
        <v>7</v>
      </c>
      <c r="E53" s="238" t="s">
        <v>3865</v>
      </c>
      <c r="F53" s="237" t="s">
        <v>3974</v>
      </c>
      <c r="G53" s="238" t="s">
        <v>3886</v>
      </c>
      <c r="H53" s="238" t="s">
        <v>3855</v>
      </c>
      <c r="I53" s="239" t="s">
        <v>3843</v>
      </c>
      <c r="J53" s="239" t="s">
        <v>3843</v>
      </c>
      <c r="K53" s="238" t="s">
        <v>3870</v>
      </c>
      <c r="L53" s="238" t="s">
        <v>3883</v>
      </c>
      <c r="M53" s="240">
        <v>0.15</v>
      </c>
      <c r="N53" s="241"/>
      <c r="O53" s="242">
        <v>0.1</v>
      </c>
      <c r="P53" s="242">
        <v>0.2</v>
      </c>
      <c r="Q53" s="242">
        <v>0.3</v>
      </c>
      <c r="R53" s="242">
        <v>0.4</v>
      </c>
      <c r="S53" s="242">
        <v>0.5</v>
      </c>
      <c r="T53" s="242">
        <v>0.6</v>
      </c>
      <c r="U53" s="242">
        <v>0.7</v>
      </c>
      <c r="V53" s="242">
        <v>0.8</v>
      </c>
      <c r="W53" s="242">
        <v>0.9</v>
      </c>
      <c r="X53" s="242">
        <v>1</v>
      </c>
      <c r="Y53" s="243"/>
      <c r="Z53" s="244"/>
    </row>
    <row r="54" spans="1:26" ht="15" customHeight="1">
      <c r="A54" s="236" t="s">
        <v>2864</v>
      </c>
      <c r="B54" s="237" t="s">
        <v>2865</v>
      </c>
      <c r="C54" s="237" t="s">
        <v>3864</v>
      </c>
      <c r="D54" s="238">
        <v>11</v>
      </c>
      <c r="E54" s="238" t="s">
        <v>3964</v>
      </c>
      <c r="F54" s="237" t="s">
        <v>3975</v>
      </c>
      <c r="G54" s="238" t="s">
        <v>3961</v>
      </c>
      <c r="H54" s="238" t="s">
        <v>3855</v>
      </c>
      <c r="I54" s="239" t="s">
        <v>3843</v>
      </c>
      <c r="J54" s="239" t="s">
        <v>3843</v>
      </c>
      <c r="K54" s="238" t="s">
        <v>3870</v>
      </c>
      <c r="L54" s="238" t="s">
        <v>3883</v>
      </c>
      <c r="M54" s="240">
        <v>0.05</v>
      </c>
      <c r="N54" s="241"/>
      <c r="O54" s="242">
        <v>0.1</v>
      </c>
      <c r="P54" s="242">
        <v>0.2</v>
      </c>
      <c r="Q54" s="242">
        <v>0.3</v>
      </c>
      <c r="R54" s="242">
        <v>0.4</v>
      </c>
      <c r="S54" s="242">
        <v>0.5</v>
      </c>
      <c r="T54" s="242">
        <v>0.6</v>
      </c>
      <c r="U54" s="242">
        <v>0.7</v>
      </c>
      <c r="V54" s="242">
        <v>0.8</v>
      </c>
      <c r="W54" s="242">
        <v>0.9</v>
      </c>
      <c r="X54" s="242">
        <v>1</v>
      </c>
      <c r="Y54" s="243"/>
      <c r="Z54" s="252" t="s">
        <v>3976</v>
      </c>
    </row>
    <row r="55" spans="1:26" ht="15" customHeight="1">
      <c r="A55" s="236" t="s">
        <v>2860</v>
      </c>
      <c r="B55" s="237" t="s">
        <v>2861</v>
      </c>
      <c r="C55" s="237" t="s">
        <v>3864</v>
      </c>
      <c r="D55" s="238">
        <v>9</v>
      </c>
      <c r="E55" s="238" t="s">
        <v>3962</v>
      </c>
      <c r="F55" s="237" t="s">
        <v>3977</v>
      </c>
      <c r="G55" s="238" t="s">
        <v>3961</v>
      </c>
      <c r="H55" s="238" t="s">
        <v>3855</v>
      </c>
      <c r="I55" s="239" t="s">
        <v>3843</v>
      </c>
      <c r="J55" s="239" t="s">
        <v>3843</v>
      </c>
      <c r="K55" s="238" t="s">
        <v>3870</v>
      </c>
      <c r="L55" s="238" t="s">
        <v>3883</v>
      </c>
      <c r="M55" s="240">
        <v>0.05</v>
      </c>
      <c r="N55" s="241"/>
      <c r="O55" s="242">
        <v>0.1</v>
      </c>
      <c r="P55" s="242">
        <v>0.2</v>
      </c>
      <c r="Q55" s="242">
        <v>0.3</v>
      </c>
      <c r="R55" s="242">
        <v>0.4</v>
      </c>
      <c r="S55" s="242">
        <v>0.5</v>
      </c>
      <c r="T55" s="242">
        <v>0.6</v>
      </c>
      <c r="U55" s="242">
        <v>0.7</v>
      </c>
      <c r="V55" s="242">
        <v>0.8</v>
      </c>
      <c r="W55" s="242">
        <v>0.9</v>
      </c>
      <c r="X55" s="242">
        <v>1</v>
      </c>
      <c r="Y55" s="243"/>
      <c r="Z55" s="244"/>
    </row>
    <row r="56" spans="1:26" ht="15" customHeight="1">
      <c r="A56" s="236" t="s">
        <v>2853</v>
      </c>
      <c r="B56" s="237" t="s">
        <v>2854</v>
      </c>
      <c r="C56" s="237" t="s">
        <v>3864</v>
      </c>
      <c r="D56" s="238">
        <v>10</v>
      </c>
      <c r="E56" s="238" t="s">
        <v>3971</v>
      </c>
      <c r="F56" s="237" t="s">
        <v>3978</v>
      </c>
      <c r="G56" s="238" t="s">
        <v>3961</v>
      </c>
      <c r="H56" s="238" t="s">
        <v>3855</v>
      </c>
      <c r="I56" s="239" t="s">
        <v>3843</v>
      </c>
      <c r="J56" s="239" t="s">
        <v>3843</v>
      </c>
      <c r="K56" s="238" t="s">
        <v>3870</v>
      </c>
      <c r="L56" s="238" t="s">
        <v>3883</v>
      </c>
      <c r="M56" s="240">
        <v>0.05</v>
      </c>
      <c r="N56" s="241"/>
      <c r="O56" s="242">
        <v>0.1</v>
      </c>
      <c r="P56" s="242">
        <v>0.2</v>
      </c>
      <c r="Q56" s="242">
        <v>0.3</v>
      </c>
      <c r="R56" s="242">
        <v>0.4</v>
      </c>
      <c r="S56" s="242">
        <v>0.5</v>
      </c>
      <c r="T56" s="242">
        <v>0.6</v>
      </c>
      <c r="U56" s="242">
        <v>0.7</v>
      </c>
      <c r="V56" s="242">
        <v>0.8</v>
      </c>
      <c r="W56" s="242">
        <v>0.9</v>
      </c>
      <c r="X56" s="242">
        <v>1</v>
      </c>
      <c r="Y56" s="243"/>
      <c r="Z56" s="249" t="s">
        <v>3979</v>
      </c>
    </row>
    <row r="57" spans="1:26" ht="15" customHeight="1">
      <c r="A57" s="236" t="s">
        <v>2846</v>
      </c>
      <c r="B57" s="237" t="s">
        <v>2847</v>
      </c>
      <c r="C57" s="237" t="s">
        <v>3864</v>
      </c>
      <c r="D57" s="238">
        <v>10</v>
      </c>
      <c r="E57" s="238" t="s">
        <v>3971</v>
      </c>
      <c r="F57" s="237" t="s">
        <v>3980</v>
      </c>
      <c r="G57" s="238" t="s">
        <v>3961</v>
      </c>
      <c r="H57" s="238" t="s">
        <v>3855</v>
      </c>
      <c r="I57" s="239" t="s">
        <v>3843</v>
      </c>
      <c r="J57" s="239" t="s">
        <v>3843</v>
      </c>
      <c r="K57" s="238" t="s">
        <v>3870</v>
      </c>
      <c r="L57" s="238" t="s">
        <v>3883</v>
      </c>
      <c r="M57" s="240">
        <v>0.05</v>
      </c>
      <c r="N57" s="241"/>
      <c r="O57" s="242">
        <v>0.1</v>
      </c>
      <c r="P57" s="242">
        <v>0.2</v>
      </c>
      <c r="Q57" s="242">
        <v>0.3</v>
      </c>
      <c r="R57" s="242">
        <v>0.4</v>
      </c>
      <c r="S57" s="242">
        <v>0.5</v>
      </c>
      <c r="T57" s="242">
        <v>0.6</v>
      </c>
      <c r="U57" s="242">
        <v>0.7</v>
      </c>
      <c r="V57" s="242">
        <v>0.8</v>
      </c>
      <c r="W57" s="242">
        <v>0.9</v>
      </c>
      <c r="X57" s="242">
        <v>1</v>
      </c>
      <c r="Y57" s="243"/>
      <c r="Z57" s="244"/>
    </row>
    <row r="58" spans="1:26" ht="15" customHeight="1">
      <c r="A58" s="236" t="s">
        <v>2841</v>
      </c>
      <c r="B58" s="237" t="s">
        <v>2842</v>
      </c>
      <c r="C58" s="237" t="s">
        <v>3864</v>
      </c>
      <c r="D58" s="238">
        <v>10</v>
      </c>
      <c r="E58" s="238" t="s">
        <v>3971</v>
      </c>
      <c r="F58" s="237" t="s">
        <v>3981</v>
      </c>
      <c r="G58" s="238" t="s">
        <v>3961</v>
      </c>
      <c r="H58" s="238" t="s">
        <v>3855</v>
      </c>
      <c r="I58" s="239" t="s">
        <v>3843</v>
      </c>
      <c r="J58" s="239" t="s">
        <v>3843</v>
      </c>
      <c r="K58" s="238" t="s">
        <v>3870</v>
      </c>
      <c r="L58" s="238" t="s">
        <v>3883</v>
      </c>
      <c r="M58" s="240">
        <v>0.05</v>
      </c>
      <c r="N58" s="241"/>
      <c r="O58" s="242">
        <v>0.1</v>
      </c>
      <c r="P58" s="242">
        <v>0.2</v>
      </c>
      <c r="Q58" s="242">
        <v>0.3</v>
      </c>
      <c r="R58" s="242">
        <v>0.4</v>
      </c>
      <c r="S58" s="242">
        <v>0.5</v>
      </c>
      <c r="T58" s="242">
        <v>0.6</v>
      </c>
      <c r="U58" s="242">
        <v>0.7</v>
      </c>
      <c r="V58" s="242">
        <v>0.8</v>
      </c>
      <c r="W58" s="242">
        <v>0.9</v>
      </c>
      <c r="X58" s="242">
        <v>1</v>
      </c>
      <c r="Y58" s="243"/>
      <c r="Z58" s="252" t="s">
        <v>3982</v>
      </c>
    </row>
    <row r="59" spans="1:26" ht="15" customHeight="1">
      <c r="A59" s="236" t="s">
        <v>2830</v>
      </c>
      <c r="B59" s="237" t="s">
        <v>2831</v>
      </c>
      <c r="C59" s="237" t="s">
        <v>3864</v>
      </c>
      <c r="D59" s="238">
        <v>10</v>
      </c>
      <c r="E59" s="238" t="s">
        <v>3971</v>
      </c>
      <c r="F59" s="237" t="s">
        <v>3983</v>
      </c>
      <c r="G59" s="238" t="s">
        <v>3961</v>
      </c>
      <c r="H59" s="238" t="s">
        <v>3855</v>
      </c>
      <c r="I59" s="239" t="s">
        <v>3843</v>
      </c>
      <c r="J59" s="239" t="s">
        <v>3843</v>
      </c>
      <c r="K59" s="238" t="s">
        <v>3870</v>
      </c>
      <c r="L59" s="238" t="s">
        <v>3883</v>
      </c>
      <c r="M59" s="240">
        <v>0.05</v>
      </c>
      <c r="N59" s="241"/>
      <c r="O59" s="242">
        <v>0.1</v>
      </c>
      <c r="P59" s="242">
        <v>0.2</v>
      </c>
      <c r="Q59" s="242">
        <v>0.3</v>
      </c>
      <c r="R59" s="242">
        <v>0.4</v>
      </c>
      <c r="S59" s="242">
        <v>0.5</v>
      </c>
      <c r="T59" s="242">
        <v>0.6</v>
      </c>
      <c r="U59" s="242">
        <v>0.7</v>
      </c>
      <c r="V59" s="242">
        <v>0.8</v>
      </c>
      <c r="W59" s="242">
        <v>0.9</v>
      </c>
      <c r="X59" s="242">
        <v>1</v>
      </c>
      <c r="Y59" s="243"/>
      <c r="Z59" s="244"/>
    </row>
    <row r="60" spans="1:26" ht="15" customHeight="1">
      <c r="A60" s="236" t="s">
        <v>2802</v>
      </c>
      <c r="B60" s="237" t="s">
        <v>2803</v>
      </c>
      <c r="C60" s="237" t="s">
        <v>3864</v>
      </c>
      <c r="D60" s="238">
        <v>7</v>
      </c>
      <c r="E60" s="238" t="s">
        <v>3865</v>
      </c>
      <c r="F60" s="237" t="s">
        <v>3984</v>
      </c>
      <c r="G60" s="238" t="s">
        <v>3899</v>
      </c>
      <c r="H60" s="238" t="s">
        <v>3855</v>
      </c>
      <c r="I60" s="239" t="s">
        <v>3843</v>
      </c>
      <c r="J60" s="239" t="s">
        <v>3843</v>
      </c>
      <c r="K60" s="238" t="s">
        <v>3902</v>
      </c>
      <c r="L60" s="238" t="s">
        <v>3883</v>
      </c>
      <c r="M60" s="240">
        <v>0.34</v>
      </c>
      <c r="N60" s="241"/>
      <c r="O60" s="242">
        <v>0.1</v>
      </c>
      <c r="P60" s="242">
        <v>0.2</v>
      </c>
      <c r="Q60" s="242">
        <v>0.3</v>
      </c>
      <c r="R60" s="242">
        <v>0.4</v>
      </c>
      <c r="S60" s="242">
        <v>0.5</v>
      </c>
      <c r="T60" s="242">
        <v>0.6</v>
      </c>
      <c r="U60" s="242">
        <v>0.7</v>
      </c>
      <c r="V60" s="242">
        <v>0.8</v>
      </c>
      <c r="W60" s="242">
        <v>0.9</v>
      </c>
      <c r="X60" s="242">
        <v>1</v>
      </c>
      <c r="Y60" s="243"/>
      <c r="Z60" s="244"/>
    </row>
    <row r="61" spans="1:26" ht="15" customHeight="1">
      <c r="A61" s="236" t="s">
        <v>2791</v>
      </c>
      <c r="B61" s="237" t="s">
        <v>2792</v>
      </c>
      <c r="C61" s="237" t="s">
        <v>3864</v>
      </c>
      <c r="D61" s="238">
        <v>7</v>
      </c>
      <c r="E61" s="238" t="s">
        <v>3865</v>
      </c>
      <c r="F61" s="237" t="s">
        <v>3985</v>
      </c>
      <c r="G61" s="238" t="s">
        <v>3899</v>
      </c>
      <c r="H61" s="238" t="s">
        <v>3855</v>
      </c>
      <c r="I61" s="239" t="s">
        <v>3843</v>
      </c>
      <c r="J61" s="239" t="s">
        <v>3843</v>
      </c>
      <c r="K61" s="238" t="s">
        <v>3902</v>
      </c>
      <c r="L61" s="238" t="s">
        <v>3883</v>
      </c>
      <c r="M61" s="240">
        <v>0.34</v>
      </c>
      <c r="N61" s="241"/>
      <c r="O61" s="242">
        <v>0.1</v>
      </c>
      <c r="P61" s="242">
        <v>0.2</v>
      </c>
      <c r="Q61" s="242">
        <v>0.3</v>
      </c>
      <c r="R61" s="242">
        <v>0.4</v>
      </c>
      <c r="S61" s="242">
        <v>0.5</v>
      </c>
      <c r="T61" s="242">
        <v>0.6</v>
      </c>
      <c r="U61" s="242">
        <v>0.7</v>
      </c>
      <c r="V61" s="242">
        <v>0.8</v>
      </c>
      <c r="W61" s="242">
        <v>0.9</v>
      </c>
      <c r="X61" s="242">
        <v>1</v>
      </c>
      <c r="Y61" s="243"/>
      <c r="Z61" s="244"/>
    </row>
    <row r="62" spans="1:26" ht="15" customHeight="1">
      <c r="A62" s="236" t="s">
        <v>2778</v>
      </c>
      <c r="B62" s="237" t="s">
        <v>2779</v>
      </c>
      <c r="C62" s="237" t="s">
        <v>3864</v>
      </c>
      <c r="D62" s="238">
        <v>7</v>
      </c>
      <c r="E62" s="238" t="s">
        <v>3865</v>
      </c>
      <c r="F62" s="237" t="s">
        <v>3986</v>
      </c>
      <c r="G62" s="238" t="s">
        <v>3961</v>
      </c>
      <c r="H62" s="238" t="s">
        <v>3855</v>
      </c>
      <c r="I62" s="239" t="s">
        <v>3843</v>
      </c>
      <c r="J62" s="239" t="s">
        <v>3843</v>
      </c>
      <c r="K62" s="238" t="s">
        <v>3870</v>
      </c>
      <c r="L62" s="238" t="s">
        <v>3883</v>
      </c>
      <c r="M62" s="240">
        <v>0.05</v>
      </c>
      <c r="N62" s="241"/>
      <c r="O62" s="242">
        <v>0.1</v>
      </c>
      <c r="P62" s="242">
        <v>0.2</v>
      </c>
      <c r="Q62" s="242">
        <v>0.3</v>
      </c>
      <c r="R62" s="242">
        <v>0.4</v>
      </c>
      <c r="S62" s="242">
        <v>0.5</v>
      </c>
      <c r="T62" s="242">
        <v>0.6</v>
      </c>
      <c r="U62" s="242">
        <v>0.7</v>
      </c>
      <c r="V62" s="242">
        <v>0.8</v>
      </c>
      <c r="W62" s="242">
        <v>0.9</v>
      </c>
      <c r="X62" s="242">
        <v>1</v>
      </c>
      <c r="Y62" s="243"/>
      <c r="Z62" s="244"/>
    </row>
    <row r="63" spans="1:26" ht="15" customHeight="1">
      <c r="A63" s="236" t="s">
        <v>2464</v>
      </c>
      <c r="B63" s="237" t="s">
        <v>2465</v>
      </c>
      <c r="C63" s="237" t="s">
        <v>3864</v>
      </c>
      <c r="D63" s="238">
        <v>7</v>
      </c>
      <c r="E63" s="238" t="s">
        <v>3865</v>
      </c>
      <c r="F63" s="237" t="s">
        <v>3987</v>
      </c>
      <c r="G63" s="238" t="s">
        <v>3886</v>
      </c>
      <c r="H63" s="238" t="s">
        <v>3855</v>
      </c>
      <c r="I63" s="239" t="s">
        <v>3843</v>
      </c>
      <c r="J63" s="239" t="s">
        <v>3843</v>
      </c>
      <c r="K63" s="238" t="s">
        <v>3870</v>
      </c>
      <c r="L63" s="238" t="s">
        <v>3883</v>
      </c>
      <c r="M63" s="240">
        <v>0.15</v>
      </c>
      <c r="N63" s="241"/>
      <c r="O63" s="242">
        <v>0.1</v>
      </c>
      <c r="P63" s="242">
        <v>0.2</v>
      </c>
      <c r="Q63" s="242">
        <v>0.3</v>
      </c>
      <c r="R63" s="242">
        <v>0.4</v>
      </c>
      <c r="S63" s="242">
        <v>0.5</v>
      </c>
      <c r="T63" s="242">
        <v>0.6</v>
      </c>
      <c r="U63" s="242">
        <v>0.7</v>
      </c>
      <c r="V63" s="242">
        <v>0.8</v>
      </c>
      <c r="W63" s="242">
        <v>0.9</v>
      </c>
      <c r="X63" s="242">
        <v>1</v>
      </c>
      <c r="Y63" s="243"/>
      <c r="Z63" s="244"/>
    </row>
    <row r="64" spans="1:26" ht="15" customHeight="1">
      <c r="A64" s="236" t="s">
        <v>2885</v>
      </c>
      <c r="B64" s="237" t="s">
        <v>2886</v>
      </c>
      <c r="C64" s="237" t="s">
        <v>3864</v>
      </c>
      <c r="D64" s="238">
        <v>11</v>
      </c>
      <c r="E64" s="238" t="s">
        <v>3964</v>
      </c>
      <c r="F64" s="237" t="s">
        <v>3988</v>
      </c>
      <c r="G64" s="238" t="s">
        <v>3961</v>
      </c>
      <c r="H64" s="238" t="s">
        <v>3855</v>
      </c>
      <c r="I64" s="239" t="s">
        <v>3843</v>
      </c>
      <c r="J64" s="239" t="s">
        <v>3843</v>
      </c>
      <c r="K64" s="238" t="s">
        <v>3870</v>
      </c>
      <c r="L64" s="238" t="s">
        <v>3883</v>
      </c>
      <c r="M64" s="240">
        <v>0.05</v>
      </c>
      <c r="N64" s="241"/>
      <c r="O64" s="242">
        <v>0.1</v>
      </c>
      <c r="P64" s="242">
        <v>0.2</v>
      </c>
      <c r="Q64" s="242">
        <v>0.3</v>
      </c>
      <c r="R64" s="242">
        <v>0.4</v>
      </c>
      <c r="S64" s="242">
        <v>0.5</v>
      </c>
      <c r="T64" s="242">
        <v>0.6</v>
      </c>
      <c r="U64" s="242">
        <v>0.7</v>
      </c>
      <c r="V64" s="242">
        <v>0.8</v>
      </c>
      <c r="W64" s="242">
        <v>0.9</v>
      </c>
      <c r="X64" s="242">
        <v>1</v>
      </c>
      <c r="Y64" s="243"/>
      <c r="Z64" s="252" t="s">
        <v>3989</v>
      </c>
    </row>
    <row r="65" spans="1:26" ht="15" customHeight="1">
      <c r="A65" s="236" t="s">
        <v>2891</v>
      </c>
      <c r="B65" s="237" t="s">
        <v>2892</v>
      </c>
      <c r="C65" s="237" t="s">
        <v>3864</v>
      </c>
      <c r="D65" s="238">
        <v>9</v>
      </c>
      <c r="E65" s="238" t="s">
        <v>3962</v>
      </c>
      <c r="F65" s="237" t="s">
        <v>3990</v>
      </c>
      <c r="G65" s="238" t="s">
        <v>3961</v>
      </c>
      <c r="H65" s="238" t="s">
        <v>3855</v>
      </c>
      <c r="I65" s="239" t="s">
        <v>3843</v>
      </c>
      <c r="J65" s="239" t="s">
        <v>3843</v>
      </c>
      <c r="K65" s="238" t="s">
        <v>3870</v>
      </c>
      <c r="L65" s="238" t="s">
        <v>3883</v>
      </c>
      <c r="M65" s="240">
        <v>0.05</v>
      </c>
      <c r="N65" s="241"/>
      <c r="O65" s="242">
        <v>0.1</v>
      </c>
      <c r="P65" s="242">
        <v>0.2</v>
      </c>
      <c r="Q65" s="242">
        <v>0.3</v>
      </c>
      <c r="R65" s="242">
        <v>0.4</v>
      </c>
      <c r="S65" s="242">
        <v>0.5</v>
      </c>
      <c r="T65" s="242">
        <v>0.6</v>
      </c>
      <c r="U65" s="242">
        <v>0.7</v>
      </c>
      <c r="V65" s="242">
        <v>0.8</v>
      </c>
      <c r="W65" s="242">
        <v>0.9</v>
      </c>
      <c r="X65" s="242">
        <v>1</v>
      </c>
      <c r="Y65" s="243"/>
      <c r="Z65" s="244"/>
    </row>
    <row r="66" spans="1:26" ht="15" customHeight="1">
      <c r="A66" s="236" t="s">
        <v>2880</v>
      </c>
      <c r="B66" s="237" t="s">
        <v>2881</v>
      </c>
      <c r="C66" s="237" t="s">
        <v>3864</v>
      </c>
      <c r="D66" s="238">
        <v>8</v>
      </c>
      <c r="E66" s="238" t="s">
        <v>3959</v>
      </c>
      <c r="F66" s="237" t="s">
        <v>3991</v>
      </c>
      <c r="G66" s="238" t="s">
        <v>3961</v>
      </c>
      <c r="H66" s="238" t="s">
        <v>3855</v>
      </c>
      <c r="I66" s="239" t="s">
        <v>3843</v>
      </c>
      <c r="J66" s="239" t="s">
        <v>3843</v>
      </c>
      <c r="K66" s="238" t="s">
        <v>3870</v>
      </c>
      <c r="L66" s="238" t="s">
        <v>3883</v>
      </c>
      <c r="M66" s="240">
        <v>0.05</v>
      </c>
      <c r="N66" s="241"/>
      <c r="O66" s="242">
        <v>0.1</v>
      </c>
      <c r="P66" s="242">
        <v>0.2</v>
      </c>
      <c r="Q66" s="242">
        <v>0.3</v>
      </c>
      <c r="R66" s="242">
        <v>0.4</v>
      </c>
      <c r="S66" s="242">
        <v>0.5</v>
      </c>
      <c r="T66" s="242">
        <v>0.6</v>
      </c>
      <c r="U66" s="242">
        <v>0.7</v>
      </c>
      <c r="V66" s="242">
        <v>0.8</v>
      </c>
      <c r="W66" s="242">
        <v>0.9</v>
      </c>
      <c r="X66" s="242">
        <v>1</v>
      </c>
      <c r="Y66" s="243"/>
      <c r="Z66" s="244"/>
    </row>
    <row r="67" spans="1:26" ht="15" customHeight="1">
      <c r="A67" s="236" t="s">
        <v>2818</v>
      </c>
      <c r="B67" s="237" t="s">
        <v>2819</v>
      </c>
      <c r="C67" s="237" t="s">
        <v>3864</v>
      </c>
      <c r="D67" s="238">
        <v>10</v>
      </c>
      <c r="E67" s="238" t="s">
        <v>3971</v>
      </c>
      <c r="F67" s="237" t="s">
        <v>3992</v>
      </c>
      <c r="G67" s="238" t="s">
        <v>3961</v>
      </c>
      <c r="H67" s="238" t="s">
        <v>3855</v>
      </c>
      <c r="I67" s="239" t="s">
        <v>3843</v>
      </c>
      <c r="J67" s="239" t="s">
        <v>3843</v>
      </c>
      <c r="K67" s="238" t="s">
        <v>3870</v>
      </c>
      <c r="L67" s="238" t="s">
        <v>3883</v>
      </c>
      <c r="M67" s="240">
        <v>0.05</v>
      </c>
      <c r="N67" s="241"/>
      <c r="O67" s="242">
        <v>0.1</v>
      </c>
      <c r="P67" s="242">
        <v>0.2</v>
      </c>
      <c r="Q67" s="242">
        <v>0.3</v>
      </c>
      <c r="R67" s="242">
        <v>0.4</v>
      </c>
      <c r="S67" s="242">
        <v>0.5</v>
      </c>
      <c r="T67" s="242">
        <v>0.6</v>
      </c>
      <c r="U67" s="242">
        <v>0.7</v>
      </c>
      <c r="V67" s="242">
        <v>0.8</v>
      </c>
      <c r="W67" s="242">
        <v>0.9</v>
      </c>
      <c r="X67" s="242">
        <v>1</v>
      </c>
      <c r="Y67" s="243"/>
      <c r="Z67" s="244"/>
    </row>
    <row r="68" spans="1:26" ht="15" customHeight="1">
      <c r="A68" s="236" t="s">
        <v>2785</v>
      </c>
      <c r="B68" s="237" t="s">
        <v>2786</v>
      </c>
      <c r="C68" s="237" t="s">
        <v>3864</v>
      </c>
      <c r="D68" s="238">
        <v>9</v>
      </c>
      <c r="E68" s="238" t="s">
        <v>3962</v>
      </c>
      <c r="F68" s="237" t="s">
        <v>3993</v>
      </c>
      <c r="G68" s="238" t="s">
        <v>3961</v>
      </c>
      <c r="H68" s="238" t="s">
        <v>3855</v>
      </c>
      <c r="I68" s="239" t="s">
        <v>3843</v>
      </c>
      <c r="J68" s="239" t="s">
        <v>3843</v>
      </c>
      <c r="K68" s="238" t="s">
        <v>3870</v>
      </c>
      <c r="L68" s="238" t="s">
        <v>3883</v>
      </c>
      <c r="M68" s="240">
        <v>0.05</v>
      </c>
      <c r="N68" s="241"/>
      <c r="O68" s="242">
        <v>0.1</v>
      </c>
      <c r="P68" s="242">
        <v>0.2</v>
      </c>
      <c r="Q68" s="242">
        <v>0.3</v>
      </c>
      <c r="R68" s="242">
        <v>0.4</v>
      </c>
      <c r="S68" s="242">
        <v>0.5</v>
      </c>
      <c r="T68" s="242">
        <v>0.6</v>
      </c>
      <c r="U68" s="242">
        <v>0.7</v>
      </c>
      <c r="V68" s="242">
        <v>0.8</v>
      </c>
      <c r="W68" s="242">
        <v>0.9</v>
      </c>
      <c r="X68" s="242">
        <v>1</v>
      </c>
      <c r="Y68" s="243"/>
      <c r="Z68" s="252" t="s">
        <v>3994</v>
      </c>
    </row>
    <row r="69" spans="1:26" ht="15" customHeight="1">
      <c r="A69" s="236" t="s">
        <v>2772</v>
      </c>
      <c r="B69" s="237" t="s">
        <v>2773</v>
      </c>
      <c r="C69" s="237" t="s">
        <v>3864</v>
      </c>
      <c r="D69" s="238">
        <v>7</v>
      </c>
      <c r="E69" s="238" t="s">
        <v>3865</v>
      </c>
      <c r="F69" s="237" t="s">
        <v>3995</v>
      </c>
      <c r="G69" s="238" t="s">
        <v>3961</v>
      </c>
      <c r="H69" s="238" t="s">
        <v>3855</v>
      </c>
      <c r="I69" s="239" t="s">
        <v>3843</v>
      </c>
      <c r="J69" s="239" t="s">
        <v>3843</v>
      </c>
      <c r="K69" s="238" t="s">
        <v>3870</v>
      </c>
      <c r="L69" s="238" t="s">
        <v>3883</v>
      </c>
      <c r="M69" s="240">
        <v>0.05</v>
      </c>
      <c r="N69" s="241"/>
      <c r="O69" s="242">
        <v>0.1</v>
      </c>
      <c r="P69" s="242">
        <v>0.2</v>
      </c>
      <c r="Q69" s="242">
        <v>0.3</v>
      </c>
      <c r="R69" s="242">
        <v>0.4</v>
      </c>
      <c r="S69" s="242">
        <v>0.5</v>
      </c>
      <c r="T69" s="242">
        <v>0.6</v>
      </c>
      <c r="U69" s="242">
        <v>0.7</v>
      </c>
      <c r="V69" s="242">
        <v>0.8</v>
      </c>
      <c r="W69" s="242">
        <v>0.9</v>
      </c>
      <c r="X69" s="242">
        <v>1</v>
      </c>
      <c r="Y69" s="243"/>
      <c r="Z69" s="244"/>
    </row>
    <row r="70" spans="1:26" ht="15" customHeight="1">
      <c r="A70" s="236" t="s">
        <v>2766</v>
      </c>
      <c r="B70" s="237" t="s">
        <v>2767</v>
      </c>
      <c r="C70" s="237" t="s">
        <v>3864</v>
      </c>
      <c r="D70" s="238">
        <v>7</v>
      </c>
      <c r="E70" s="238" t="s">
        <v>3865</v>
      </c>
      <c r="F70" s="237" t="s">
        <v>3996</v>
      </c>
      <c r="G70" s="238" t="s">
        <v>3886</v>
      </c>
      <c r="H70" s="238" t="s">
        <v>3855</v>
      </c>
      <c r="I70" s="239" t="s">
        <v>3843</v>
      </c>
      <c r="J70" s="239" t="s">
        <v>3843</v>
      </c>
      <c r="K70" s="238" t="s">
        <v>3870</v>
      </c>
      <c r="L70" s="238" t="s">
        <v>3883</v>
      </c>
      <c r="M70" s="240">
        <v>0.15</v>
      </c>
      <c r="N70" s="241"/>
      <c r="O70" s="242">
        <v>0.1</v>
      </c>
      <c r="P70" s="242">
        <v>0.2</v>
      </c>
      <c r="Q70" s="242">
        <v>0.3</v>
      </c>
      <c r="R70" s="242">
        <v>0.4</v>
      </c>
      <c r="S70" s="242">
        <v>0.5</v>
      </c>
      <c r="T70" s="242">
        <v>0.6</v>
      </c>
      <c r="U70" s="242">
        <v>0.7</v>
      </c>
      <c r="V70" s="242">
        <v>0.8</v>
      </c>
      <c r="W70" s="242">
        <v>0.9</v>
      </c>
      <c r="X70" s="242">
        <v>1</v>
      </c>
      <c r="Y70" s="243"/>
      <c r="Z70" s="252" t="s">
        <v>3997</v>
      </c>
    </row>
    <row r="71" spans="1:26" ht="15" customHeight="1">
      <c r="A71" s="236" t="s">
        <v>2760</v>
      </c>
      <c r="B71" s="237" t="s">
        <v>2761</v>
      </c>
      <c r="C71" s="237" t="s">
        <v>3864</v>
      </c>
      <c r="D71" s="238">
        <v>9</v>
      </c>
      <c r="E71" s="238" t="s">
        <v>3962</v>
      </c>
      <c r="F71" s="237" t="s">
        <v>3998</v>
      </c>
      <c r="G71" s="238" t="s">
        <v>3961</v>
      </c>
      <c r="H71" s="238" t="s">
        <v>3855</v>
      </c>
      <c r="I71" s="239" t="s">
        <v>3843</v>
      </c>
      <c r="J71" s="239" t="s">
        <v>3843</v>
      </c>
      <c r="K71" s="238" t="s">
        <v>3870</v>
      </c>
      <c r="L71" s="238" t="s">
        <v>3883</v>
      </c>
      <c r="M71" s="240">
        <v>0.05</v>
      </c>
      <c r="N71" s="241"/>
      <c r="O71" s="242">
        <v>0.1</v>
      </c>
      <c r="P71" s="242">
        <v>0.2</v>
      </c>
      <c r="Q71" s="242">
        <v>0.3</v>
      </c>
      <c r="R71" s="242">
        <v>0.4</v>
      </c>
      <c r="S71" s="242">
        <v>0.5</v>
      </c>
      <c r="T71" s="242">
        <v>0.6</v>
      </c>
      <c r="U71" s="242">
        <v>0.7</v>
      </c>
      <c r="V71" s="242">
        <v>0.8</v>
      </c>
      <c r="W71" s="242">
        <v>0.9</v>
      </c>
      <c r="X71" s="242">
        <v>1</v>
      </c>
      <c r="Y71" s="243"/>
      <c r="Z71" s="244"/>
    </row>
    <row r="72" spans="1:26" ht="15" customHeight="1">
      <c r="A72" s="236" t="s">
        <v>2753</v>
      </c>
      <c r="B72" s="237" t="s">
        <v>2754</v>
      </c>
      <c r="C72" s="237" t="s">
        <v>3864</v>
      </c>
      <c r="D72" s="238">
        <v>11</v>
      </c>
      <c r="E72" s="238" t="s">
        <v>3964</v>
      </c>
      <c r="F72" s="237" t="s">
        <v>3999</v>
      </c>
      <c r="G72" s="238" t="s">
        <v>3889</v>
      </c>
      <c r="H72" s="238" t="s">
        <v>3855</v>
      </c>
      <c r="I72" s="239" t="s">
        <v>3843</v>
      </c>
      <c r="J72" s="239" t="s">
        <v>3843</v>
      </c>
      <c r="K72" s="238" t="s">
        <v>3870</v>
      </c>
      <c r="L72" s="238" t="s">
        <v>3883</v>
      </c>
      <c r="M72" s="240">
        <v>0.24</v>
      </c>
      <c r="N72" s="241"/>
      <c r="O72" s="242">
        <v>0.1</v>
      </c>
      <c r="P72" s="242">
        <v>0.2</v>
      </c>
      <c r="Q72" s="242">
        <v>0.3</v>
      </c>
      <c r="R72" s="242">
        <v>0.4</v>
      </c>
      <c r="S72" s="242">
        <v>0.5</v>
      </c>
      <c r="T72" s="242">
        <v>0.6</v>
      </c>
      <c r="U72" s="242">
        <v>0.7</v>
      </c>
      <c r="V72" s="242">
        <v>0.8</v>
      </c>
      <c r="W72" s="242">
        <v>0.9</v>
      </c>
      <c r="X72" s="242">
        <v>1</v>
      </c>
      <c r="Y72" s="243"/>
      <c r="Z72" s="244"/>
    </row>
    <row r="73" spans="1:26" ht="15" customHeight="1">
      <c r="A73" s="236" t="s">
        <v>2563</v>
      </c>
      <c r="B73" s="237" t="s">
        <v>2564</v>
      </c>
      <c r="C73" s="237" t="s">
        <v>3864</v>
      </c>
      <c r="D73" s="238">
        <v>9</v>
      </c>
      <c r="E73" s="238" t="s">
        <v>3962</v>
      </c>
      <c r="F73" s="237" t="s">
        <v>4000</v>
      </c>
      <c r="G73" s="238" t="s">
        <v>3961</v>
      </c>
      <c r="H73" s="238" t="s">
        <v>3855</v>
      </c>
      <c r="I73" s="239" t="s">
        <v>3843</v>
      </c>
      <c r="J73" s="239" t="s">
        <v>3843</v>
      </c>
      <c r="K73" s="238" t="s">
        <v>3870</v>
      </c>
      <c r="L73" s="238" t="s">
        <v>3883</v>
      </c>
      <c r="M73" s="240">
        <v>0.05</v>
      </c>
      <c r="N73" s="241"/>
      <c r="O73" s="242">
        <v>0.1</v>
      </c>
      <c r="P73" s="242">
        <v>0.2</v>
      </c>
      <c r="Q73" s="242">
        <v>0.3</v>
      </c>
      <c r="R73" s="242">
        <v>0.4</v>
      </c>
      <c r="S73" s="242">
        <v>0.5</v>
      </c>
      <c r="T73" s="242">
        <v>0.6</v>
      </c>
      <c r="U73" s="242">
        <v>0.7</v>
      </c>
      <c r="V73" s="242">
        <v>0.8</v>
      </c>
      <c r="W73" s="242">
        <v>0.9</v>
      </c>
      <c r="X73" s="242">
        <v>1</v>
      </c>
      <c r="Y73" s="243"/>
      <c r="Z73" s="244"/>
    </row>
    <row r="74" spans="1:26" ht="15" customHeight="1">
      <c r="A74" s="236" t="s">
        <v>2551</v>
      </c>
      <c r="B74" s="237" t="s">
        <v>2552</v>
      </c>
      <c r="C74" s="237" t="s">
        <v>3864</v>
      </c>
      <c r="D74" s="238">
        <v>9</v>
      </c>
      <c r="E74" s="238" t="s">
        <v>3962</v>
      </c>
      <c r="F74" s="237" t="s">
        <v>4001</v>
      </c>
      <c r="G74" s="238" t="s">
        <v>3961</v>
      </c>
      <c r="H74" s="238" t="s">
        <v>3855</v>
      </c>
      <c r="I74" s="239" t="s">
        <v>3843</v>
      </c>
      <c r="J74" s="239" t="s">
        <v>3843</v>
      </c>
      <c r="K74" s="238" t="s">
        <v>3870</v>
      </c>
      <c r="L74" s="238" t="s">
        <v>3883</v>
      </c>
      <c r="M74" s="240">
        <v>0.05</v>
      </c>
      <c r="N74" s="241"/>
      <c r="O74" s="242">
        <v>0.1</v>
      </c>
      <c r="P74" s="242">
        <v>0.2</v>
      </c>
      <c r="Q74" s="242">
        <v>0.3</v>
      </c>
      <c r="R74" s="242">
        <v>0.4</v>
      </c>
      <c r="S74" s="242">
        <v>0.5</v>
      </c>
      <c r="T74" s="242">
        <v>0.6</v>
      </c>
      <c r="U74" s="242">
        <v>0.7</v>
      </c>
      <c r="V74" s="242">
        <v>0.8</v>
      </c>
      <c r="W74" s="242">
        <v>0.9</v>
      </c>
      <c r="X74" s="242">
        <v>1</v>
      </c>
      <c r="Y74" s="243"/>
      <c r="Z74" s="244"/>
    </row>
    <row r="75" spans="1:26" ht="15" customHeight="1">
      <c r="A75" s="236" t="s">
        <v>2557</v>
      </c>
      <c r="B75" s="237" t="s">
        <v>2558</v>
      </c>
      <c r="C75" s="237" t="s">
        <v>3864</v>
      </c>
      <c r="D75" s="238">
        <v>11</v>
      </c>
      <c r="E75" s="238" t="s">
        <v>3964</v>
      </c>
      <c r="F75" s="237" t="s">
        <v>4002</v>
      </c>
      <c r="G75" s="238" t="s">
        <v>3886</v>
      </c>
      <c r="H75" s="238" t="s">
        <v>3855</v>
      </c>
      <c r="I75" s="239" t="s">
        <v>3843</v>
      </c>
      <c r="J75" s="239" t="s">
        <v>3843</v>
      </c>
      <c r="K75" s="238" t="s">
        <v>3870</v>
      </c>
      <c r="L75" s="238" t="s">
        <v>3883</v>
      </c>
      <c r="M75" s="240">
        <v>0.15</v>
      </c>
      <c r="N75" s="241"/>
      <c r="O75" s="242">
        <v>0.1</v>
      </c>
      <c r="P75" s="242">
        <v>0.2</v>
      </c>
      <c r="Q75" s="242">
        <v>0.3</v>
      </c>
      <c r="R75" s="242">
        <v>0.4</v>
      </c>
      <c r="S75" s="242">
        <v>0.5</v>
      </c>
      <c r="T75" s="242">
        <v>0.6</v>
      </c>
      <c r="U75" s="242">
        <v>0.7</v>
      </c>
      <c r="V75" s="242">
        <v>0.8</v>
      </c>
      <c r="W75" s="242">
        <v>0.9</v>
      </c>
      <c r="X75" s="242">
        <v>1</v>
      </c>
      <c r="Y75" s="243"/>
      <c r="Z75" s="244">
        <v>0</v>
      </c>
    </row>
    <row r="76" spans="1:26" ht="15" customHeight="1">
      <c r="A76" s="236" t="s">
        <v>2540</v>
      </c>
      <c r="B76" s="237" t="s">
        <v>2541</v>
      </c>
      <c r="C76" s="237" t="s">
        <v>3864</v>
      </c>
      <c r="D76" s="238">
        <v>9</v>
      </c>
      <c r="E76" s="238" t="s">
        <v>3962</v>
      </c>
      <c r="F76" s="237" t="s">
        <v>4003</v>
      </c>
      <c r="G76" s="238" t="s">
        <v>3946</v>
      </c>
      <c r="H76" s="238" t="s">
        <v>3855</v>
      </c>
      <c r="I76" s="239" t="s">
        <v>3843</v>
      </c>
      <c r="J76" s="239" t="s">
        <v>3843</v>
      </c>
      <c r="K76" s="238" t="s">
        <v>3902</v>
      </c>
      <c r="L76" s="238" t="s">
        <v>3883</v>
      </c>
      <c r="M76" s="240">
        <v>0.77</v>
      </c>
      <c r="N76" s="241"/>
      <c r="O76" s="242">
        <v>0.1</v>
      </c>
      <c r="P76" s="242">
        <v>0.2</v>
      </c>
      <c r="Q76" s="242">
        <v>0.3</v>
      </c>
      <c r="R76" s="242">
        <v>0.4</v>
      </c>
      <c r="S76" s="242">
        <v>0.5</v>
      </c>
      <c r="T76" s="242">
        <v>0.6</v>
      </c>
      <c r="U76" s="242">
        <v>0.7</v>
      </c>
      <c r="V76" s="242">
        <v>0.8</v>
      </c>
      <c r="W76" s="242">
        <v>0.9</v>
      </c>
      <c r="X76" s="242">
        <v>1</v>
      </c>
      <c r="Y76" s="243"/>
      <c r="Z76" s="244" t="s">
        <v>4004</v>
      </c>
    </row>
    <row r="77" spans="1:26" ht="15" customHeight="1">
      <c r="A77" s="236" t="s">
        <v>2718</v>
      </c>
      <c r="B77" s="237" t="s">
        <v>2719</v>
      </c>
      <c r="C77" s="237" t="s">
        <v>3864</v>
      </c>
      <c r="D77" s="238">
        <v>9</v>
      </c>
      <c r="E77" s="238" t="s">
        <v>3962</v>
      </c>
      <c r="F77" s="237" t="s">
        <v>4005</v>
      </c>
      <c r="G77" s="238" t="s">
        <v>3961</v>
      </c>
      <c r="H77" s="238" t="s">
        <v>3855</v>
      </c>
      <c r="I77" s="239" t="s">
        <v>3843</v>
      </c>
      <c r="J77" s="239" t="s">
        <v>3843</v>
      </c>
      <c r="K77" s="238" t="s">
        <v>3870</v>
      </c>
      <c r="L77" s="238" t="s">
        <v>3883</v>
      </c>
      <c r="M77" s="240">
        <v>0.05</v>
      </c>
      <c r="N77" s="241"/>
      <c r="O77" s="242">
        <v>0.1</v>
      </c>
      <c r="P77" s="242">
        <v>0.2</v>
      </c>
      <c r="Q77" s="242">
        <v>0.3</v>
      </c>
      <c r="R77" s="242">
        <v>0.4</v>
      </c>
      <c r="S77" s="242">
        <v>0.5</v>
      </c>
      <c r="T77" s="242">
        <v>0.6</v>
      </c>
      <c r="U77" s="242">
        <v>0.7</v>
      </c>
      <c r="V77" s="242">
        <v>0.8</v>
      </c>
      <c r="W77" s="242">
        <v>0.9</v>
      </c>
      <c r="X77" s="242">
        <v>1</v>
      </c>
      <c r="Y77" s="243"/>
      <c r="Z77" s="244"/>
    </row>
    <row r="78" spans="1:26" ht="15" customHeight="1">
      <c r="A78" s="236" t="s">
        <v>2470</v>
      </c>
      <c r="B78" s="237" t="s">
        <v>2471</v>
      </c>
      <c r="C78" s="237" t="s">
        <v>3864</v>
      </c>
      <c r="D78" s="238">
        <v>9</v>
      </c>
      <c r="E78" s="238" t="s">
        <v>3962</v>
      </c>
      <c r="F78" s="237" t="s">
        <v>4006</v>
      </c>
      <c r="G78" s="238" t="s">
        <v>3961</v>
      </c>
      <c r="H78" s="238" t="s">
        <v>3855</v>
      </c>
      <c r="I78" s="239" t="s">
        <v>3843</v>
      </c>
      <c r="J78" s="239" t="s">
        <v>3843</v>
      </c>
      <c r="K78" s="238" t="s">
        <v>3870</v>
      </c>
      <c r="L78" s="238" t="s">
        <v>3883</v>
      </c>
      <c r="M78" s="240">
        <v>0.05</v>
      </c>
      <c r="N78" s="241"/>
      <c r="O78" s="242">
        <v>0.1</v>
      </c>
      <c r="P78" s="242">
        <v>0.2</v>
      </c>
      <c r="Q78" s="242">
        <v>0.3</v>
      </c>
      <c r="R78" s="242">
        <v>0.4</v>
      </c>
      <c r="S78" s="242">
        <v>0.5</v>
      </c>
      <c r="T78" s="242">
        <v>0.6</v>
      </c>
      <c r="U78" s="242">
        <v>0.7</v>
      </c>
      <c r="V78" s="242">
        <v>0.8</v>
      </c>
      <c r="W78" s="242">
        <v>0.9</v>
      </c>
      <c r="X78" s="242">
        <v>1</v>
      </c>
      <c r="Y78" s="243"/>
      <c r="Z78" s="244"/>
    </row>
    <row r="79" spans="1:26" ht="15" customHeight="1">
      <c r="A79" s="236" t="s">
        <v>2442</v>
      </c>
      <c r="B79" s="237" t="s">
        <v>2443</v>
      </c>
      <c r="C79" s="237" t="s">
        <v>3864</v>
      </c>
      <c r="D79" s="238">
        <v>11</v>
      </c>
      <c r="E79" s="238" t="s">
        <v>3964</v>
      </c>
      <c r="F79" s="237" t="s">
        <v>4007</v>
      </c>
      <c r="G79" s="238" t="s">
        <v>3961</v>
      </c>
      <c r="H79" s="238" t="s">
        <v>3855</v>
      </c>
      <c r="I79" s="239" t="s">
        <v>3843</v>
      </c>
      <c r="J79" s="239" t="s">
        <v>3843</v>
      </c>
      <c r="K79" s="238" t="s">
        <v>3870</v>
      </c>
      <c r="L79" s="238" t="s">
        <v>3883</v>
      </c>
      <c r="M79" s="240">
        <v>0.05</v>
      </c>
      <c r="N79" s="241"/>
      <c r="O79" s="242">
        <v>0.1</v>
      </c>
      <c r="P79" s="242">
        <v>0.2</v>
      </c>
      <c r="Q79" s="242">
        <v>0.3</v>
      </c>
      <c r="R79" s="242">
        <v>0.4</v>
      </c>
      <c r="S79" s="242">
        <v>0.5</v>
      </c>
      <c r="T79" s="242">
        <v>0.6</v>
      </c>
      <c r="U79" s="242">
        <v>0.7</v>
      </c>
      <c r="V79" s="242">
        <v>0.8</v>
      </c>
      <c r="W79" s="242">
        <v>0.9</v>
      </c>
      <c r="X79" s="242">
        <v>1</v>
      </c>
      <c r="Y79" s="243"/>
      <c r="Z79" s="244"/>
    </row>
    <row r="80" spans="1:26" ht="15" customHeight="1">
      <c r="A80" s="236" t="s">
        <v>2403</v>
      </c>
      <c r="B80" s="237" t="s">
        <v>2404</v>
      </c>
      <c r="C80" s="237" t="s">
        <v>3864</v>
      </c>
      <c r="D80" s="238">
        <v>11</v>
      </c>
      <c r="E80" s="238" t="s">
        <v>3964</v>
      </c>
      <c r="F80" s="237" t="s">
        <v>4008</v>
      </c>
      <c r="G80" s="238" t="s">
        <v>3961</v>
      </c>
      <c r="H80" s="238" t="s">
        <v>3855</v>
      </c>
      <c r="I80" s="239" t="s">
        <v>3843</v>
      </c>
      <c r="J80" s="239" t="s">
        <v>3843</v>
      </c>
      <c r="K80" s="238" t="s">
        <v>3870</v>
      </c>
      <c r="L80" s="238" t="s">
        <v>3883</v>
      </c>
      <c r="M80" s="240">
        <v>0.05</v>
      </c>
      <c r="N80" s="241"/>
      <c r="O80" s="242">
        <v>0.1</v>
      </c>
      <c r="P80" s="242">
        <v>0.2</v>
      </c>
      <c r="Q80" s="242">
        <v>0.3</v>
      </c>
      <c r="R80" s="242">
        <v>0.4</v>
      </c>
      <c r="S80" s="242">
        <v>0.5</v>
      </c>
      <c r="T80" s="242">
        <v>0.6</v>
      </c>
      <c r="U80" s="242">
        <v>0.7</v>
      </c>
      <c r="V80" s="242">
        <v>0.8</v>
      </c>
      <c r="W80" s="242">
        <v>0.9</v>
      </c>
      <c r="X80" s="242">
        <v>1</v>
      </c>
      <c r="Y80" s="243"/>
      <c r="Z80" s="244"/>
    </row>
    <row r="81" spans="1:26" ht="15" customHeight="1">
      <c r="A81" s="236" t="s">
        <v>2337</v>
      </c>
      <c r="B81" s="237" t="s">
        <v>2338</v>
      </c>
      <c r="C81" s="237" t="s">
        <v>3864</v>
      </c>
      <c r="D81" s="238">
        <v>8</v>
      </c>
      <c r="E81" s="238" t="s">
        <v>3959</v>
      </c>
      <c r="F81" s="237" t="s">
        <v>4009</v>
      </c>
      <c r="G81" s="238" t="s">
        <v>3961</v>
      </c>
      <c r="H81" s="238" t="s">
        <v>3855</v>
      </c>
      <c r="I81" s="239" t="s">
        <v>3843</v>
      </c>
      <c r="J81" s="239" t="s">
        <v>3843</v>
      </c>
      <c r="K81" s="238" t="s">
        <v>3870</v>
      </c>
      <c r="L81" s="238" t="s">
        <v>3883</v>
      </c>
      <c r="M81" s="240">
        <v>0.05</v>
      </c>
      <c r="N81" s="241"/>
      <c r="O81" s="242">
        <v>0.1</v>
      </c>
      <c r="P81" s="242">
        <v>0.2</v>
      </c>
      <c r="Q81" s="242">
        <v>0.3</v>
      </c>
      <c r="R81" s="242">
        <v>0.4</v>
      </c>
      <c r="S81" s="242">
        <v>0.5</v>
      </c>
      <c r="T81" s="242">
        <v>0.6</v>
      </c>
      <c r="U81" s="242">
        <v>0.7</v>
      </c>
      <c r="V81" s="242">
        <v>0.8</v>
      </c>
      <c r="W81" s="242">
        <v>0.9</v>
      </c>
      <c r="X81" s="242">
        <v>1</v>
      </c>
      <c r="Y81" s="243"/>
      <c r="Z81" s="244"/>
    </row>
    <row r="82" spans="1:26" ht="15" customHeight="1">
      <c r="A82" s="236" t="s">
        <v>2349</v>
      </c>
      <c r="B82" s="237" t="s">
        <v>2350</v>
      </c>
      <c r="C82" s="237" t="s">
        <v>3864</v>
      </c>
      <c r="D82" s="238">
        <v>10</v>
      </c>
      <c r="E82" s="238" t="s">
        <v>3971</v>
      </c>
      <c r="F82" s="237" t="s">
        <v>4010</v>
      </c>
      <c r="G82" s="238" t="s">
        <v>3961</v>
      </c>
      <c r="H82" s="238" t="s">
        <v>3855</v>
      </c>
      <c r="I82" s="239" t="s">
        <v>3843</v>
      </c>
      <c r="J82" s="239" t="s">
        <v>3843</v>
      </c>
      <c r="K82" s="238" t="s">
        <v>3870</v>
      </c>
      <c r="L82" s="238" t="s">
        <v>3883</v>
      </c>
      <c r="M82" s="240">
        <v>0.05</v>
      </c>
      <c r="N82" s="241"/>
      <c r="O82" s="242">
        <v>0.1</v>
      </c>
      <c r="P82" s="242">
        <v>0.2</v>
      </c>
      <c r="Q82" s="242">
        <v>0.3</v>
      </c>
      <c r="R82" s="242">
        <v>0.4</v>
      </c>
      <c r="S82" s="242">
        <v>0.5</v>
      </c>
      <c r="T82" s="242">
        <v>0.6</v>
      </c>
      <c r="U82" s="242">
        <v>0.7</v>
      </c>
      <c r="V82" s="242">
        <v>0.8</v>
      </c>
      <c r="W82" s="242">
        <v>0.9</v>
      </c>
      <c r="X82" s="242">
        <v>1</v>
      </c>
      <c r="Y82" s="243"/>
      <c r="Z82" s="244"/>
    </row>
    <row r="83" spans="1:26" ht="15" customHeight="1">
      <c r="A83" s="236" t="s">
        <v>2366</v>
      </c>
      <c r="B83" s="237" t="s">
        <v>2367</v>
      </c>
      <c r="C83" s="237" t="s">
        <v>3864</v>
      </c>
      <c r="D83" s="238">
        <v>9</v>
      </c>
      <c r="E83" s="238" t="s">
        <v>3962</v>
      </c>
      <c r="F83" s="237" t="s">
        <v>4011</v>
      </c>
      <c r="G83" s="238" t="s">
        <v>3961</v>
      </c>
      <c r="H83" s="238" t="s">
        <v>3855</v>
      </c>
      <c r="I83" s="239" t="s">
        <v>3843</v>
      </c>
      <c r="J83" s="239" t="s">
        <v>3843</v>
      </c>
      <c r="K83" s="238" t="s">
        <v>3870</v>
      </c>
      <c r="L83" s="238" t="s">
        <v>3883</v>
      </c>
      <c r="M83" s="240">
        <v>0.05</v>
      </c>
      <c r="N83" s="241"/>
      <c r="O83" s="242">
        <v>0.1</v>
      </c>
      <c r="P83" s="242">
        <v>0.2</v>
      </c>
      <c r="Q83" s="242">
        <v>0.3</v>
      </c>
      <c r="R83" s="242">
        <v>0.4</v>
      </c>
      <c r="S83" s="242">
        <v>0.5</v>
      </c>
      <c r="T83" s="242">
        <v>0.6</v>
      </c>
      <c r="U83" s="242">
        <v>0.7</v>
      </c>
      <c r="V83" s="242">
        <v>0.8</v>
      </c>
      <c r="W83" s="242">
        <v>0.9</v>
      </c>
      <c r="X83" s="242">
        <v>1</v>
      </c>
      <c r="Y83" s="243"/>
      <c r="Z83" s="244"/>
    </row>
    <row r="84" spans="1:26" ht="15" customHeight="1">
      <c r="A84" s="236" t="s">
        <v>2332</v>
      </c>
      <c r="B84" s="237" t="s">
        <v>2333</v>
      </c>
      <c r="C84" s="237" t="s">
        <v>3864</v>
      </c>
      <c r="D84" s="238">
        <v>9</v>
      </c>
      <c r="E84" s="238" t="s">
        <v>3962</v>
      </c>
      <c r="F84" s="237" t="s">
        <v>4012</v>
      </c>
      <c r="G84" s="238" t="s">
        <v>3961</v>
      </c>
      <c r="H84" s="238" t="s">
        <v>3855</v>
      </c>
      <c r="I84" s="239" t="s">
        <v>3843</v>
      </c>
      <c r="J84" s="239" t="s">
        <v>3843</v>
      </c>
      <c r="K84" s="238" t="s">
        <v>3870</v>
      </c>
      <c r="L84" s="238" t="s">
        <v>3883</v>
      </c>
      <c r="M84" s="240">
        <v>0.05</v>
      </c>
      <c r="N84" s="241"/>
      <c r="O84" s="242">
        <v>0.1</v>
      </c>
      <c r="P84" s="242">
        <v>0.2</v>
      </c>
      <c r="Q84" s="242">
        <v>0.3</v>
      </c>
      <c r="R84" s="242">
        <v>0.4</v>
      </c>
      <c r="S84" s="242">
        <v>0.5</v>
      </c>
      <c r="T84" s="242">
        <v>0.6</v>
      </c>
      <c r="U84" s="242">
        <v>0.7</v>
      </c>
      <c r="V84" s="242">
        <v>0.8</v>
      </c>
      <c r="W84" s="242">
        <v>0.9</v>
      </c>
      <c r="X84" s="242">
        <v>1</v>
      </c>
      <c r="Y84" s="243"/>
      <c r="Z84" s="244"/>
    </row>
    <row r="85" spans="1:26" ht="15" customHeight="1">
      <c r="A85" s="236" t="s">
        <v>2026</v>
      </c>
      <c r="B85" s="237" t="s">
        <v>2027</v>
      </c>
      <c r="C85" s="237" t="s">
        <v>3864</v>
      </c>
      <c r="D85" s="238">
        <v>10</v>
      </c>
      <c r="E85" s="238" t="s">
        <v>3971</v>
      </c>
      <c r="F85" s="237" t="s">
        <v>4013</v>
      </c>
      <c r="G85" s="238" t="s">
        <v>3961</v>
      </c>
      <c r="H85" s="238" t="s">
        <v>3855</v>
      </c>
      <c r="I85" s="239" t="s">
        <v>3843</v>
      </c>
      <c r="J85" s="239" t="s">
        <v>3843</v>
      </c>
      <c r="K85" s="238" t="s">
        <v>3870</v>
      </c>
      <c r="L85" s="238" t="s">
        <v>3883</v>
      </c>
      <c r="M85" s="240">
        <v>0.05</v>
      </c>
      <c r="N85" s="241"/>
      <c r="O85" s="242">
        <v>0.1</v>
      </c>
      <c r="P85" s="242">
        <v>0.2</v>
      </c>
      <c r="Q85" s="242">
        <v>0.3</v>
      </c>
      <c r="R85" s="242">
        <v>0.4</v>
      </c>
      <c r="S85" s="242">
        <v>0.5</v>
      </c>
      <c r="T85" s="242">
        <v>0.6</v>
      </c>
      <c r="U85" s="242">
        <v>0.7</v>
      </c>
      <c r="V85" s="242">
        <v>0.8</v>
      </c>
      <c r="W85" s="242">
        <v>0.9</v>
      </c>
      <c r="X85" s="242">
        <v>1</v>
      </c>
      <c r="Y85" s="243"/>
      <c r="Z85" s="244"/>
    </row>
    <row r="86" spans="1:26" ht="15" customHeight="1">
      <c r="A86" s="236" t="s">
        <v>1978</v>
      </c>
      <c r="B86" s="237" t="s">
        <v>1979</v>
      </c>
      <c r="C86" s="237" t="s">
        <v>3864</v>
      </c>
      <c r="D86" s="238">
        <v>10</v>
      </c>
      <c r="E86" s="238" t="s">
        <v>3971</v>
      </c>
      <c r="F86" s="237" t="s">
        <v>4014</v>
      </c>
      <c r="G86" s="238" t="s">
        <v>3961</v>
      </c>
      <c r="H86" s="238" t="s">
        <v>3855</v>
      </c>
      <c r="I86" s="239" t="s">
        <v>3843</v>
      </c>
      <c r="J86" s="239" t="s">
        <v>3843</v>
      </c>
      <c r="K86" s="238" t="s">
        <v>3870</v>
      </c>
      <c r="L86" s="238" t="s">
        <v>3883</v>
      </c>
      <c r="M86" s="240">
        <v>0.05</v>
      </c>
      <c r="N86" s="241"/>
      <c r="O86" s="242">
        <v>0.1</v>
      </c>
      <c r="P86" s="242">
        <v>0.2</v>
      </c>
      <c r="Q86" s="242">
        <v>0.3</v>
      </c>
      <c r="R86" s="242">
        <v>0.4</v>
      </c>
      <c r="S86" s="242">
        <v>0.5</v>
      </c>
      <c r="T86" s="242">
        <v>0.6</v>
      </c>
      <c r="U86" s="242">
        <v>0.7</v>
      </c>
      <c r="V86" s="242">
        <v>0.8</v>
      </c>
      <c r="W86" s="242">
        <v>0.9</v>
      </c>
      <c r="X86" s="242">
        <v>1</v>
      </c>
      <c r="Y86" s="243"/>
      <c r="Z86" s="244"/>
    </row>
    <row r="87" spans="1:26" ht="15" customHeight="1">
      <c r="A87" s="236" t="s">
        <v>2286</v>
      </c>
      <c r="B87" s="237" t="s">
        <v>2287</v>
      </c>
      <c r="C87" s="237" t="s">
        <v>3864</v>
      </c>
      <c r="D87" s="238">
        <v>11</v>
      </c>
      <c r="E87" s="238" t="s">
        <v>3964</v>
      </c>
      <c r="F87" s="237" t="s">
        <v>4015</v>
      </c>
      <c r="G87" s="238" t="s">
        <v>3961</v>
      </c>
      <c r="H87" s="238" t="s">
        <v>3855</v>
      </c>
      <c r="I87" s="239" t="s">
        <v>3843</v>
      </c>
      <c r="J87" s="239" t="s">
        <v>3843</v>
      </c>
      <c r="K87" s="238" t="s">
        <v>3870</v>
      </c>
      <c r="L87" s="238" t="s">
        <v>3883</v>
      </c>
      <c r="M87" s="240">
        <v>0.05</v>
      </c>
      <c r="N87" s="241"/>
      <c r="O87" s="242">
        <v>0.1</v>
      </c>
      <c r="P87" s="242">
        <v>0.2</v>
      </c>
      <c r="Q87" s="242">
        <v>0.3</v>
      </c>
      <c r="R87" s="242">
        <v>0.4</v>
      </c>
      <c r="S87" s="242">
        <v>0.5</v>
      </c>
      <c r="T87" s="242">
        <v>0.6</v>
      </c>
      <c r="U87" s="242">
        <v>0.7</v>
      </c>
      <c r="V87" s="242">
        <v>0.8</v>
      </c>
      <c r="W87" s="242">
        <v>0.9</v>
      </c>
      <c r="X87" s="242">
        <v>1</v>
      </c>
      <c r="Y87" s="243"/>
      <c r="Z87" s="244"/>
    </row>
    <row r="88" spans="1:26" ht="15" customHeight="1">
      <c r="A88" s="236" t="s">
        <v>2245</v>
      </c>
      <c r="B88" s="237" t="s">
        <v>2246</v>
      </c>
      <c r="C88" s="237" t="s">
        <v>3864</v>
      </c>
      <c r="D88" s="238">
        <v>8</v>
      </c>
      <c r="E88" s="238" t="s">
        <v>3959</v>
      </c>
      <c r="F88" s="237" t="s">
        <v>4016</v>
      </c>
      <c r="G88" s="238" t="s">
        <v>3961</v>
      </c>
      <c r="H88" s="238" t="s">
        <v>3855</v>
      </c>
      <c r="I88" s="239" t="s">
        <v>3843</v>
      </c>
      <c r="J88" s="239" t="s">
        <v>3843</v>
      </c>
      <c r="K88" s="238" t="s">
        <v>3870</v>
      </c>
      <c r="L88" s="238" t="s">
        <v>3883</v>
      </c>
      <c r="M88" s="240">
        <v>0.05</v>
      </c>
      <c r="N88" s="241"/>
      <c r="O88" s="242">
        <v>0.1</v>
      </c>
      <c r="P88" s="242">
        <v>0.2</v>
      </c>
      <c r="Q88" s="242">
        <v>0.3</v>
      </c>
      <c r="R88" s="242">
        <v>0.4</v>
      </c>
      <c r="S88" s="242">
        <v>0.5</v>
      </c>
      <c r="T88" s="242">
        <v>0.6</v>
      </c>
      <c r="U88" s="242">
        <v>0.7</v>
      </c>
      <c r="V88" s="242">
        <v>0.8</v>
      </c>
      <c r="W88" s="242">
        <v>0.9</v>
      </c>
      <c r="X88" s="242">
        <v>1</v>
      </c>
      <c r="Y88" s="243"/>
      <c r="Z88" s="244"/>
    </row>
    <row r="89" spans="1:26" ht="15" customHeight="1">
      <c r="A89" s="236" t="s">
        <v>2200</v>
      </c>
      <c r="B89" s="237" t="s">
        <v>2201</v>
      </c>
      <c r="C89" s="237" t="s">
        <v>3864</v>
      </c>
      <c r="D89" s="238">
        <v>10</v>
      </c>
      <c r="E89" s="238" t="s">
        <v>3971</v>
      </c>
      <c r="F89" s="237" t="s">
        <v>4017</v>
      </c>
      <c r="G89" s="238" t="s">
        <v>3961</v>
      </c>
      <c r="H89" s="238" t="s">
        <v>3855</v>
      </c>
      <c r="I89" s="239" t="s">
        <v>3843</v>
      </c>
      <c r="J89" s="239" t="s">
        <v>3843</v>
      </c>
      <c r="K89" s="238" t="s">
        <v>3870</v>
      </c>
      <c r="L89" s="238" t="s">
        <v>3883</v>
      </c>
      <c r="M89" s="240">
        <v>0.05</v>
      </c>
      <c r="N89" s="241"/>
      <c r="O89" s="242">
        <v>0.1</v>
      </c>
      <c r="P89" s="242">
        <v>0.2</v>
      </c>
      <c r="Q89" s="242">
        <v>0.3</v>
      </c>
      <c r="R89" s="242">
        <v>0.4</v>
      </c>
      <c r="S89" s="242">
        <v>0.5</v>
      </c>
      <c r="T89" s="242">
        <v>0.6</v>
      </c>
      <c r="U89" s="242">
        <v>0.7</v>
      </c>
      <c r="V89" s="242">
        <v>0.8</v>
      </c>
      <c r="W89" s="242">
        <v>0.9</v>
      </c>
      <c r="X89" s="242">
        <v>1</v>
      </c>
      <c r="Y89" s="243"/>
      <c r="Z89" s="244"/>
    </row>
    <row r="90" spans="1:26" ht="15" customHeight="1">
      <c r="A90" s="236" t="s">
        <v>2171</v>
      </c>
      <c r="B90" s="237" t="s">
        <v>2172</v>
      </c>
      <c r="C90" s="237" t="s">
        <v>3864</v>
      </c>
      <c r="D90" s="238">
        <v>9</v>
      </c>
      <c r="E90" s="238" t="s">
        <v>3962</v>
      </c>
      <c r="F90" s="237" t="s">
        <v>4018</v>
      </c>
      <c r="G90" s="238" t="s">
        <v>3961</v>
      </c>
      <c r="H90" s="238" t="s">
        <v>3855</v>
      </c>
      <c r="I90" s="239" t="s">
        <v>3843</v>
      </c>
      <c r="J90" s="239" t="s">
        <v>3843</v>
      </c>
      <c r="K90" s="238" t="s">
        <v>3870</v>
      </c>
      <c r="L90" s="238" t="s">
        <v>3883</v>
      </c>
      <c r="M90" s="240">
        <v>0.05</v>
      </c>
      <c r="N90" s="241"/>
      <c r="O90" s="242">
        <v>0.1</v>
      </c>
      <c r="P90" s="242">
        <v>0.2</v>
      </c>
      <c r="Q90" s="242">
        <v>0.3</v>
      </c>
      <c r="R90" s="242">
        <v>0.4</v>
      </c>
      <c r="S90" s="242">
        <v>0.5</v>
      </c>
      <c r="T90" s="242">
        <v>0.6</v>
      </c>
      <c r="U90" s="242">
        <v>0.7</v>
      </c>
      <c r="V90" s="242">
        <v>0.8</v>
      </c>
      <c r="W90" s="242">
        <v>0.9</v>
      </c>
      <c r="X90" s="242">
        <v>1</v>
      </c>
      <c r="Y90" s="243"/>
      <c r="Z90" s="244"/>
    </row>
    <row r="91" spans="1:26" ht="15" customHeight="1">
      <c r="A91" s="236" t="s">
        <v>2144</v>
      </c>
      <c r="B91" s="237" t="s">
        <v>2145</v>
      </c>
      <c r="C91" s="237" t="s">
        <v>3864</v>
      </c>
      <c r="D91" s="238">
        <v>10</v>
      </c>
      <c r="E91" s="238" t="s">
        <v>3971</v>
      </c>
      <c r="F91" s="237" t="s">
        <v>4019</v>
      </c>
      <c r="G91" s="238" t="s">
        <v>3961</v>
      </c>
      <c r="H91" s="238" t="s">
        <v>3855</v>
      </c>
      <c r="I91" s="239" t="s">
        <v>3843</v>
      </c>
      <c r="J91" s="239" t="s">
        <v>3843</v>
      </c>
      <c r="K91" s="238" t="s">
        <v>3870</v>
      </c>
      <c r="L91" s="238" t="s">
        <v>3883</v>
      </c>
      <c r="M91" s="240">
        <v>0.05</v>
      </c>
      <c r="N91" s="241"/>
      <c r="O91" s="242">
        <v>0.1</v>
      </c>
      <c r="P91" s="242">
        <v>0.2</v>
      </c>
      <c r="Q91" s="242">
        <v>0.3</v>
      </c>
      <c r="R91" s="242">
        <v>0.4</v>
      </c>
      <c r="S91" s="242">
        <v>0.5</v>
      </c>
      <c r="T91" s="242">
        <v>0.6</v>
      </c>
      <c r="U91" s="242">
        <v>0.7</v>
      </c>
      <c r="V91" s="242">
        <v>0.8</v>
      </c>
      <c r="W91" s="242">
        <v>0.9</v>
      </c>
      <c r="X91" s="242">
        <v>1</v>
      </c>
      <c r="Y91" s="243"/>
      <c r="Z91" s="244"/>
    </row>
    <row r="92" spans="1:26" ht="15" customHeight="1">
      <c r="A92" s="236" t="s">
        <v>2360</v>
      </c>
      <c r="B92" s="237" t="s">
        <v>2361</v>
      </c>
      <c r="C92" s="237" t="s">
        <v>3864</v>
      </c>
      <c r="D92" s="238">
        <v>10</v>
      </c>
      <c r="E92" s="238" t="s">
        <v>3971</v>
      </c>
      <c r="F92" s="237" t="s">
        <v>4020</v>
      </c>
      <c r="G92" s="238" t="s">
        <v>3961</v>
      </c>
      <c r="H92" s="238" t="s">
        <v>3855</v>
      </c>
      <c r="I92" s="239" t="s">
        <v>3843</v>
      </c>
      <c r="J92" s="239" t="s">
        <v>3843</v>
      </c>
      <c r="K92" s="238" t="s">
        <v>3870</v>
      </c>
      <c r="L92" s="238" t="s">
        <v>3883</v>
      </c>
      <c r="M92" s="240">
        <v>0.05</v>
      </c>
      <c r="N92" s="241"/>
      <c r="O92" s="242">
        <v>0.1</v>
      </c>
      <c r="P92" s="242">
        <v>0.2</v>
      </c>
      <c r="Q92" s="242">
        <v>0.3</v>
      </c>
      <c r="R92" s="242">
        <v>0.4</v>
      </c>
      <c r="S92" s="242">
        <v>0.5</v>
      </c>
      <c r="T92" s="242">
        <v>0.6</v>
      </c>
      <c r="U92" s="242">
        <v>0.7</v>
      </c>
      <c r="V92" s="242">
        <v>0.8</v>
      </c>
      <c r="W92" s="242">
        <v>0.9</v>
      </c>
      <c r="X92" s="242">
        <v>1</v>
      </c>
      <c r="Y92" s="243"/>
      <c r="Z92" s="244"/>
    </row>
    <row r="93" spans="1:26" ht="15" customHeight="1">
      <c r="A93" s="236" t="s">
        <v>1476</v>
      </c>
      <c r="B93" s="237" t="s">
        <v>1477</v>
      </c>
      <c r="C93" s="237" t="s">
        <v>3864</v>
      </c>
      <c r="D93" s="238">
        <v>6</v>
      </c>
      <c r="E93" s="238" t="s">
        <v>3865</v>
      </c>
      <c r="F93" s="237" t="s">
        <v>4021</v>
      </c>
      <c r="G93" s="238" t="s">
        <v>3946</v>
      </c>
      <c r="H93" s="238" t="s">
        <v>4022</v>
      </c>
      <c r="I93" s="239" t="s">
        <v>3843</v>
      </c>
      <c r="J93" s="239" t="s">
        <v>3843</v>
      </c>
      <c r="K93" s="238" t="s">
        <v>3902</v>
      </c>
      <c r="L93" s="238" t="s">
        <v>26</v>
      </c>
      <c r="M93" s="240">
        <v>0.77</v>
      </c>
      <c r="N93" s="241"/>
      <c r="O93" s="242">
        <v>0.1</v>
      </c>
      <c r="P93" s="242">
        <v>0.2</v>
      </c>
      <c r="Q93" s="242">
        <v>0.3</v>
      </c>
      <c r="R93" s="242">
        <v>0.4</v>
      </c>
      <c r="S93" s="242">
        <v>0.5</v>
      </c>
      <c r="T93" s="242">
        <v>0.6</v>
      </c>
      <c r="U93" s="242">
        <v>0.7</v>
      </c>
      <c r="V93" s="242">
        <v>0.8</v>
      </c>
      <c r="W93" s="242">
        <v>0.9</v>
      </c>
      <c r="X93" s="242">
        <v>1</v>
      </c>
      <c r="Y93" s="243"/>
      <c r="Z93" s="244" t="s">
        <v>4023</v>
      </c>
    </row>
    <row r="94" spans="1:26" ht="15" customHeight="1">
      <c r="A94" s="236" t="s">
        <v>2409</v>
      </c>
      <c r="B94" s="237" t="s">
        <v>2410</v>
      </c>
      <c r="C94" s="237" t="s">
        <v>3864</v>
      </c>
      <c r="D94" s="238">
        <v>10</v>
      </c>
      <c r="E94" s="238" t="s">
        <v>3971</v>
      </c>
      <c r="F94" s="237" t="s">
        <v>4024</v>
      </c>
      <c r="G94" s="238" t="s">
        <v>3961</v>
      </c>
      <c r="H94" s="238" t="s">
        <v>3855</v>
      </c>
      <c r="I94" s="239" t="s">
        <v>3843</v>
      </c>
      <c r="J94" s="239" t="s">
        <v>3843</v>
      </c>
      <c r="K94" s="238" t="s">
        <v>3870</v>
      </c>
      <c r="L94" s="238" t="s">
        <v>3883</v>
      </c>
      <c r="M94" s="240">
        <v>0.05</v>
      </c>
      <c r="N94" s="241"/>
      <c r="O94" s="242">
        <v>0.1</v>
      </c>
      <c r="P94" s="242">
        <v>0.2</v>
      </c>
      <c r="Q94" s="242">
        <v>0.3</v>
      </c>
      <c r="R94" s="242">
        <v>0.4</v>
      </c>
      <c r="S94" s="242">
        <v>0.5</v>
      </c>
      <c r="T94" s="242">
        <v>0.6</v>
      </c>
      <c r="U94" s="242">
        <v>0.7</v>
      </c>
      <c r="V94" s="242">
        <v>0.8</v>
      </c>
      <c r="W94" s="242">
        <v>0.9</v>
      </c>
      <c r="X94" s="242">
        <v>1</v>
      </c>
      <c r="Y94" s="243"/>
      <c r="Z94" s="244"/>
    </row>
    <row r="95" spans="1:26" ht="15" customHeight="1">
      <c r="A95" s="236" t="s">
        <v>2008</v>
      </c>
      <c r="B95" s="237" t="s">
        <v>2009</v>
      </c>
      <c r="C95" s="237" t="s">
        <v>3864</v>
      </c>
      <c r="D95" s="238">
        <v>7</v>
      </c>
      <c r="E95" s="238" t="s">
        <v>3865</v>
      </c>
      <c r="F95" s="237" t="s">
        <v>4025</v>
      </c>
      <c r="G95" s="238" t="s">
        <v>3886</v>
      </c>
      <c r="H95" s="238" t="s">
        <v>3855</v>
      </c>
      <c r="I95" s="239" t="s">
        <v>3843</v>
      </c>
      <c r="J95" s="239" t="s">
        <v>3843</v>
      </c>
      <c r="K95" s="238" t="s">
        <v>3870</v>
      </c>
      <c r="L95" s="238" t="s">
        <v>3883</v>
      </c>
      <c r="M95" s="240">
        <v>0.15</v>
      </c>
      <c r="N95" s="241"/>
      <c r="O95" s="242">
        <v>0.1</v>
      </c>
      <c r="P95" s="242">
        <v>0.2</v>
      </c>
      <c r="Q95" s="242">
        <v>0.3</v>
      </c>
      <c r="R95" s="242">
        <v>0.4</v>
      </c>
      <c r="S95" s="242">
        <v>0.5</v>
      </c>
      <c r="T95" s="242">
        <v>0.6</v>
      </c>
      <c r="U95" s="242">
        <v>0.7</v>
      </c>
      <c r="V95" s="242">
        <v>0.8</v>
      </c>
      <c r="W95" s="242">
        <v>0.9</v>
      </c>
      <c r="X95" s="242">
        <v>1</v>
      </c>
      <c r="Y95" s="243"/>
      <c r="Z95" s="244"/>
    </row>
    <row r="96" spans="1:26" ht="15" customHeight="1">
      <c r="A96" s="236" t="s">
        <v>1896</v>
      </c>
      <c r="B96" s="237" t="s">
        <v>1897</v>
      </c>
      <c r="C96" s="237" t="s">
        <v>3864</v>
      </c>
      <c r="D96" s="238">
        <v>7</v>
      </c>
      <c r="E96" s="238" t="s">
        <v>3865</v>
      </c>
      <c r="F96" s="237" t="s">
        <v>4026</v>
      </c>
      <c r="G96" s="238" t="s">
        <v>3961</v>
      </c>
      <c r="H96" s="238" t="s">
        <v>3855</v>
      </c>
      <c r="I96" s="239" t="s">
        <v>3843</v>
      </c>
      <c r="J96" s="239" t="s">
        <v>3843</v>
      </c>
      <c r="K96" s="238" t="s">
        <v>3870</v>
      </c>
      <c r="L96" s="238" t="s">
        <v>3883</v>
      </c>
      <c r="M96" s="240">
        <v>0.05</v>
      </c>
      <c r="N96" s="241"/>
      <c r="O96" s="242">
        <v>0.1</v>
      </c>
      <c r="P96" s="242">
        <v>0.2</v>
      </c>
      <c r="Q96" s="242">
        <v>0.3</v>
      </c>
      <c r="R96" s="242">
        <v>0.4</v>
      </c>
      <c r="S96" s="242">
        <v>0.5</v>
      </c>
      <c r="T96" s="242">
        <v>0.6</v>
      </c>
      <c r="U96" s="242">
        <v>0.7</v>
      </c>
      <c r="V96" s="242">
        <v>0.8</v>
      </c>
      <c r="W96" s="242">
        <v>0.9</v>
      </c>
      <c r="X96" s="242">
        <v>1</v>
      </c>
      <c r="Y96" s="243"/>
      <c r="Z96" s="244"/>
    </row>
    <row r="97" spans="1:26" ht="15" customHeight="1">
      <c r="A97" s="236" t="s">
        <v>2042</v>
      </c>
      <c r="B97" s="237" t="s">
        <v>2043</v>
      </c>
      <c r="C97" s="237" t="s">
        <v>3864</v>
      </c>
      <c r="D97" s="238">
        <v>9</v>
      </c>
      <c r="E97" s="238" t="s">
        <v>3962</v>
      </c>
      <c r="F97" s="237" t="s">
        <v>4027</v>
      </c>
      <c r="G97" s="238" t="s">
        <v>3961</v>
      </c>
      <c r="H97" s="238" t="s">
        <v>3855</v>
      </c>
      <c r="I97" s="239" t="s">
        <v>3843</v>
      </c>
      <c r="J97" s="239" t="s">
        <v>3843</v>
      </c>
      <c r="K97" s="238" t="s">
        <v>3870</v>
      </c>
      <c r="L97" s="238" t="s">
        <v>3883</v>
      </c>
      <c r="M97" s="240">
        <v>0.05</v>
      </c>
      <c r="N97" s="241"/>
      <c r="O97" s="242">
        <v>0.1</v>
      </c>
      <c r="P97" s="242">
        <v>0.2</v>
      </c>
      <c r="Q97" s="242">
        <v>0.3</v>
      </c>
      <c r="R97" s="242">
        <v>0.4</v>
      </c>
      <c r="S97" s="242">
        <v>0.5</v>
      </c>
      <c r="T97" s="242">
        <v>0.6</v>
      </c>
      <c r="U97" s="242">
        <v>0.7</v>
      </c>
      <c r="V97" s="242">
        <v>0.8</v>
      </c>
      <c r="W97" s="242">
        <v>0.9</v>
      </c>
      <c r="X97" s="242">
        <v>1</v>
      </c>
      <c r="Y97" s="243"/>
      <c r="Z97" s="244"/>
    </row>
    <row r="98" spans="1:26" ht="15" customHeight="1">
      <c r="A98" s="236" t="s">
        <v>2002</v>
      </c>
      <c r="B98" s="237" t="s">
        <v>2003</v>
      </c>
      <c r="C98" s="237" t="s">
        <v>3864</v>
      </c>
      <c r="D98" s="238">
        <v>7</v>
      </c>
      <c r="E98" s="238" t="s">
        <v>3865</v>
      </c>
      <c r="F98" s="237" t="s">
        <v>4028</v>
      </c>
      <c r="G98" s="238" t="s">
        <v>3899</v>
      </c>
      <c r="H98" s="238" t="s">
        <v>3855</v>
      </c>
      <c r="I98" s="239" t="s">
        <v>3843</v>
      </c>
      <c r="J98" s="239" t="s">
        <v>3843</v>
      </c>
      <c r="K98" s="238" t="s">
        <v>3918</v>
      </c>
      <c r="L98" s="238" t="s">
        <v>3883</v>
      </c>
      <c r="M98" s="240">
        <v>0.34</v>
      </c>
      <c r="N98" s="241"/>
      <c r="O98" s="242">
        <v>0.1</v>
      </c>
      <c r="P98" s="242">
        <v>0.2</v>
      </c>
      <c r="Q98" s="242">
        <v>0.3</v>
      </c>
      <c r="R98" s="242">
        <v>0.4</v>
      </c>
      <c r="S98" s="242">
        <v>0.5</v>
      </c>
      <c r="T98" s="242">
        <v>0.6</v>
      </c>
      <c r="U98" s="242">
        <v>0.7</v>
      </c>
      <c r="V98" s="242">
        <v>0.8</v>
      </c>
      <c r="W98" s="242">
        <v>0.9</v>
      </c>
      <c r="X98" s="242">
        <v>1</v>
      </c>
      <c r="Y98" s="243"/>
      <c r="Z98" s="244"/>
    </row>
    <row r="99" spans="1:26" ht="15" customHeight="1">
      <c r="A99" s="236" t="s">
        <v>1912</v>
      </c>
      <c r="B99" s="237" t="s">
        <v>1913</v>
      </c>
      <c r="C99" s="237" t="s">
        <v>3864</v>
      </c>
      <c r="D99" s="238">
        <v>9</v>
      </c>
      <c r="E99" s="238" t="s">
        <v>3962</v>
      </c>
      <c r="F99" s="237" t="s">
        <v>4029</v>
      </c>
      <c r="G99" s="238" t="s">
        <v>3961</v>
      </c>
      <c r="H99" s="238" t="s">
        <v>3855</v>
      </c>
      <c r="I99" s="239" t="s">
        <v>3843</v>
      </c>
      <c r="J99" s="239" t="s">
        <v>3843</v>
      </c>
      <c r="K99" s="238" t="s">
        <v>3870</v>
      </c>
      <c r="L99" s="238" t="s">
        <v>3883</v>
      </c>
      <c r="M99" s="240">
        <v>0.05</v>
      </c>
      <c r="N99" s="241"/>
      <c r="O99" s="242">
        <v>0.1</v>
      </c>
      <c r="P99" s="242">
        <v>0.2</v>
      </c>
      <c r="Q99" s="242">
        <v>0.3</v>
      </c>
      <c r="R99" s="242">
        <v>0.4</v>
      </c>
      <c r="S99" s="242">
        <v>0.5</v>
      </c>
      <c r="T99" s="242">
        <v>0.6</v>
      </c>
      <c r="U99" s="242">
        <v>0.7</v>
      </c>
      <c r="V99" s="242">
        <v>0.8</v>
      </c>
      <c r="W99" s="242">
        <v>0.9</v>
      </c>
      <c r="X99" s="242">
        <v>1</v>
      </c>
      <c r="Y99" s="243"/>
      <c r="Z99" s="244"/>
    </row>
    <row r="100" spans="1:26" ht="15" customHeight="1">
      <c r="A100" s="236" t="s">
        <v>1907</v>
      </c>
      <c r="B100" s="237" t="s">
        <v>1908</v>
      </c>
      <c r="C100" s="237" t="s">
        <v>3864</v>
      </c>
      <c r="D100" s="238">
        <v>8</v>
      </c>
      <c r="E100" s="238" t="s">
        <v>3959</v>
      </c>
      <c r="F100" s="237" t="s">
        <v>4030</v>
      </c>
      <c r="G100" s="238" t="s">
        <v>3961</v>
      </c>
      <c r="H100" s="238" t="s">
        <v>3855</v>
      </c>
      <c r="I100" s="239" t="s">
        <v>3843</v>
      </c>
      <c r="J100" s="239" t="s">
        <v>3843</v>
      </c>
      <c r="K100" s="238" t="s">
        <v>3870</v>
      </c>
      <c r="L100" s="238" t="s">
        <v>3883</v>
      </c>
      <c r="M100" s="240">
        <v>0.05</v>
      </c>
      <c r="N100" s="241"/>
      <c r="O100" s="242">
        <v>0.1</v>
      </c>
      <c r="P100" s="242">
        <v>0.2</v>
      </c>
      <c r="Q100" s="242">
        <v>0.3</v>
      </c>
      <c r="R100" s="242">
        <v>0.4</v>
      </c>
      <c r="S100" s="242">
        <v>0.5</v>
      </c>
      <c r="T100" s="242">
        <v>0.6</v>
      </c>
      <c r="U100" s="242">
        <v>0.7</v>
      </c>
      <c r="V100" s="242">
        <v>0.8</v>
      </c>
      <c r="W100" s="242">
        <v>0.9</v>
      </c>
      <c r="X100" s="242">
        <v>1</v>
      </c>
      <c r="Y100" s="243"/>
      <c r="Z100" s="244"/>
    </row>
    <row r="101" spans="1:26" ht="15" customHeight="1">
      <c r="A101" s="236" t="s">
        <v>1890</v>
      </c>
      <c r="B101" s="237" t="s">
        <v>1891</v>
      </c>
      <c r="C101" s="237" t="s">
        <v>3864</v>
      </c>
      <c r="D101" s="238">
        <v>7</v>
      </c>
      <c r="E101" s="238" t="s">
        <v>3865</v>
      </c>
      <c r="F101" s="237" t="s">
        <v>4031</v>
      </c>
      <c r="G101" s="238" t="s">
        <v>3899</v>
      </c>
      <c r="H101" s="238" t="s">
        <v>3855</v>
      </c>
      <c r="I101" s="239" t="s">
        <v>3843</v>
      </c>
      <c r="J101" s="239" t="s">
        <v>3843</v>
      </c>
      <c r="K101" s="238" t="s">
        <v>3902</v>
      </c>
      <c r="L101" s="238" t="s">
        <v>3883</v>
      </c>
      <c r="M101" s="240">
        <v>0.39</v>
      </c>
      <c r="N101" s="241"/>
      <c r="O101" s="242">
        <v>0.1</v>
      </c>
      <c r="P101" s="242">
        <v>0.2</v>
      </c>
      <c r="Q101" s="242">
        <v>0.3</v>
      </c>
      <c r="R101" s="242">
        <v>0.4</v>
      </c>
      <c r="S101" s="242">
        <v>0.5</v>
      </c>
      <c r="T101" s="242">
        <v>0.6</v>
      </c>
      <c r="U101" s="242">
        <v>0.7</v>
      </c>
      <c r="V101" s="242">
        <v>0.8</v>
      </c>
      <c r="W101" s="242">
        <v>0.9</v>
      </c>
      <c r="X101" s="242">
        <v>1</v>
      </c>
      <c r="Y101" s="243"/>
      <c r="Z101" s="244"/>
    </row>
    <row r="102" spans="1:26" ht="15" customHeight="1">
      <c r="A102" s="236" t="s">
        <v>2132</v>
      </c>
      <c r="B102" s="237" t="s">
        <v>2133</v>
      </c>
      <c r="C102" s="237" t="s">
        <v>3864</v>
      </c>
      <c r="D102" s="238">
        <v>10</v>
      </c>
      <c r="E102" s="238" t="s">
        <v>3971</v>
      </c>
      <c r="F102" s="237" t="s">
        <v>4032</v>
      </c>
      <c r="G102" s="238" t="s">
        <v>3961</v>
      </c>
      <c r="H102" s="238" t="s">
        <v>3855</v>
      </c>
      <c r="I102" s="239" t="s">
        <v>3843</v>
      </c>
      <c r="J102" s="239" t="s">
        <v>3843</v>
      </c>
      <c r="K102" s="238" t="s">
        <v>3870</v>
      </c>
      <c r="L102" s="238" t="s">
        <v>3883</v>
      </c>
      <c r="M102" s="240">
        <v>0.05</v>
      </c>
      <c r="N102" s="241"/>
      <c r="O102" s="242">
        <v>0.1</v>
      </c>
      <c r="P102" s="242">
        <v>0.2</v>
      </c>
      <c r="Q102" s="242">
        <v>0.3</v>
      </c>
      <c r="R102" s="242">
        <v>0.4</v>
      </c>
      <c r="S102" s="242">
        <v>0.5</v>
      </c>
      <c r="T102" s="242">
        <v>0.6</v>
      </c>
      <c r="U102" s="242">
        <v>0.7</v>
      </c>
      <c r="V102" s="242">
        <v>0.8</v>
      </c>
      <c r="W102" s="242">
        <v>0.9</v>
      </c>
      <c r="X102" s="242">
        <v>1</v>
      </c>
      <c r="Y102" s="243"/>
      <c r="Z102" s="244"/>
    </row>
    <row r="103" spans="1:26" ht="15" customHeight="1">
      <c r="A103" s="236" t="s">
        <v>2701</v>
      </c>
      <c r="B103" s="237" t="s">
        <v>2702</v>
      </c>
      <c r="C103" s="237" t="s">
        <v>3864</v>
      </c>
      <c r="D103" s="238">
        <v>5</v>
      </c>
      <c r="E103" s="238" t="s">
        <v>3865</v>
      </c>
      <c r="F103" s="237" t="s">
        <v>4033</v>
      </c>
      <c r="G103" s="238" t="s">
        <v>3886</v>
      </c>
      <c r="H103" s="238" t="s">
        <v>4022</v>
      </c>
      <c r="I103" s="239" t="s">
        <v>3843</v>
      </c>
      <c r="J103" s="239" t="s">
        <v>3843</v>
      </c>
      <c r="K103" s="238" t="s">
        <v>3870</v>
      </c>
      <c r="L103" s="238" t="s">
        <v>26</v>
      </c>
      <c r="M103" s="240">
        <v>0.2</v>
      </c>
      <c r="N103" s="241"/>
      <c r="O103" s="242">
        <v>0.1</v>
      </c>
      <c r="P103" s="242">
        <v>0.2</v>
      </c>
      <c r="Q103" s="242">
        <v>0.3</v>
      </c>
      <c r="R103" s="242">
        <v>0.4</v>
      </c>
      <c r="S103" s="242">
        <v>0.5</v>
      </c>
      <c r="T103" s="242">
        <v>0.6</v>
      </c>
      <c r="U103" s="242">
        <v>0.7</v>
      </c>
      <c r="V103" s="242">
        <v>0.8</v>
      </c>
      <c r="W103" s="242">
        <v>0.9</v>
      </c>
      <c r="X103" s="242">
        <v>1</v>
      </c>
      <c r="Y103" s="243"/>
      <c r="Z103" s="244" t="s">
        <v>4034</v>
      </c>
    </row>
    <row r="104" spans="1:26" ht="15" customHeight="1">
      <c r="A104" s="236" t="s">
        <v>2617</v>
      </c>
      <c r="B104" s="244" t="s">
        <v>4035</v>
      </c>
      <c r="C104" s="237" t="s">
        <v>3864</v>
      </c>
      <c r="D104" s="238">
        <v>6</v>
      </c>
      <c r="E104" s="238" t="s">
        <v>3865</v>
      </c>
      <c r="F104" s="237" t="s">
        <v>4036</v>
      </c>
      <c r="G104" s="238" t="s">
        <v>3961</v>
      </c>
      <c r="H104" s="238" t="s">
        <v>3855</v>
      </c>
      <c r="I104" s="239" t="s">
        <v>3843</v>
      </c>
      <c r="J104" s="239" t="s">
        <v>3843</v>
      </c>
      <c r="K104" s="238" t="s">
        <v>3870</v>
      </c>
      <c r="L104" s="238" t="s">
        <v>793</v>
      </c>
      <c r="M104" s="240">
        <v>0.05</v>
      </c>
      <c r="N104" s="241"/>
      <c r="O104" s="242">
        <v>0.1</v>
      </c>
      <c r="P104" s="242">
        <v>0.2</v>
      </c>
      <c r="Q104" s="242">
        <v>0.3</v>
      </c>
      <c r="R104" s="242">
        <v>0.4</v>
      </c>
      <c r="S104" s="242">
        <v>0.5</v>
      </c>
      <c r="T104" s="242">
        <v>0.6</v>
      </c>
      <c r="U104" s="242">
        <v>0.7</v>
      </c>
      <c r="V104" s="242">
        <v>0.8</v>
      </c>
      <c r="W104" s="242">
        <v>0.9</v>
      </c>
      <c r="X104" s="242">
        <v>1</v>
      </c>
      <c r="Y104" s="243"/>
      <c r="Z104" s="244" t="s">
        <v>3894</v>
      </c>
    </row>
    <row r="105" spans="1:26" ht="15" customHeight="1">
      <c r="A105" s="236" t="s">
        <v>2251</v>
      </c>
      <c r="B105" s="237" t="s">
        <v>2252</v>
      </c>
      <c r="C105" s="237" t="s">
        <v>3864</v>
      </c>
      <c r="D105" s="238">
        <v>8</v>
      </c>
      <c r="E105" s="238" t="s">
        <v>3959</v>
      </c>
      <c r="F105" s="237" t="s">
        <v>4037</v>
      </c>
      <c r="G105" s="238" t="s">
        <v>3961</v>
      </c>
      <c r="H105" s="238" t="s">
        <v>3855</v>
      </c>
      <c r="I105" s="239" t="s">
        <v>3843</v>
      </c>
      <c r="J105" s="239" t="s">
        <v>3843</v>
      </c>
      <c r="K105" s="238" t="s">
        <v>3870</v>
      </c>
      <c r="L105" s="238" t="s">
        <v>3883</v>
      </c>
      <c r="M105" s="240">
        <v>0.05</v>
      </c>
      <c r="N105" s="241"/>
      <c r="O105" s="242">
        <v>0.1</v>
      </c>
      <c r="P105" s="242">
        <v>0.2</v>
      </c>
      <c r="Q105" s="242">
        <v>0.3</v>
      </c>
      <c r="R105" s="242">
        <v>0.4</v>
      </c>
      <c r="S105" s="242">
        <v>0.5</v>
      </c>
      <c r="T105" s="242">
        <v>0.6</v>
      </c>
      <c r="U105" s="242">
        <v>0.7</v>
      </c>
      <c r="V105" s="242">
        <v>0.8</v>
      </c>
      <c r="W105" s="242">
        <v>0.9</v>
      </c>
      <c r="X105" s="242">
        <v>1</v>
      </c>
      <c r="Y105" s="243"/>
      <c r="Z105" s="244"/>
    </row>
    <row r="106" spans="1:26" ht="15" customHeight="1">
      <c r="A106" s="236" t="s">
        <v>1864</v>
      </c>
      <c r="B106" s="237" t="s">
        <v>1865</v>
      </c>
      <c r="C106" s="237" t="s">
        <v>3864</v>
      </c>
      <c r="D106" s="238">
        <v>10</v>
      </c>
      <c r="E106" s="238" t="s">
        <v>3971</v>
      </c>
      <c r="F106" s="237" t="s">
        <v>4038</v>
      </c>
      <c r="G106" s="238" t="s">
        <v>3961</v>
      </c>
      <c r="H106" s="238" t="s">
        <v>3855</v>
      </c>
      <c r="I106" s="239" t="s">
        <v>3843</v>
      </c>
      <c r="J106" s="239" t="s">
        <v>3843</v>
      </c>
      <c r="K106" s="238" t="s">
        <v>3870</v>
      </c>
      <c r="L106" s="238" t="s">
        <v>3883</v>
      </c>
      <c r="M106" s="240">
        <v>0.05</v>
      </c>
      <c r="N106" s="241"/>
      <c r="O106" s="242">
        <v>0.1</v>
      </c>
      <c r="P106" s="242">
        <v>0.2</v>
      </c>
      <c r="Q106" s="242">
        <v>0.3</v>
      </c>
      <c r="R106" s="242">
        <v>0.4</v>
      </c>
      <c r="S106" s="242">
        <v>0.5</v>
      </c>
      <c r="T106" s="242">
        <v>0.6</v>
      </c>
      <c r="U106" s="242">
        <v>0.7</v>
      </c>
      <c r="V106" s="242">
        <v>0.8</v>
      </c>
      <c r="W106" s="242">
        <v>0.9</v>
      </c>
      <c r="X106" s="242">
        <v>1</v>
      </c>
      <c r="Y106" s="243"/>
      <c r="Z106" s="244"/>
    </row>
    <row r="107" spans="1:26" ht="15" customHeight="1">
      <c r="A107" s="236" t="s">
        <v>1857</v>
      </c>
      <c r="B107" s="237" t="s">
        <v>1858</v>
      </c>
      <c r="C107" s="237" t="s">
        <v>3864</v>
      </c>
      <c r="D107" s="238">
        <v>7</v>
      </c>
      <c r="E107" s="238" t="s">
        <v>3865</v>
      </c>
      <c r="F107" s="237" t="s">
        <v>4039</v>
      </c>
      <c r="G107" s="238" t="s">
        <v>3899</v>
      </c>
      <c r="H107" s="238" t="s">
        <v>3855</v>
      </c>
      <c r="I107" s="239" t="s">
        <v>3843</v>
      </c>
      <c r="J107" s="239" t="s">
        <v>3843</v>
      </c>
      <c r="K107" s="238" t="s">
        <v>3902</v>
      </c>
      <c r="L107" s="238" t="s">
        <v>3883</v>
      </c>
      <c r="M107" s="240">
        <v>0.34</v>
      </c>
      <c r="N107" s="241"/>
      <c r="O107" s="242">
        <v>0.1</v>
      </c>
      <c r="P107" s="242">
        <v>0.2</v>
      </c>
      <c r="Q107" s="242">
        <v>0.3</v>
      </c>
      <c r="R107" s="242">
        <v>0.4</v>
      </c>
      <c r="S107" s="242">
        <v>0.5</v>
      </c>
      <c r="T107" s="242">
        <v>0.6</v>
      </c>
      <c r="U107" s="242">
        <v>0.7</v>
      </c>
      <c r="V107" s="242">
        <v>0.8</v>
      </c>
      <c r="W107" s="242">
        <v>0.9</v>
      </c>
      <c r="X107" s="242">
        <v>1</v>
      </c>
      <c r="Y107" s="243"/>
      <c r="Z107" s="252" t="s">
        <v>4040</v>
      </c>
    </row>
    <row r="108" spans="1:26" ht="15" customHeight="1">
      <c r="A108" s="236" t="s">
        <v>1849</v>
      </c>
      <c r="B108" s="237" t="s">
        <v>1850</v>
      </c>
      <c r="C108" s="237" t="s">
        <v>3864</v>
      </c>
      <c r="D108" s="238">
        <v>11</v>
      </c>
      <c r="E108" s="238" t="s">
        <v>3964</v>
      </c>
      <c r="F108" s="237" t="s">
        <v>4041</v>
      </c>
      <c r="G108" s="238" t="s">
        <v>3961</v>
      </c>
      <c r="H108" s="238" t="s">
        <v>3855</v>
      </c>
      <c r="I108" s="239" t="s">
        <v>3843</v>
      </c>
      <c r="J108" s="239" t="s">
        <v>3843</v>
      </c>
      <c r="K108" s="238" t="s">
        <v>3870</v>
      </c>
      <c r="L108" s="238" t="s">
        <v>3883</v>
      </c>
      <c r="M108" s="240">
        <v>0.05</v>
      </c>
      <c r="N108" s="241"/>
      <c r="O108" s="242">
        <v>0.1</v>
      </c>
      <c r="P108" s="242">
        <v>0.2</v>
      </c>
      <c r="Q108" s="242">
        <v>0.3</v>
      </c>
      <c r="R108" s="242">
        <v>0.4</v>
      </c>
      <c r="S108" s="242">
        <v>0.5</v>
      </c>
      <c r="T108" s="242">
        <v>0.6</v>
      </c>
      <c r="U108" s="242">
        <v>0.7</v>
      </c>
      <c r="V108" s="242">
        <v>0.8</v>
      </c>
      <c r="W108" s="242">
        <v>0.9</v>
      </c>
      <c r="X108" s="242">
        <v>1</v>
      </c>
      <c r="Y108" s="243"/>
      <c r="Z108" s="244"/>
    </row>
    <row r="109" spans="1:26" ht="15" customHeight="1">
      <c r="A109" s="236" t="s">
        <v>1555</v>
      </c>
      <c r="B109" s="237" t="s">
        <v>1556</v>
      </c>
      <c r="C109" s="237" t="s">
        <v>3864</v>
      </c>
      <c r="D109" s="238">
        <v>11</v>
      </c>
      <c r="E109" s="238" t="s">
        <v>3964</v>
      </c>
      <c r="F109" s="237" t="s">
        <v>4042</v>
      </c>
      <c r="G109" s="238" t="s">
        <v>3886</v>
      </c>
      <c r="H109" s="238" t="s">
        <v>3855</v>
      </c>
      <c r="I109" s="239" t="s">
        <v>3843</v>
      </c>
      <c r="J109" s="239" t="s">
        <v>3843</v>
      </c>
      <c r="K109" s="238" t="s">
        <v>3870</v>
      </c>
      <c r="L109" s="238" t="s">
        <v>3883</v>
      </c>
      <c r="M109" s="240">
        <v>0.15</v>
      </c>
      <c r="N109" s="241"/>
      <c r="O109" s="242">
        <v>0.1</v>
      </c>
      <c r="P109" s="242">
        <v>0.2</v>
      </c>
      <c r="Q109" s="242">
        <v>0.3</v>
      </c>
      <c r="R109" s="242">
        <v>0.4</v>
      </c>
      <c r="S109" s="242">
        <v>0.5</v>
      </c>
      <c r="T109" s="242">
        <v>0.6</v>
      </c>
      <c r="U109" s="242">
        <v>0.7</v>
      </c>
      <c r="V109" s="242">
        <v>0.8</v>
      </c>
      <c r="W109" s="242">
        <v>0.9</v>
      </c>
      <c r="X109" s="242">
        <v>1</v>
      </c>
      <c r="Y109" s="243"/>
      <c r="Z109" s="244"/>
    </row>
    <row r="110" spans="1:26" ht="15" customHeight="1">
      <c r="A110" s="236" t="s">
        <v>1561</v>
      </c>
      <c r="B110" s="237" t="s">
        <v>1562</v>
      </c>
      <c r="C110" s="237" t="s">
        <v>3864</v>
      </c>
      <c r="D110" s="238">
        <v>12</v>
      </c>
      <c r="E110" s="238" t="s">
        <v>4043</v>
      </c>
      <c r="F110" s="237" t="s">
        <v>4044</v>
      </c>
      <c r="G110" s="238" t="s">
        <v>3961</v>
      </c>
      <c r="H110" s="238" t="s">
        <v>3855</v>
      </c>
      <c r="I110" s="239" t="s">
        <v>3843</v>
      </c>
      <c r="J110" s="239" t="s">
        <v>3843</v>
      </c>
      <c r="K110" s="238" t="s">
        <v>3870</v>
      </c>
      <c r="L110" s="238" t="s">
        <v>3883</v>
      </c>
      <c r="M110" s="240">
        <v>0.05</v>
      </c>
      <c r="N110" s="241"/>
      <c r="O110" s="242">
        <v>0.1</v>
      </c>
      <c r="P110" s="242">
        <v>0.2</v>
      </c>
      <c r="Q110" s="242">
        <v>0.3</v>
      </c>
      <c r="R110" s="242">
        <v>0.4</v>
      </c>
      <c r="S110" s="242">
        <v>0.5</v>
      </c>
      <c r="T110" s="242">
        <v>0.6</v>
      </c>
      <c r="U110" s="242">
        <v>0.7</v>
      </c>
      <c r="V110" s="242">
        <v>0.8</v>
      </c>
      <c r="W110" s="242">
        <v>0.9</v>
      </c>
      <c r="X110" s="242">
        <v>1</v>
      </c>
      <c r="Y110" s="243"/>
      <c r="Z110" s="244"/>
    </row>
    <row r="111" spans="1:26" ht="15" customHeight="1">
      <c r="A111" s="236" t="s">
        <v>1543</v>
      </c>
      <c r="B111" s="237" t="s">
        <v>1544</v>
      </c>
      <c r="C111" s="237" t="s">
        <v>3864</v>
      </c>
      <c r="D111" s="238">
        <v>7</v>
      </c>
      <c r="E111" s="238" t="s">
        <v>3865</v>
      </c>
      <c r="F111" s="237" t="s">
        <v>4045</v>
      </c>
      <c r="G111" s="238" t="s">
        <v>3886</v>
      </c>
      <c r="H111" s="238" t="s">
        <v>3855</v>
      </c>
      <c r="I111" s="239" t="s">
        <v>3843</v>
      </c>
      <c r="J111" s="239" t="s">
        <v>3843</v>
      </c>
      <c r="K111" s="238" t="s">
        <v>3870</v>
      </c>
      <c r="L111" s="238" t="s">
        <v>793</v>
      </c>
      <c r="M111" s="240">
        <v>0.15</v>
      </c>
      <c r="N111" s="241"/>
      <c r="O111" s="242">
        <v>0.1</v>
      </c>
      <c r="P111" s="242">
        <v>0.2</v>
      </c>
      <c r="Q111" s="242">
        <v>0.3</v>
      </c>
      <c r="R111" s="242">
        <v>0.4</v>
      </c>
      <c r="S111" s="242">
        <v>0.5</v>
      </c>
      <c r="T111" s="242">
        <v>0.6</v>
      </c>
      <c r="U111" s="242">
        <v>0.7</v>
      </c>
      <c r="V111" s="242">
        <v>0.8</v>
      </c>
      <c r="W111" s="242">
        <v>0.9</v>
      </c>
      <c r="X111" s="242">
        <v>1</v>
      </c>
      <c r="Y111" s="243"/>
      <c r="Z111" s="244" t="s">
        <v>4046</v>
      </c>
    </row>
    <row r="112" spans="1:26" ht="15" customHeight="1">
      <c r="A112" s="236" t="s">
        <v>1536</v>
      </c>
      <c r="B112" s="237" t="s">
        <v>1537</v>
      </c>
      <c r="C112" s="237" t="s">
        <v>3864</v>
      </c>
      <c r="D112" s="238">
        <v>9</v>
      </c>
      <c r="E112" s="238" t="s">
        <v>3962</v>
      </c>
      <c r="F112" s="237" t="s">
        <v>4047</v>
      </c>
      <c r="G112" s="238" t="s">
        <v>3961</v>
      </c>
      <c r="H112" s="238" t="s">
        <v>3855</v>
      </c>
      <c r="I112" s="239" t="s">
        <v>3843</v>
      </c>
      <c r="J112" s="239" t="s">
        <v>3843</v>
      </c>
      <c r="K112" s="238" t="s">
        <v>3870</v>
      </c>
      <c r="L112" s="238" t="s">
        <v>3883</v>
      </c>
      <c r="M112" s="240">
        <v>0.05</v>
      </c>
      <c r="N112" s="241"/>
      <c r="O112" s="242">
        <v>0.1</v>
      </c>
      <c r="P112" s="242">
        <v>0.2</v>
      </c>
      <c r="Q112" s="242">
        <v>0.3</v>
      </c>
      <c r="R112" s="242">
        <v>0.4</v>
      </c>
      <c r="S112" s="242">
        <v>0.5</v>
      </c>
      <c r="T112" s="242">
        <v>0.6</v>
      </c>
      <c r="U112" s="242">
        <v>0.7</v>
      </c>
      <c r="V112" s="242">
        <v>0.8</v>
      </c>
      <c r="W112" s="242">
        <v>0.9</v>
      </c>
      <c r="X112" s="242">
        <v>1</v>
      </c>
      <c r="Y112" s="243"/>
      <c r="Z112" s="244"/>
    </row>
    <row r="113" spans="1:26" ht="15" customHeight="1">
      <c r="A113" s="236" t="s">
        <v>1529</v>
      </c>
      <c r="B113" s="237" t="s">
        <v>1530</v>
      </c>
      <c r="C113" s="237" t="s">
        <v>3864</v>
      </c>
      <c r="D113" s="238">
        <v>10</v>
      </c>
      <c r="E113" s="238" t="s">
        <v>3971</v>
      </c>
      <c r="F113" s="237" t="s">
        <v>4048</v>
      </c>
      <c r="G113" s="238" t="s">
        <v>3961</v>
      </c>
      <c r="H113" s="238" t="s">
        <v>3855</v>
      </c>
      <c r="I113" s="239" t="s">
        <v>3843</v>
      </c>
      <c r="J113" s="239" t="s">
        <v>3843</v>
      </c>
      <c r="K113" s="238" t="s">
        <v>3870</v>
      </c>
      <c r="L113" s="238" t="s">
        <v>3883</v>
      </c>
      <c r="M113" s="240">
        <v>0.05</v>
      </c>
      <c r="N113" s="241"/>
      <c r="O113" s="242">
        <v>0.1</v>
      </c>
      <c r="P113" s="242">
        <v>0.2</v>
      </c>
      <c r="Q113" s="242">
        <v>0.3</v>
      </c>
      <c r="R113" s="242">
        <v>0.4</v>
      </c>
      <c r="S113" s="242">
        <v>0.5</v>
      </c>
      <c r="T113" s="242">
        <v>0.6</v>
      </c>
      <c r="U113" s="242">
        <v>0.7</v>
      </c>
      <c r="V113" s="242">
        <v>0.8</v>
      </c>
      <c r="W113" s="242">
        <v>0.9</v>
      </c>
      <c r="X113" s="242">
        <v>1</v>
      </c>
      <c r="Y113" s="243"/>
      <c r="Z113" s="244"/>
    </row>
    <row r="114" spans="1:26" ht="15" customHeight="1">
      <c r="A114" s="236" t="s">
        <v>2074</v>
      </c>
      <c r="B114" s="237" t="s">
        <v>2075</v>
      </c>
      <c r="C114" s="237" t="s">
        <v>3864</v>
      </c>
      <c r="D114" s="238">
        <v>9</v>
      </c>
      <c r="E114" s="238" t="s">
        <v>3962</v>
      </c>
      <c r="F114" s="237" t="s">
        <v>4049</v>
      </c>
      <c r="G114" s="238" t="s">
        <v>3961</v>
      </c>
      <c r="H114" s="238" t="s">
        <v>3855</v>
      </c>
      <c r="I114" s="239" t="s">
        <v>3843</v>
      </c>
      <c r="J114" s="239" t="s">
        <v>3843</v>
      </c>
      <c r="K114" s="238" t="s">
        <v>3870</v>
      </c>
      <c r="L114" s="238" t="s">
        <v>3883</v>
      </c>
      <c r="M114" s="240">
        <v>0.05</v>
      </c>
      <c r="N114" s="241"/>
      <c r="O114" s="242">
        <v>0.1</v>
      </c>
      <c r="P114" s="242">
        <v>0.2</v>
      </c>
      <c r="Q114" s="242">
        <v>0.3</v>
      </c>
      <c r="R114" s="242">
        <v>0.4</v>
      </c>
      <c r="S114" s="242">
        <v>0.5</v>
      </c>
      <c r="T114" s="242">
        <v>0.6</v>
      </c>
      <c r="U114" s="242">
        <v>0.7</v>
      </c>
      <c r="V114" s="242">
        <v>0.8</v>
      </c>
      <c r="W114" s="242">
        <v>0.9</v>
      </c>
      <c r="X114" s="242">
        <v>1</v>
      </c>
      <c r="Y114" s="243"/>
      <c r="Z114" s="244"/>
    </row>
    <row r="115" spans="1:26" ht="15" customHeight="1">
      <c r="A115" s="236" t="s">
        <v>1523</v>
      </c>
      <c r="B115" s="237" t="s">
        <v>1524</v>
      </c>
      <c r="C115" s="237" t="s">
        <v>3864</v>
      </c>
      <c r="D115" s="238">
        <v>11</v>
      </c>
      <c r="E115" s="238" t="s">
        <v>3964</v>
      </c>
      <c r="F115" s="237" t="s">
        <v>4050</v>
      </c>
      <c r="G115" s="238" t="s">
        <v>3961</v>
      </c>
      <c r="H115" s="238" t="s">
        <v>3855</v>
      </c>
      <c r="I115" s="239" t="s">
        <v>3843</v>
      </c>
      <c r="J115" s="239" t="s">
        <v>3843</v>
      </c>
      <c r="K115" s="238" t="s">
        <v>3870</v>
      </c>
      <c r="L115" s="238" t="s">
        <v>3883</v>
      </c>
      <c r="M115" s="240">
        <v>0.05</v>
      </c>
      <c r="N115" s="241"/>
      <c r="O115" s="242">
        <v>0.1</v>
      </c>
      <c r="P115" s="242">
        <v>0.2</v>
      </c>
      <c r="Q115" s="242">
        <v>0.3</v>
      </c>
      <c r="R115" s="242">
        <v>0.4</v>
      </c>
      <c r="S115" s="242">
        <v>0.5</v>
      </c>
      <c r="T115" s="242">
        <v>0.6</v>
      </c>
      <c r="U115" s="242">
        <v>0.7</v>
      </c>
      <c r="V115" s="242">
        <v>0.8</v>
      </c>
      <c r="W115" s="242">
        <v>0.9</v>
      </c>
      <c r="X115" s="242">
        <v>1</v>
      </c>
      <c r="Y115" s="243"/>
      <c r="Z115" s="244"/>
    </row>
    <row r="116" spans="1:26" ht="15" customHeight="1">
      <c r="A116" s="236" t="s">
        <v>2036</v>
      </c>
      <c r="B116" s="237" t="s">
        <v>2037</v>
      </c>
      <c r="C116" s="237" t="s">
        <v>3864</v>
      </c>
      <c r="D116" s="238">
        <v>8</v>
      </c>
      <c r="E116" s="238" t="s">
        <v>3959</v>
      </c>
      <c r="F116" s="237" t="s">
        <v>4051</v>
      </c>
      <c r="G116" s="238" t="s">
        <v>3961</v>
      </c>
      <c r="H116" s="238" t="s">
        <v>3855</v>
      </c>
      <c r="I116" s="239" t="s">
        <v>3843</v>
      </c>
      <c r="J116" s="239" t="s">
        <v>3843</v>
      </c>
      <c r="K116" s="238" t="s">
        <v>3870</v>
      </c>
      <c r="L116" s="238" t="s">
        <v>3883</v>
      </c>
      <c r="M116" s="240">
        <v>0.05</v>
      </c>
      <c r="N116" s="241"/>
      <c r="O116" s="242">
        <v>0.1</v>
      </c>
      <c r="P116" s="242">
        <v>0.2</v>
      </c>
      <c r="Q116" s="242">
        <v>0.3</v>
      </c>
      <c r="R116" s="242">
        <v>0.4</v>
      </c>
      <c r="S116" s="242">
        <v>0.5</v>
      </c>
      <c r="T116" s="242">
        <v>0.6</v>
      </c>
      <c r="U116" s="242">
        <v>0.7</v>
      </c>
      <c r="V116" s="242">
        <v>0.8</v>
      </c>
      <c r="W116" s="242">
        <v>0.9</v>
      </c>
      <c r="X116" s="242">
        <v>1</v>
      </c>
      <c r="Y116" s="243"/>
      <c r="Z116" s="244"/>
    </row>
    <row r="117" spans="1:26" ht="15" customHeight="1">
      <c r="A117" s="236" t="s">
        <v>1517</v>
      </c>
      <c r="B117" s="237" t="s">
        <v>1518</v>
      </c>
      <c r="C117" s="237" t="s">
        <v>3864</v>
      </c>
      <c r="D117" s="238">
        <v>9</v>
      </c>
      <c r="E117" s="238" t="s">
        <v>3962</v>
      </c>
      <c r="F117" s="237" t="s">
        <v>4052</v>
      </c>
      <c r="G117" s="238" t="s">
        <v>3961</v>
      </c>
      <c r="H117" s="238" t="s">
        <v>3855</v>
      </c>
      <c r="I117" s="239" t="s">
        <v>3843</v>
      </c>
      <c r="J117" s="239" t="s">
        <v>3843</v>
      </c>
      <c r="K117" s="238" t="s">
        <v>3870</v>
      </c>
      <c r="L117" s="238" t="s">
        <v>3883</v>
      </c>
      <c r="M117" s="240">
        <v>0.05</v>
      </c>
      <c r="N117" s="241"/>
      <c r="O117" s="242">
        <v>0.1</v>
      </c>
      <c r="P117" s="242">
        <v>0.2</v>
      </c>
      <c r="Q117" s="242">
        <v>0.3</v>
      </c>
      <c r="R117" s="242">
        <v>0.4</v>
      </c>
      <c r="S117" s="242">
        <v>0.5</v>
      </c>
      <c r="T117" s="242">
        <v>0.6</v>
      </c>
      <c r="U117" s="242">
        <v>0.7</v>
      </c>
      <c r="V117" s="242">
        <v>0.8</v>
      </c>
      <c r="W117" s="242">
        <v>0.9</v>
      </c>
      <c r="X117" s="242">
        <v>1</v>
      </c>
      <c r="Y117" s="243"/>
      <c r="Z117" s="244"/>
    </row>
    <row r="118" spans="1:26" ht="15" customHeight="1">
      <c r="A118" s="236" t="s">
        <v>1511</v>
      </c>
      <c r="B118" s="237" t="s">
        <v>1512</v>
      </c>
      <c r="C118" s="237" t="s">
        <v>3864</v>
      </c>
      <c r="D118" s="238">
        <v>8</v>
      </c>
      <c r="E118" s="238" t="s">
        <v>3959</v>
      </c>
      <c r="F118" s="237" t="s">
        <v>4053</v>
      </c>
      <c r="G118" s="238" t="s">
        <v>3961</v>
      </c>
      <c r="H118" s="238" t="s">
        <v>3855</v>
      </c>
      <c r="I118" s="239" t="s">
        <v>3843</v>
      </c>
      <c r="J118" s="239" t="s">
        <v>3843</v>
      </c>
      <c r="K118" s="238" t="s">
        <v>3870</v>
      </c>
      <c r="L118" s="238" t="s">
        <v>3883</v>
      </c>
      <c r="M118" s="240">
        <v>0.05</v>
      </c>
      <c r="N118" s="241"/>
      <c r="O118" s="242">
        <v>0.1</v>
      </c>
      <c r="P118" s="242">
        <v>0.2</v>
      </c>
      <c r="Q118" s="242">
        <v>0.3</v>
      </c>
      <c r="R118" s="242">
        <v>0.4</v>
      </c>
      <c r="S118" s="242">
        <v>0.5</v>
      </c>
      <c r="T118" s="242">
        <v>0.6</v>
      </c>
      <c r="U118" s="242">
        <v>0.7</v>
      </c>
      <c r="V118" s="242">
        <v>0.8</v>
      </c>
      <c r="W118" s="242">
        <v>0.9</v>
      </c>
      <c r="X118" s="242">
        <v>1</v>
      </c>
      <c r="Y118" s="243"/>
      <c r="Z118" s="252" t="s">
        <v>4054</v>
      </c>
    </row>
    <row r="119" spans="1:26" ht="15" customHeight="1">
      <c r="A119" s="236" t="s">
        <v>1505</v>
      </c>
      <c r="B119" s="237" t="s">
        <v>1506</v>
      </c>
      <c r="C119" s="237" t="s">
        <v>3864</v>
      </c>
      <c r="D119" s="238">
        <v>8</v>
      </c>
      <c r="E119" s="238" t="s">
        <v>3959</v>
      </c>
      <c r="F119" s="237" t="s">
        <v>4055</v>
      </c>
      <c r="G119" s="238" t="s">
        <v>3961</v>
      </c>
      <c r="H119" s="238" t="s">
        <v>3855</v>
      </c>
      <c r="I119" s="239" t="s">
        <v>3843</v>
      </c>
      <c r="J119" s="239" t="s">
        <v>3843</v>
      </c>
      <c r="K119" s="238" t="s">
        <v>3870</v>
      </c>
      <c r="L119" s="238" t="s">
        <v>3883</v>
      </c>
      <c r="M119" s="240">
        <v>0.05</v>
      </c>
      <c r="N119" s="241"/>
      <c r="O119" s="242">
        <v>0.1</v>
      </c>
      <c r="P119" s="242">
        <v>0.2</v>
      </c>
      <c r="Q119" s="242">
        <v>0.3</v>
      </c>
      <c r="R119" s="242">
        <v>0.4</v>
      </c>
      <c r="S119" s="242">
        <v>0.5</v>
      </c>
      <c r="T119" s="242">
        <v>0.6</v>
      </c>
      <c r="U119" s="242">
        <v>0.7</v>
      </c>
      <c r="V119" s="242">
        <v>0.8</v>
      </c>
      <c r="W119" s="242">
        <v>0.9</v>
      </c>
      <c r="X119" s="242">
        <v>1</v>
      </c>
      <c r="Y119" s="243"/>
      <c r="Z119" s="244"/>
    </row>
    <row r="120" spans="1:26" ht="15" customHeight="1">
      <c r="A120" s="236" t="s">
        <v>1499</v>
      </c>
      <c r="B120" s="237" t="s">
        <v>1500</v>
      </c>
      <c r="C120" s="237" t="s">
        <v>3864</v>
      </c>
      <c r="D120" s="238">
        <v>9</v>
      </c>
      <c r="E120" s="238" t="s">
        <v>3962</v>
      </c>
      <c r="F120" s="237" t="s">
        <v>4056</v>
      </c>
      <c r="G120" s="238" t="s">
        <v>3961</v>
      </c>
      <c r="H120" s="238" t="s">
        <v>3855</v>
      </c>
      <c r="I120" s="239" t="s">
        <v>3843</v>
      </c>
      <c r="J120" s="239" t="s">
        <v>3843</v>
      </c>
      <c r="K120" s="238" t="s">
        <v>3870</v>
      </c>
      <c r="L120" s="238" t="s">
        <v>3883</v>
      </c>
      <c r="M120" s="240">
        <v>0.05</v>
      </c>
      <c r="N120" s="241"/>
      <c r="O120" s="242">
        <v>0.1</v>
      </c>
      <c r="P120" s="242">
        <v>0.2</v>
      </c>
      <c r="Q120" s="242">
        <v>0.3</v>
      </c>
      <c r="R120" s="242">
        <v>0.4</v>
      </c>
      <c r="S120" s="242">
        <v>0.5</v>
      </c>
      <c r="T120" s="242">
        <v>0.6</v>
      </c>
      <c r="U120" s="242">
        <v>0.7</v>
      </c>
      <c r="V120" s="242">
        <v>0.8</v>
      </c>
      <c r="W120" s="242">
        <v>0.9</v>
      </c>
      <c r="X120" s="242">
        <v>1</v>
      </c>
      <c r="Y120" s="243"/>
      <c r="Z120" s="244"/>
    </row>
    <row r="121" spans="1:26" ht="15" customHeight="1">
      <c r="A121" s="236" t="s">
        <v>1487</v>
      </c>
      <c r="B121" s="237" t="s">
        <v>1488</v>
      </c>
      <c r="C121" s="237" t="s">
        <v>3864</v>
      </c>
      <c r="D121" s="238">
        <v>10</v>
      </c>
      <c r="E121" s="238" t="s">
        <v>3971</v>
      </c>
      <c r="F121" s="237" t="s">
        <v>4057</v>
      </c>
      <c r="G121" s="238" t="s">
        <v>3961</v>
      </c>
      <c r="H121" s="238" t="s">
        <v>3855</v>
      </c>
      <c r="I121" s="239" t="s">
        <v>3843</v>
      </c>
      <c r="J121" s="239" t="s">
        <v>3843</v>
      </c>
      <c r="K121" s="238" t="s">
        <v>3870</v>
      </c>
      <c r="L121" s="238" t="s">
        <v>3883</v>
      </c>
      <c r="M121" s="240">
        <v>0.05</v>
      </c>
      <c r="N121" s="241"/>
      <c r="O121" s="242">
        <v>0.1</v>
      </c>
      <c r="P121" s="242">
        <v>0.2</v>
      </c>
      <c r="Q121" s="242">
        <v>0.3</v>
      </c>
      <c r="R121" s="242">
        <v>0.4</v>
      </c>
      <c r="S121" s="242">
        <v>0.5</v>
      </c>
      <c r="T121" s="242">
        <v>0.6</v>
      </c>
      <c r="U121" s="242">
        <v>0.7</v>
      </c>
      <c r="V121" s="242">
        <v>0.8</v>
      </c>
      <c r="W121" s="242">
        <v>0.9</v>
      </c>
      <c r="X121" s="242">
        <v>1</v>
      </c>
      <c r="Y121" s="243"/>
      <c r="Z121" s="244"/>
    </row>
    <row r="122" spans="1:26" ht="15" customHeight="1">
      <c r="A122" s="236" t="s">
        <v>1493</v>
      </c>
      <c r="B122" s="237" t="s">
        <v>1494</v>
      </c>
      <c r="C122" s="237" t="s">
        <v>3864</v>
      </c>
      <c r="D122" s="238">
        <v>11</v>
      </c>
      <c r="E122" s="238" t="s">
        <v>3964</v>
      </c>
      <c r="F122" s="237" t="s">
        <v>4058</v>
      </c>
      <c r="G122" s="238" t="s">
        <v>3961</v>
      </c>
      <c r="H122" s="238" t="s">
        <v>3855</v>
      </c>
      <c r="I122" s="239" t="s">
        <v>3843</v>
      </c>
      <c r="J122" s="239" t="s">
        <v>3843</v>
      </c>
      <c r="K122" s="238" t="s">
        <v>3870</v>
      </c>
      <c r="L122" s="238" t="s">
        <v>3883</v>
      </c>
      <c r="M122" s="240">
        <v>0.05</v>
      </c>
      <c r="N122" s="241"/>
      <c r="O122" s="242">
        <v>0.1</v>
      </c>
      <c r="P122" s="242">
        <v>0.2</v>
      </c>
      <c r="Q122" s="242">
        <v>0.3</v>
      </c>
      <c r="R122" s="242">
        <v>0.4</v>
      </c>
      <c r="S122" s="242">
        <v>0.5</v>
      </c>
      <c r="T122" s="242">
        <v>0.6</v>
      </c>
      <c r="U122" s="242">
        <v>0.7</v>
      </c>
      <c r="V122" s="242">
        <v>0.8</v>
      </c>
      <c r="W122" s="242">
        <v>0.9</v>
      </c>
      <c r="X122" s="242">
        <v>1</v>
      </c>
      <c r="Y122" s="243"/>
      <c r="Z122" s="244"/>
    </row>
    <row r="123" spans="1:26" ht="15" customHeight="1">
      <c r="A123" s="236" t="s">
        <v>1549</v>
      </c>
      <c r="B123" s="237" t="s">
        <v>1550</v>
      </c>
      <c r="C123" s="237" t="s">
        <v>3864</v>
      </c>
      <c r="D123" s="238">
        <v>7</v>
      </c>
      <c r="E123" s="238" t="s">
        <v>3865</v>
      </c>
      <c r="F123" s="237" t="s">
        <v>4059</v>
      </c>
      <c r="G123" s="238" t="s">
        <v>3909</v>
      </c>
      <c r="H123" s="238" t="s">
        <v>3855</v>
      </c>
      <c r="I123" s="239" t="s">
        <v>3843</v>
      </c>
      <c r="J123" s="239" t="s">
        <v>3843</v>
      </c>
      <c r="K123" s="238" t="s">
        <v>3902</v>
      </c>
      <c r="L123" s="238" t="s">
        <v>3883</v>
      </c>
      <c r="M123" s="240">
        <v>0.28999999999999998</v>
      </c>
      <c r="N123" s="241"/>
      <c r="O123" s="242">
        <v>0.1</v>
      </c>
      <c r="P123" s="242">
        <v>0.2</v>
      </c>
      <c r="Q123" s="242">
        <v>0.3</v>
      </c>
      <c r="R123" s="242">
        <v>0.4</v>
      </c>
      <c r="S123" s="242">
        <v>0.5</v>
      </c>
      <c r="T123" s="242">
        <v>0.6</v>
      </c>
      <c r="U123" s="242">
        <v>0.7</v>
      </c>
      <c r="V123" s="242">
        <v>0.8</v>
      </c>
      <c r="W123" s="242">
        <v>0.9</v>
      </c>
      <c r="X123" s="242">
        <v>1</v>
      </c>
      <c r="Y123" s="243"/>
      <c r="Z123" s="244"/>
    </row>
    <row r="124" spans="1:26" ht="15" customHeight="1">
      <c r="A124" s="236" t="s">
        <v>2019</v>
      </c>
      <c r="B124" s="237" t="s">
        <v>2020</v>
      </c>
      <c r="C124" s="237" t="s">
        <v>3864</v>
      </c>
      <c r="D124" s="238">
        <v>9</v>
      </c>
      <c r="E124" s="238" t="s">
        <v>3962</v>
      </c>
      <c r="F124" s="237" t="s">
        <v>4060</v>
      </c>
      <c r="G124" s="238" t="s">
        <v>3961</v>
      </c>
      <c r="H124" s="238" t="s">
        <v>3855</v>
      </c>
      <c r="I124" s="239" t="s">
        <v>3843</v>
      </c>
      <c r="J124" s="239" t="s">
        <v>3843</v>
      </c>
      <c r="K124" s="238" t="s">
        <v>3870</v>
      </c>
      <c r="L124" s="238" t="s">
        <v>3883</v>
      </c>
      <c r="M124" s="240">
        <v>0.05</v>
      </c>
      <c r="N124" s="241"/>
      <c r="O124" s="242">
        <v>0.1</v>
      </c>
      <c r="P124" s="242">
        <v>0.2</v>
      </c>
      <c r="Q124" s="242">
        <v>0.3</v>
      </c>
      <c r="R124" s="242">
        <v>0.4</v>
      </c>
      <c r="S124" s="242">
        <v>0.5</v>
      </c>
      <c r="T124" s="242">
        <v>0.6</v>
      </c>
      <c r="U124" s="242">
        <v>0.7</v>
      </c>
      <c r="V124" s="242">
        <v>0.8</v>
      </c>
      <c r="W124" s="242">
        <v>0.9</v>
      </c>
      <c r="X124" s="242">
        <v>1</v>
      </c>
      <c r="Y124" s="243"/>
      <c r="Z124" s="244"/>
    </row>
    <row r="125" spans="1:26" ht="15" customHeight="1">
      <c r="A125" s="236" t="s">
        <v>1402</v>
      </c>
      <c r="B125" s="237" t="s">
        <v>1403</v>
      </c>
      <c r="C125" s="237" t="s">
        <v>3864</v>
      </c>
      <c r="D125" s="238">
        <v>12</v>
      </c>
      <c r="E125" s="238" t="s">
        <v>4043</v>
      </c>
      <c r="F125" s="237" t="s">
        <v>4061</v>
      </c>
      <c r="G125" s="238" t="s">
        <v>3886</v>
      </c>
      <c r="H125" s="238" t="s">
        <v>3855</v>
      </c>
      <c r="I125" s="239" t="s">
        <v>3843</v>
      </c>
      <c r="J125" s="239" t="s">
        <v>3843</v>
      </c>
      <c r="K125" s="238" t="s">
        <v>3870</v>
      </c>
      <c r="L125" s="238" t="s">
        <v>3883</v>
      </c>
      <c r="M125" s="240">
        <v>0.15</v>
      </c>
      <c r="N125" s="241"/>
      <c r="O125" s="242">
        <v>0.1</v>
      </c>
      <c r="P125" s="242">
        <v>0.2</v>
      </c>
      <c r="Q125" s="242">
        <v>0.3</v>
      </c>
      <c r="R125" s="242">
        <v>0.4</v>
      </c>
      <c r="S125" s="242">
        <v>0.5</v>
      </c>
      <c r="T125" s="242">
        <v>0.6</v>
      </c>
      <c r="U125" s="242">
        <v>0.7</v>
      </c>
      <c r="V125" s="242">
        <v>0.8</v>
      </c>
      <c r="W125" s="242">
        <v>0.9</v>
      </c>
      <c r="X125" s="242">
        <v>1</v>
      </c>
      <c r="Y125" s="243"/>
      <c r="Z125" s="244">
        <v>0</v>
      </c>
    </row>
    <row r="126" spans="1:26" ht="15" customHeight="1">
      <c r="A126" s="236" t="s">
        <v>1390</v>
      </c>
      <c r="B126" s="237" t="s">
        <v>1391</v>
      </c>
      <c r="C126" s="237" t="s">
        <v>3864</v>
      </c>
      <c r="D126" s="238">
        <v>10</v>
      </c>
      <c r="E126" s="238" t="s">
        <v>3971</v>
      </c>
      <c r="F126" s="237" t="s">
        <v>4062</v>
      </c>
      <c r="G126" s="238" t="s">
        <v>3961</v>
      </c>
      <c r="H126" s="238" t="s">
        <v>3855</v>
      </c>
      <c r="I126" s="239" t="s">
        <v>3843</v>
      </c>
      <c r="J126" s="239" t="s">
        <v>3843</v>
      </c>
      <c r="K126" s="238" t="s">
        <v>3870</v>
      </c>
      <c r="L126" s="238" t="s">
        <v>3883</v>
      </c>
      <c r="M126" s="240">
        <v>0.05</v>
      </c>
      <c r="N126" s="241"/>
      <c r="O126" s="242">
        <v>0.1</v>
      </c>
      <c r="P126" s="242">
        <v>0.2</v>
      </c>
      <c r="Q126" s="242">
        <v>0.3</v>
      </c>
      <c r="R126" s="242">
        <v>0.4</v>
      </c>
      <c r="S126" s="242">
        <v>0.5</v>
      </c>
      <c r="T126" s="242">
        <v>0.6</v>
      </c>
      <c r="U126" s="242">
        <v>0.7</v>
      </c>
      <c r="V126" s="242">
        <v>0.8</v>
      </c>
      <c r="W126" s="242">
        <v>0.9</v>
      </c>
      <c r="X126" s="242">
        <v>1</v>
      </c>
      <c r="Y126" s="243"/>
      <c r="Z126" s="244"/>
    </row>
    <row r="127" spans="1:26" ht="15" customHeight="1">
      <c r="A127" s="236" t="s">
        <v>1482</v>
      </c>
      <c r="B127" s="237" t="s">
        <v>1483</v>
      </c>
      <c r="C127" s="237" t="s">
        <v>3864</v>
      </c>
      <c r="D127" s="238">
        <v>10</v>
      </c>
      <c r="E127" s="238" t="s">
        <v>3971</v>
      </c>
      <c r="F127" s="237" t="s">
        <v>4063</v>
      </c>
      <c r="G127" s="238" t="s">
        <v>3961</v>
      </c>
      <c r="H127" s="238" t="s">
        <v>3855</v>
      </c>
      <c r="I127" s="239" t="s">
        <v>3843</v>
      </c>
      <c r="J127" s="239" t="s">
        <v>3843</v>
      </c>
      <c r="K127" s="238" t="s">
        <v>3870</v>
      </c>
      <c r="L127" s="238" t="s">
        <v>3883</v>
      </c>
      <c r="M127" s="240">
        <v>0.05</v>
      </c>
      <c r="N127" s="241"/>
      <c r="O127" s="242">
        <v>0.1</v>
      </c>
      <c r="P127" s="242">
        <v>0.2</v>
      </c>
      <c r="Q127" s="242">
        <v>0.3</v>
      </c>
      <c r="R127" s="242">
        <v>0.4</v>
      </c>
      <c r="S127" s="242">
        <v>0.5</v>
      </c>
      <c r="T127" s="242">
        <v>0.6</v>
      </c>
      <c r="U127" s="242">
        <v>0.7</v>
      </c>
      <c r="V127" s="242">
        <v>0.8</v>
      </c>
      <c r="W127" s="242">
        <v>0.9</v>
      </c>
      <c r="X127" s="242">
        <v>1</v>
      </c>
      <c r="Y127" s="243"/>
      <c r="Z127" s="244"/>
    </row>
    <row r="128" spans="1:26" ht="15" customHeight="1">
      <c r="A128" s="236" t="s">
        <v>1470</v>
      </c>
      <c r="B128" s="237" t="s">
        <v>1471</v>
      </c>
      <c r="C128" s="237" t="s">
        <v>3864</v>
      </c>
      <c r="D128" s="238">
        <v>11</v>
      </c>
      <c r="E128" s="238" t="s">
        <v>3964</v>
      </c>
      <c r="F128" s="237" t="s">
        <v>4064</v>
      </c>
      <c r="G128" s="238" t="s">
        <v>3961</v>
      </c>
      <c r="H128" s="238" t="s">
        <v>3855</v>
      </c>
      <c r="I128" s="239" t="s">
        <v>3843</v>
      </c>
      <c r="J128" s="239" t="s">
        <v>3843</v>
      </c>
      <c r="K128" s="238" t="s">
        <v>3870</v>
      </c>
      <c r="L128" s="238" t="s">
        <v>3883</v>
      </c>
      <c r="M128" s="240">
        <v>0.05</v>
      </c>
      <c r="N128" s="241"/>
      <c r="O128" s="242">
        <v>0.1</v>
      </c>
      <c r="P128" s="242">
        <v>0.2</v>
      </c>
      <c r="Q128" s="242">
        <v>0.3</v>
      </c>
      <c r="R128" s="242">
        <v>0.4</v>
      </c>
      <c r="S128" s="242">
        <v>0.5</v>
      </c>
      <c r="T128" s="242">
        <v>0.6</v>
      </c>
      <c r="U128" s="242">
        <v>0.7</v>
      </c>
      <c r="V128" s="242">
        <v>0.8</v>
      </c>
      <c r="W128" s="242">
        <v>0.9</v>
      </c>
      <c r="X128" s="242">
        <v>1</v>
      </c>
      <c r="Y128" s="243"/>
      <c r="Z128" s="244"/>
    </row>
    <row r="129" spans="1:26" ht="15" customHeight="1">
      <c r="A129" s="236" t="s">
        <v>1464</v>
      </c>
      <c r="B129" s="237" t="s">
        <v>1465</v>
      </c>
      <c r="C129" s="237" t="s">
        <v>3864</v>
      </c>
      <c r="D129" s="238">
        <v>12</v>
      </c>
      <c r="E129" s="238" t="s">
        <v>4043</v>
      </c>
      <c r="F129" s="237" t="s">
        <v>4065</v>
      </c>
      <c r="G129" s="238" t="s">
        <v>3961</v>
      </c>
      <c r="H129" s="238" t="s">
        <v>3855</v>
      </c>
      <c r="I129" s="239" t="s">
        <v>3843</v>
      </c>
      <c r="J129" s="239" t="s">
        <v>3843</v>
      </c>
      <c r="K129" s="238" t="s">
        <v>3870</v>
      </c>
      <c r="L129" s="238" t="s">
        <v>3883</v>
      </c>
      <c r="M129" s="240">
        <v>0.05</v>
      </c>
      <c r="N129" s="241"/>
      <c r="O129" s="242">
        <v>0.1</v>
      </c>
      <c r="P129" s="242">
        <v>0.2</v>
      </c>
      <c r="Q129" s="242">
        <v>0.3</v>
      </c>
      <c r="R129" s="242">
        <v>0.4</v>
      </c>
      <c r="S129" s="242">
        <v>0.5</v>
      </c>
      <c r="T129" s="242">
        <v>0.6</v>
      </c>
      <c r="U129" s="242">
        <v>0.7</v>
      </c>
      <c r="V129" s="242">
        <v>0.8</v>
      </c>
      <c r="W129" s="242">
        <v>0.9</v>
      </c>
      <c r="X129" s="242">
        <v>1</v>
      </c>
      <c r="Y129" s="243"/>
      <c r="Z129" s="244"/>
    </row>
    <row r="130" spans="1:26" ht="15" customHeight="1">
      <c r="A130" s="236" t="s">
        <v>1974</v>
      </c>
      <c r="B130" s="237" t="s">
        <v>1975</v>
      </c>
      <c r="C130" s="237" t="s">
        <v>3864</v>
      </c>
      <c r="D130" s="238">
        <v>7</v>
      </c>
      <c r="E130" s="238" t="s">
        <v>3865</v>
      </c>
      <c r="F130" s="237" t="s">
        <v>4066</v>
      </c>
      <c r="G130" s="238" t="s">
        <v>3889</v>
      </c>
      <c r="H130" s="238" t="s">
        <v>3855</v>
      </c>
      <c r="I130" s="239" t="s">
        <v>3843</v>
      </c>
      <c r="J130" s="239" t="s">
        <v>3843</v>
      </c>
      <c r="K130" s="238" t="s">
        <v>3870</v>
      </c>
      <c r="L130" s="238" t="s">
        <v>3883</v>
      </c>
      <c r="M130" s="240">
        <v>0.24</v>
      </c>
      <c r="N130" s="241"/>
      <c r="O130" s="242">
        <v>0.1</v>
      </c>
      <c r="P130" s="242">
        <v>0.2</v>
      </c>
      <c r="Q130" s="242">
        <v>0.3</v>
      </c>
      <c r="R130" s="242">
        <v>0.4</v>
      </c>
      <c r="S130" s="242">
        <v>0.5</v>
      </c>
      <c r="T130" s="242">
        <v>0.6</v>
      </c>
      <c r="U130" s="242">
        <v>0.7</v>
      </c>
      <c r="V130" s="242">
        <v>0.8</v>
      </c>
      <c r="W130" s="242">
        <v>0.9</v>
      </c>
      <c r="X130" s="242">
        <v>1</v>
      </c>
      <c r="Y130" s="243"/>
      <c r="Z130" s="244"/>
    </row>
    <row r="131" spans="1:26" ht="15" customHeight="1">
      <c r="A131" s="236" t="s">
        <v>1672</v>
      </c>
      <c r="B131" s="237" t="s">
        <v>1673</v>
      </c>
      <c r="C131" s="237" t="s">
        <v>3864</v>
      </c>
      <c r="D131" s="238">
        <v>7</v>
      </c>
      <c r="E131" s="238" t="s">
        <v>3865</v>
      </c>
      <c r="F131" s="237" t="s">
        <v>4067</v>
      </c>
      <c r="G131" s="238" t="s">
        <v>3889</v>
      </c>
      <c r="H131" s="238" t="s">
        <v>3855</v>
      </c>
      <c r="I131" s="239" t="s">
        <v>3843</v>
      </c>
      <c r="J131" s="239" t="s">
        <v>3843</v>
      </c>
      <c r="K131" s="238" t="s">
        <v>3870</v>
      </c>
      <c r="L131" s="238" t="s">
        <v>3883</v>
      </c>
      <c r="M131" s="240">
        <v>0.24</v>
      </c>
      <c r="N131" s="241"/>
      <c r="O131" s="242">
        <v>0.1</v>
      </c>
      <c r="P131" s="242">
        <v>0.2</v>
      </c>
      <c r="Q131" s="242">
        <v>0.3</v>
      </c>
      <c r="R131" s="242">
        <v>0.4</v>
      </c>
      <c r="S131" s="242">
        <v>0.5</v>
      </c>
      <c r="T131" s="242">
        <v>0.6</v>
      </c>
      <c r="U131" s="242">
        <v>0.7</v>
      </c>
      <c r="V131" s="242">
        <v>0.8</v>
      </c>
      <c r="W131" s="242">
        <v>0.9</v>
      </c>
      <c r="X131" s="242">
        <v>1</v>
      </c>
      <c r="Y131" s="243"/>
      <c r="Z131" s="244"/>
    </row>
    <row r="132" spans="1:26" ht="15" customHeight="1">
      <c r="A132" s="236" t="s">
        <v>1452</v>
      </c>
      <c r="B132" s="237" t="s">
        <v>1453</v>
      </c>
      <c r="C132" s="237" t="s">
        <v>3864</v>
      </c>
      <c r="D132" s="238">
        <v>10</v>
      </c>
      <c r="E132" s="238" t="s">
        <v>3971</v>
      </c>
      <c r="F132" s="237" t="s">
        <v>4068</v>
      </c>
      <c r="G132" s="238" t="s">
        <v>3961</v>
      </c>
      <c r="H132" s="238" t="s">
        <v>3855</v>
      </c>
      <c r="I132" s="239" t="s">
        <v>3843</v>
      </c>
      <c r="J132" s="239" t="s">
        <v>3843</v>
      </c>
      <c r="K132" s="238" t="s">
        <v>3870</v>
      </c>
      <c r="L132" s="238" t="s">
        <v>3883</v>
      </c>
      <c r="M132" s="240">
        <v>0.05</v>
      </c>
      <c r="N132" s="241"/>
      <c r="O132" s="242">
        <v>0.1</v>
      </c>
      <c r="P132" s="242">
        <v>0.2</v>
      </c>
      <c r="Q132" s="242">
        <v>0.3</v>
      </c>
      <c r="R132" s="242">
        <v>0.4</v>
      </c>
      <c r="S132" s="242">
        <v>0.5</v>
      </c>
      <c r="T132" s="242">
        <v>0.6</v>
      </c>
      <c r="U132" s="242">
        <v>0.7</v>
      </c>
      <c r="V132" s="242">
        <v>0.8</v>
      </c>
      <c r="W132" s="242">
        <v>0.9</v>
      </c>
      <c r="X132" s="242">
        <v>1</v>
      </c>
      <c r="Y132" s="243"/>
      <c r="Z132" s="244"/>
    </row>
    <row r="133" spans="1:26" ht="15" customHeight="1">
      <c r="A133" s="236" t="s">
        <v>1446</v>
      </c>
      <c r="B133" s="237" t="s">
        <v>1447</v>
      </c>
      <c r="C133" s="237" t="s">
        <v>3864</v>
      </c>
      <c r="D133" s="238">
        <v>12</v>
      </c>
      <c r="E133" s="238" t="s">
        <v>4043</v>
      </c>
      <c r="F133" s="237" t="s">
        <v>4069</v>
      </c>
      <c r="G133" s="238" t="s">
        <v>3961</v>
      </c>
      <c r="H133" s="238" t="s">
        <v>3855</v>
      </c>
      <c r="I133" s="239" t="s">
        <v>3843</v>
      </c>
      <c r="J133" s="239" t="s">
        <v>3843</v>
      </c>
      <c r="K133" s="238" t="s">
        <v>3870</v>
      </c>
      <c r="L133" s="238" t="s">
        <v>3883</v>
      </c>
      <c r="M133" s="240">
        <v>0.05</v>
      </c>
      <c r="N133" s="241"/>
      <c r="O133" s="242">
        <v>0.1</v>
      </c>
      <c r="P133" s="242">
        <v>0.2</v>
      </c>
      <c r="Q133" s="242">
        <v>0.3</v>
      </c>
      <c r="R133" s="242">
        <v>0.4</v>
      </c>
      <c r="S133" s="242">
        <v>0.5</v>
      </c>
      <c r="T133" s="242">
        <v>0.6</v>
      </c>
      <c r="U133" s="242">
        <v>0.7</v>
      </c>
      <c r="V133" s="242">
        <v>0.8</v>
      </c>
      <c r="W133" s="242">
        <v>0.9</v>
      </c>
      <c r="X133" s="242">
        <v>1</v>
      </c>
      <c r="Y133" s="243"/>
      <c r="Z133" s="244"/>
    </row>
    <row r="134" spans="1:26" ht="15" customHeight="1">
      <c r="A134" s="236" t="s">
        <v>1440</v>
      </c>
      <c r="B134" s="237" t="s">
        <v>1441</v>
      </c>
      <c r="C134" s="237" t="s">
        <v>3864</v>
      </c>
      <c r="D134" s="238">
        <v>6</v>
      </c>
      <c r="E134" s="238" t="s">
        <v>3865</v>
      </c>
      <c r="F134" s="237" t="s">
        <v>4070</v>
      </c>
      <c r="G134" s="238" t="s">
        <v>3946</v>
      </c>
      <c r="H134" s="238" t="s">
        <v>3855</v>
      </c>
      <c r="I134" s="239" t="s">
        <v>3843</v>
      </c>
      <c r="J134" s="239" t="s">
        <v>3843</v>
      </c>
      <c r="K134" s="238" t="s">
        <v>3902</v>
      </c>
      <c r="L134" s="238" t="s">
        <v>26</v>
      </c>
      <c r="M134" s="240">
        <v>0.77</v>
      </c>
      <c r="N134" s="241"/>
      <c r="O134" s="242">
        <v>0.1</v>
      </c>
      <c r="P134" s="242">
        <v>0.2</v>
      </c>
      <c r="Q134" s="242">
        <v>0.3</v>
      </c>
      <c r="R134" s="242">
        <v>0.4</v>
      </c>
      <c r="S134" s="242">
        <v>0.5</v>
      </c>
      <c r="T134" s="242">
        <v>0.6</v>
      </c>
      <c r="U134" s="242">
        <v>0.7</v>
      </c>
      <c r="V134" s="242">
        <v>0.8</v>
      </c>
      <c r="W134" s="242">
        <v>0.9</v>
      </c>
      <c r="X134" s="242">
        <v>1</v>
      </c>
      <c r="Y134" s="243"/>
      <c r="Z134" s="249" t="s">
        <v>4071</v>
      </c>
    </row>
    <row r="135" spans="1:26" ht="15" customHeight="1">
      <c r="A135" s="236" t="s">
        <v>1432</v>
      </c>
      <c r="B135" s="237" t="s">
        <v>1433</v>
      </c>
      <c r="C135" s="237" t="s">
        <v>3864</v>
      </c>
      <c r="D135" s="238">
        <v>11</v>
      </c>
      <c r="E135" s="238" t="s">
        <v>3964</v>
      </c>
      <c r="F135" s="237" t="s">
        <v>4072</v>
      </c>
      <c r="G135" s="238" t="s">
        <v>3961</v>
      </c>
      <c r="H135" s="238" t="s">
        <v>3855</v>
      </c>
      <c r="I135" s="239" t="s">
        <v>3843</v>
      </c>
      <c r="J135" s="239" t="s">
        <v>3843</v>
      </c>
      <c r="K135" s="238" t="s">
        <v>3870</v>
      </c>
      <c r="L135" s="238" t="s">
        <v>3883</v>
      </c>
      <c r="M135" s="240">
        <v>0.05</v>
      </c>
      <c r="N135" s="241"/>
      <c r="O135" s="242">
        <v>0.1</v>
      </c>
      <c r="P135" s="242">
        <v>0.2</v>
      </c>
      <c r="Q135" s="242">
        <v>0.3</v>
      </c>
      <c r="R135" s="242">
        <v>0.4</v>
      </c>
      <c r="S135" s="242">
        <v>0.5</v>
      </c>
      <c r="T135" s="242">
        <v>0.6</v>
      </c>
      <c r="U135" s="242">
        <v>0.7</v>
      </c>
      <c r="V135" s="242">
        <v>0.8</v>
      </c>
      <c r="W135" s="242">
        <v>0.9</v>
      </c>
      <c r="X135" s="242">
        <v>1</v>
      </c>
      <c r="Y135" s="243"/>
      <c r="Z135" s="244"/>
    </row>
    <row r="136" spans="1:26" ht="15" customHeight="1">
      <c r="A136" s="236" t="s">
        <v>1420</v>
      </c>
      <c r="B136" s="237" t="s">
        <v>1421</v>
      </c>
      <c r="C136" s="237" t="s">
        <v>3864</v>
      </c>
      <c r="D136" s="238">
        <v>12</v>
      </c>
      <c r="E136" s="238" t="s">
        <v>4043</v>
      </c>
      <c r="F136" s="237" t="s">
        <v>4073</v>
      </c>
      <c r="G136" s="238" t="s">
        <v>3961</v>
      </c>
      <c r="H136" s="238" t="s">
        <v>3855</v>
      </c>
      <c r="I136" s="239" t="s">
        <v>3843</v>
      </c>
      <c r="J136" s="239" t="s">
        <v>3843</v>
      </c>
      <c r="K136" s="238" t="s">
        <v>3870</v>
      </c>
      <c r="L136" s="238" t="s">
        <v>3883</v>
      </c>
      <c r="M136" s="240">
        <v>0.05</v>
      </c>
      <c r="N136" s="241"/>
      <c r="O136" s="242">
        <v>0.1</v>
      </c>
      <c r="P136" s="242">
        <v>0.2</v>
      </c>
      <c r="Q136" s="242">
        <v>0.3</v>
      </c>
      <c r="R136" s="242">
        <v>0.4</v>
      </c>
      <c r="S136" s="242">
        <v>0.5</v>
      </c>
      <c r="T136" s="242">
        <v>0.6</v>
      </c>
      <c r="U136" s="242">
        <v>0.7</v>
      </c>
      <c r="V136" s="242">
        <v>0.8</v>
      </c>
      <c r="W136" s="242">
        <v>0.9</v>
      </c>
      <c r="X136" s="242">
        <v>1</v>
      </c>
      <c r="Y136" s="243"/>
      <c r="Z136" s="244"/>
    </row>
    <row r="137" spans="1:26" ht="15" customHeight="1">
      <c r="A137" s="236" t="s">
        <v>1414</v>
      </c>
      <c r="B137" s="237" t="s">
        <v>1415</v>
      </c>
      <c r="C137" s="237" t="s">
        <v>3864</v>
      </c>
      <c r="D137" s="238">
        <v>6</v>
      </c>
      <c r="E137" s="238" t="s">
        <v>3865</v>
      </c>
      <c r="F137" s="237" t="s">
        <v>4074</v>
      </c>
      <c r="G137" s="238" t="s">
        <v>3946</v>
      </c>
      <c r="H137" s="238" t="s">
        <v>3855</v>
      </c>
      <c r="I137" s="239" t="s">
        <v>3843</v>
      </c>
      <c r="J137" s="239" t="s">
        <v>3843</v>
      </c>
      <c r="K137" s="238" t="s">
        <v>3902</v>
      </c>
      <c r="L137" s="238" t="s">
        <v>26</v>
      </c>
      <c r="M137" s="240">
        <v>0.77</v>
      </c>
      <c r="N137" s="241"/>
      <c r="O137" s="242">
        <v>0.1</v>
      </c>
      <c r="P137" s="242">
        <v>0.2</v>
      </c>
      <c r="Q137" s="242">
        <v>0.3</v>
      </c>
      <c r="R137" s="242">
        <v>0.4</v>
      </c>
      <c r="S137" s="242">
        <v>0.5</v>
      </c>
      <c r="T137" s="242">
        <v>0.6</v>
      </c>
      <c r="U137" s="242">
        <v>0.7</v>
      </c>
      <c r="V137" s="242">
        <v>0.8</v>
      </c>
      <c r="W137" s="242">
        <v>0.9</v>
      </c>
      <c r="X137" s="242">
        <v>1</v>
      </c>
      <c r="Y137" s="243"/>
      <c r="Z137" s="249" t="s">
        <v>4075</v>
      </c>
    </row>
    <row r="138" spans="1:26" ht="15" customHeight="1">
      <c r="A138" s="236" t="s">
        <v>1426</v>
      </c>
      <c r="B138" s="237" t="s">
        <v>1427</v>
      </c>
      <c r="C138" s="237" t="s">
        <v>3864</v>
      </c>
      <c r="D138" s="238">
        <v>12</v>
      </c>
      <c r="E138" s="238" t="s">
        <v>4043</v>
      </c>
      <c r="F138" s="237" t="s">
        <v>4076</v>
      </c>
      <c r="G138" s="238" t="s">
        <v>3886</v>
      </c>
      <c r="H138" s="238" t="s">
        <v>3855</v>
      </c>
      <c r="I138" s="239" t="s">
        <v>3843</v>
      </c>
      <c r="J138" s="239" t="s">
        <v>3843</v>
      </c>
      <c r="K138" s="238" t="s">
        <v>3870</v>
      </c>
      <c r="L138" s="238" t="s">
        <v>3883</v>
      </c>
      <c r="M138" s="240">
        <v>0.15</v>
      </c>
      <c r="N138" s="241"/>
      <c r="O138" s="242">
        <v>0.1</v>
      </c>
      <c r="P138" s="242">
        <v>0.2</v>
      </c>
      <c r="Q138" s="242">
        <v>0.3</v>
      </c>
      <c r="R138" s="242">
        <v>0.4</v>
      </c>
      <c r="S138" s="242">
        <v>0.5</v>
      </c>
      <c r="T138" s="242">
        <v>0.6</v>
      </c>
      <c r="U138" s="242">
        <v>0.7</v>
      </c>
      <c r="V138" s="242">
        <v>0.8</v>
      </c>
      <c r="W138" s="242">
        <v>0.9</v>
      </c>
      <c r="X138" s="242">
        <v>1</v>
      </c>
      <c r="Y138" s="243"/>
      <c r="Z138" s="244"/>
    </row>
    <row r="139" spans="1:26" ht="15" customHeight="1">
      <c r="A139" s="236" t="s">
        <v>1408</v>
      </c>
      <c r="B139" s="237" t="s">
        <v>1409</v>
      </c>
      <c r="C139" s="237" t="s">
        <v>3864</v>
      </c>
      <c r="D139" s="238">
        <v>10</v>
      </c>
      <c r="E139" s="238" t="s">
        <v>3971</v>
      </c>
      <c r="F139" s="237" t="s">
        <v>4077</v>
      </c>
      <c r="G139" s="238" t="s">
        <v>3961</v>
      </c>
      <c r="H139" s="238" t="s">
        <v>3855</v>
      </c>
      <c r="I139" s="239" t="s">
        <v>3843</v>
      </c>
      <c r="J139" s="239" t="s">
        <v>3843</v>
      </c>
      <c r="K139" s="238" t="s">
        <v>3870</v>
      </c>
      <c r="L139" s="238" t="s">
        <v>3883</v>
      </c>
      <c r="M139" s="240">
        <v>0.05</v>
      </c>
      <c r="N139" s="241"/>
      <c r="O139" s="242">
        <v>0.1</v>
      </c>
      <c r="P139" s="242">
        <v>0.2</v>
      </c>
      <c r="Q139" s="242">
        <v>0.3</v>
      </c>
      <c r="R139" s="242">
        <v>0.4</v>
      </c>
      <c r="S139" s="242">
        <v>0.5</v>
      </c>
      <c r="T139" s="242">
        <v>0.6</v>
      </c>
      <c r="U139" s="242">
        <v>0.7</v>
      </c>
      <c r="V139" s="242">
        <v>0.8</v>
      </c>
      <c r="W139" s="242">
        <v>0.9</v>
      </c>
      <c r="X139" s="242">
        <v>1</v>
      </c>
      <c r="Y139" s="243"/>
      <c r="Z139" s="244"/>
    </row>
    <row r="140" spans="1:26" ht="15" customHeight="1">
      <c r="A140" s="236" t="s">
        <v>1396</v>
      </c>
      <c r="B140" s="237" t="s">
        <v>1397</v>
      </c>
      <c r="C140" s="237" t="s">
        <v>3864</v>
      </c>
      <c r="D140" s="238">
        <v>8</v>
      </c>
      <c r="E140" s="238" t="s">
        <v>3959</v>
      </c>
      <c r="F140" s="237" t="s">
        <v>4078</v>
      </c>
      <c r="G140" s="238" t="s">
        <v>3961</v>
      </c>
      <c r="H140" s="238" t="s">
        <v>3855</v>
      </c>
      <c r="I140" s="239" t="s">
        <v>3843</v>
      </c>
      <c r="J140" s="239" t="s">
        <v>3843</v>
      </c>
      <c r="K140" s="238" t="s">
        <v>3870</v>
      </c>
      <c r="L140" s="238" t="s">
        <v>3883</v>
      </c>
      <c r="M140" s="240">
        <v>0.05</v>
      </c>
      <c r="N140" s="241"/>
      <c r="O140" s="242">
        <v>0.1</v>
      </c>
      <c r="P140" s="242">
        <v>0.2</v>
      </c>
      <c r="Q140" s="242">
        <v>0.3</v>
      </c>
      <c r="R140" s="242">
        <v>0.4</v>
      </c>
      <c r="S140" s="242">
        <v>0.5</v>
      </c>
      <c r="T140" s="242">
        <v>0.6</v>
      </c>
      <c r="U140" s="242">
        <v>0.7</v>
      </c>
      <c r="V140" s="242">
        <v>0.8</v>
      </c>
      <c r="W140" s="242">
        <v>0.9</v>
      </c>
      <c r="X140" s="242">
        <v>1</v>
      </c>
      <c r="Y140" s="243"/>
      <c r="Z140" s="244"/>
    </row>
    <row r="141" spans="1:26" ht="15" customHeight="1">
      <c r="A141" s="236" t="s">
        <v>1884</v>
      </c>
      <c r="B141" s="237" t="s">
        <v>1885</v>
      </c>
      <c r="C141" s="237" t="s">
        <v>3864</v>
      </c>
      <c r="D141" s="238">
        <v>7</v>
      </c>
      <c r="E141" s="238" t="s">
        <v>3865</v>
      </c>
      <c r="F141" s="237" t="s">
        <v>4079</v>
      </c>
      <c r="G141" s="238" t="s">
        <v>3961</v>
      </c>
      <c r="H141" s="238" t="s">
        <v>3855</v>
      </c>
      <c r="I141" s="239" t="s">
        <v>3843</v>
      </c>
      <c r="J141" s="239" t="s">
        <v>3843</v>
      </c>
      <c r="K141" s="238" t="s">
        <v>3870</v>
      </c>
      <c r="L141" s="238" t="s">
        <v>3883</v>
      </c>
      <c r="M141" s="240">
        <v>0.05</v>
      </c>
      <c r="N141" s="241"/>
      <c r="O141" s="242">
        <v>0.1</v>
      </c>
      <c r="P141" s="242">
        <v>0.2</v>
      </c>
      <c r="Q141" s="242">
        <v>0.3</v>
      </c>
      <c r="R141" s="242">
        <v>0.4</v>
      </c>
      <c r="S141" s="242">
        <v>0.5</v>
      </c>
      <c r="T141" s="242">
        <v>0.6</v>
      </c>
      <c r="U141" s="242">
        <v>0.7</v>
      </c>
      <c r="V141" s="242">
        <v>0.8</v>
      </c>
      <c r="W141" s="242">
        <v>0.9</v>
      </c>
      <c r="X141" s="242">
        <v>1</v>
      </c>
      <c r="Y141" s="243"/>
      <c r="Z141" s="244"/>
    </row>
    <row r="142" spans="1:26" ht="15" customHeight="1">
      <c r="A142" s="236" t="s">
        <v>1384</v>
      </c>
      <c r="B142" s="237" t="s">
        <v>1385</v>
      </c>
      <c r="C142" s="237" t="s">
        <v>3864</v>
      </c>
      <c r="D142" s="238">
        <v>8</v>
      </c>
      <c r="E142" s="238" t="s">
        <v>3959</v>
      </c>
      <c r="F142" s="237" t="s">
        <v>4080</v>
      </c>
      <c r="G142" s="238" t="s">
        <v>3961</v>
      </c>
      <c r="H142" s="238" t="s">
        <v>3855</v>
      </c>
      <c r="I142" s="239" t="s">
        <v>3843</v>
      </c>
      <c r="J142" s="239" t="s">
        <v>3843</v>
      </c>
      <c r="K142" s="238" t="s">
        <v>3870</v>
      </c>
      <c r="L142" s="238" t="s">
        <v>3883</v>
      </c>
      <c r="M142" s="240">
        <v>0.05</v>
      </c>
      <c r="N142" s="241"/>
      <c r="O142" s="242">
        <v>0.1</v>
      </c>
      <c r="P142" s="242">
        <v>0.2</v>
      </c>
      <c r="Q142" s="242">
        <v>0.3</v>
      </c>
      <c r="R142" s="242">
        <v>0.4</v>
      </c>
      <c r="S142" s="242">
        <v>0.5</v>
      </c>
      <c r="T142" s="242">
        <v>0.6</v>
      </c>
      <c r="U142" s="242">
        <v>0.7</v>
      </c>
      <c r="V142" s="242">
        <v>0.8</v>
      </c>
      <c r="W142" s="242">
        <v>0.9</v>
      </c>
      <c r="X142" s="242">
        <v>1</v>
      </c>
      <c r="Y142" s="243"/>
      <c r="Z142" s="244"/>
    </row>
    <row r="143" spans="1:26" ht="15" customHeight="1">
      <c r="A143" s="236" t="s">
        <v>1306</v>
      </c>
      <c r="B143" s="237" t="s">
        <v>1307</v>
      </c>
      <c r="C143" s="237" t="s">
        <v>3864</v>
      </c>
      <c r="D143" s="238">
        <v>11</v>
      </c>
      <c r="E143" s="238" t="s">
        <v>3964</v>
      </c>
      <c r="F143" s="237" t="s">
        <v>4081</v>
      </c>
      <c r="G143" s="238" t="s">
        <v>3889</v>
      </c>
      <c r="H143" s="238" t="s">
        <v>3855</v>
      </c>
      <c r="I143" s="239" t="s">
        <v>3843</v>
      </c>
      <c r="J143" s="239" t="s">
        <v>3843</v>
      </c>
      <c r="K143" s="238" t="s">
        <v>3870</v>
      </c>
      <c r="L143" s="238" t="s">
        <v>3883</v>
      </c>
      <c r="M143" s="240">
        <v>0.24</v>
      </c>
      <c r="N143" s="241"/>
      <c r="O143" s="242">
        <v>0.1</v>
      </c>
      <c r="P143" s="242">
        <v>0.2</v>
      </c>
      <c r="Q143" s="242">
        <v>0.3</v>
      </c>
      <c r="R143" s="242">
        <v>0.4</v>
      </c>
      <c r="S143" s="242">
        <v>0.5</v>
      </c>
      <c r="T143" s="242">
        <v>0.6</v>
      </c>
      <c r="U143" s="242">
        <v>0.7</v>
      </c>
      <c r="V143" s="242">
        <v>0.8</v>
      </c>
      <c r="W143" s="242">
        <v>0.9</v>
      </c>
      <c r="X143" s="242">
        <v>1</v>
      </c>
      <c r="Y143" s="243"/>
      <c r="Z143" s="244"/>
    </row>
    <row r="144" spans="1:26" ht="15" customHeight="1">
      <c r="A144" s="236" t="s">
        <v>1294</v>
      </c>
      <c r="B144" s="237" t="s">
        <v>1295</v>
      </c>
      <c r="C144" s="237" t="s">
        <v>3864</v>
      </c>
      <c r="D144" s="238">
        <v>7</v>
      </c>
      <c r="E144" s="238" t="s">
        <v>3865</v>
      </c>
      <c r="F144" s="237" t="s">
        <v>4082</v>
      </c>
      <c r="G144" s="238" t="s">
        <v>3886</v>
      </c>
      <c r="H144" s="238" t="s">
        <v>3855</v>
      </c>
      <c r="I144" s="239" t="s">
        <v>3843</v>
      </c>
      <c r="J144" s="239" t="s">
        <v>3843</v>
      </c>
      <c r="K144" s="238" t="s">
        <v>3870</v>
      </c>
      <c r="L144" s="238" t="s">
        <v>3883</v>
      </c>
      <c r="M144" s="240">
        <v>0.2</v>
      </c>
      <c r="N144" s="241"/>
      <c r="O144" s="242">
        <v>0.1</v>
      </c>
      <c r="P144" s="242">
        <v>0.2</v>
      </c>
      <c r="Q144" s="242">
        <v>0.3</v>
      </c>
      <c r="R144" s="242">
        <v>0.4</v>
      </c>
      <c r="S144" s="242">
        <v>0.5</v>
      </c>
      <c r="T144" s="242">
        <v>0.6</v>
      </c>
      <c r="U144" s="242">
        <v>0.7</v>
      </c>
      <c r="V144" s="242">
        <v>0.8</v>
      </c>
      <c r="W144" s="242">
        <v>0.9</v>
      </c>
      <c r="X144" s="242">
        <v>1</v>
      </c>
      <c r="Y144" s="243"/>
      <c r="Z144" s="244"/>
    </row>
    <row r="145" spans="1:26" ht="15" customHeight="1">
      <c r="A145" s="236" t="s">
        <v>1312</v>
      </c>
      <c r="B145" s="237" t="s">
        <v>1313</v>
      </c>
      <c r="C145" s="237" t="s">
        <v>3864</v>
      </c>
      <c r="D145" s="238">
        <v>10</v>
      </c>
      <c r="E145" s="238" t="s">
        <v>3971</v>
      </c>
      <c r="F145" s="237" t="s">
        <v>4083</v>
      </c>
      <c r="G145" s="238" t="s">
        <v>3961</v>
      </c>
      <c r="H145" s="238" t="s">
        <v>3855</v>
      </c>
      <c r="I145" s="239" t="s">
        <v>3843</v>
      </c>
      <c r="J145" s="239" t="s">
        <v>3843</v>
      </c>
      <c r="K145" s="238" t="s">
        <v>3870</v>
      </c>
      <c r="L145" s="238" t="s">
        <v>3883</v>
      </c>
      <c r="M145" s="240">
        <v>0.05</v>
      </c>
      <c r="N145" s="241"/>
      <c r="O145" s="242">
        <v>0.1</v>
      </c>
      <c r="P145" s="242">
        <v>0.2</v>
      </c>
      <c r="Q145" s="242">
        <v>0.3</v>
      </c>
      <c r="R145" s="242">
        <v>0.4</v>
      </c>
      <c r="S145" s="242">
        <v>0.5</v>
      </c>
      <c r="T145" s="242">
        <v>0.6</v>
      </c>
      <c r="U145" s="242">
        <v>0.7</v>
      </c>
      <c r="V145" s="242">
        <v>0.8</v>
      </c>
      <c r="W145" s="242">
        <v>0.9</v>
      </c>
      <c r="X145" s="242">
        <v>1</v>
      </c>
      <c r="Y145" s="243"/>
      <c r="Z145" s="244"/>
    </row>
    <row r="146" spans="1:26" ht="15" customHeight="1">
      <c r="A146" s="236" t="s">
        <v>1317</v>
      </c>
      <c r="B146" s="237" t="s">
        <v>1318</v>
      </c>
      <c r="C146" s="237" t="s">
        <v>3864</v>
      </c>
      <c r="D146" s="238">
        <v>8</v>
      </c>
      <c r="E146" s="238" t="s">
        <v>3959</v>
      </c>
      <c r="F146" s="237" t="s">
        <v>4084</v>
      </c>
      <c r="G146" s="238" t="s">
        <v>3961</v>
      </c>
      <c r="H146" s="238" t="s">
        <v>3855</v>
      </c>
      <c r="I146" s="239" t="s">
        <v>3843</v>
      </c>
      <c r="J146" s="239" t="s">
        <v>3843</v>
      </c>
      <c r="K146" s="238" t="s">
        <v>3870</v>
      </c>
      <c r="L146" s="238" t="s">
        <v>3883</v>
      </c>
      <c r="M146" s="240">
        <v>0.05</v>
      </c>
      <c r="N146" s="241"/>
      <c r="O146" s="242">
        <v>0.1</v>
      </c>
      <c r="P146" s="242">
        <v>0.2</v>
      </c>
      <c r="Q146" s="242">
        <v>0.3</v>
      </c>
      <c r="R146" s="242">
        <v>0.4</v>
      </c>
      <c r="S146" s="242">
        <v>0.5</v>
      </c>
      <c r="T146" s="242">
        <v>0.6</v>
      </c>
      <c r="U146" s="242">
        <v>0.7</v>
      </c>
      <c r="V146" s="242">
        <v>0.8</v>
      </c>
      <c r="W146" s="242">
        <v>0.9</v>
      </c>
      <c r="X146" s="242">
        <v>1</v>
      </c>
      <c r="Y146" s="243"/>
      <c r="Z146" s="244"/>
    </row>
    <row r="147" spans="1:26" ht="15" customHeight="1">
      <c r="A147" s="236" t="s">
        <v>1301</v>
      </c>
      <c r="B147" s="237" t="s">
        <v>1302</v>
      </c>
      <c r="C147" s="237" t="s">
        <v>3864</v>
      </c>
      <c r="D147" s="238">
        <v>11</v>
      </c>
      <c r="E147" s="238" t="s">
        <v>3964</v>
      </c>
      <c r="F147" s="237" t="s">
        <v>4085</v>
      </c>
      <c r="G147" s="238" t="s">
        <v>3886</v>
      </c>
      <c r="H147" s="238" t="s">
        <v>3855</v>
      </c>
      <c r="I147" s="239" t="s">
        <v>3843</v>
      </c>
      <c r="J147" s="239" t="s">
        <v>3843</v>
      </c>
      <c r="K147" s="238" t="s">
        <v>3870</v>
      </c>
      <c r="L147" s="238" t="s">
        <v>3883</v>
      </c>
      <c r="M147" s="240">
        <v>0.15</v>
      </c>
      <c r="N147" s="241"/>
      <c r="O147" s="242">
        <v>0.1</v>
      </c>
      <c r="P147" s="242">
        <v>0.2</v>
      </c>
      <c r="Q147" s="242">
        <v>0.3</v>
      </c>
      <c r="R147" s="242">
        <v>0.4</v>
      </c>
      <c r="S147" s="242">
        <v>0.5</v>
      </c>
      <c r="T147" s="242">
        <v>0.6</v>
      </c>
      <c r="U147" s="242">
        <v>0.7</v>
      </c>
      <c r="V147" s="242">
        <v>0.8</v>
      </c>
      <c r="W147" s="242">
        <v>0.9</v>
      </c>
      <c r="X147" s="242">
        <v>1</v>
      </c>
      <c r="Y147" s="243"/>
      <c r="Z147" s="244"/>
    </row>
    <row r="148" spans="1:26" ht="15" customHeight="1">
      <c r="A148" s="236" t="s">
        <v>1327</v>
      </c>
      <c r="B148" s="237" t="s">
        <v>1328</v>
      </c>
      <c r="C148" s="237" t="s">
        <v>3864</v>
      </c>
      <c r="D148" s="238">
        <v>11</v>
      </c>
      <c r="E148" s="238" t="s">
        <v>3964</v>
      </c>
      <c r="F148" s="237" t="s">
        <v>4086</v>
      </c>
      <c r="G148" s="238" t="s">
        <v>3961</v>
      </c>
      <c r="H148" s="238" t="s">
        <v>3855</v>
      </c>
      <c r="I148" s="239" t="s">
        <v>3843</v>
      </c>
      <c r="J148" s="239" t="s">
        <v>3843</v>
      </c>
      <c r="K148" s="238" t="s">
        <v>3870</v>
      </c>
      <c r="L148" s="238" t="s">
        <v>3883</v>
      </c>
      <c r="M148" s="240">
        <v>0.05</v>
      </c>
      <c r="N148" s="241"/>
      <c r="O148" s="242">
        <v>0.1</v>
      </c>
      <c r="P148" s="242">
        <v>0.2</v>
      </c>
      <c r="Q148" s="242">
        <v>0.3</v>
      </c>
      <c r="R148" s="242">
        <v>0.4</v>
      </c>
      <c r="S148" s="242">
        <v>0.5</v>
      </c>
      <c r="T148" s="242">
        <v>0.6</v>
      </c>
      <c r="U148" s="242">
        <v>0.7</v>
      </c>
      <c r="V148" s="242">
        <v>0.8</v>
      </c>
      <c r="W148" s="242">
        <v>0.9</v>
      </c>
      <c r="X148" s="242">
        <v>1</v>
      </c>
      <c r="Y148" s="243"/>
      <c r="Z148" s="244"/>
    </row>
    <row r="149" spans="1:26" ht="15" customHeight="1">
      <c r="A149" s="236" t="s">
        <v>2458</v>
      </c>
      <c r="B149" s="237" t="s">
        <v>2459</v>
      </c>
      <c r="C149" s="237" t="s">
        <v>3864</v>
      </c>
      <c r="D149" s="238">
        <v>7</v>
      </c>
      <c r="E149" s="238" t="s">
        <v>3865</v>
      </c>
      <c r="F149" s="237" t="s">
        <v>4087</v>
      </c>
      <c r="G149" s="238" t="s">
        <v>3889</v>
      </c>
      <c r="H149" s="238" t="s">
        <v>3855</v>
      </c>
      <c r="I149" s="239" t="s">
        <v>3843</v>
      </c>
      <c r="J149" s="239" t="s">
        <v>3843</v>
      </c>
      <c r="K149" s="238" t="s">
        <v>3870</v>
      </c>
      <c r="L149" s="238" t="s">
        <v>3883</v>
      </c>
      <c r="M149" s="240">
        <v>0.24</v>
      </c>
      <c r="N149" s="241"/>
      <c r="O149" s="242">
        <v>0.1</v>
      </c>
      <c r="P149" s="242">
        <v>0.2</v>
      </c>
      <c r="Q149" s="242">
        <v>0.3</v>
      </c>
      <c r="R149" s="242">
        <v>0.4</v>
      </c>
      <c r="S149" s="242">
        <v>0.5</v>
      </c>
      <c r="T149" s="242">
        <v>0.6</v>
      </c>
      <c r="U149" s="242">
        <v>0.7</v>
      </c>
      <c r="V149" s="242">
        <v>0.8</v>
      </c>
      <c r="W149" s="242">
        <v>0.9</v>
      </c>
      <c r="X149" s="242">
        <v>1</v>
      </c>
      <c r="Y149" s="243"/>
      <c r="Z149" s="244"/>
    </row>
    <row r="150" spans="1:26" ht="15" customHeight="1">
      <c r="A150" s="236" t="s">
        <v>1812</v>
      </c>
      <c r="B150" s="237" t="s">
        <v>1813</v>
      </c>
      <c r="C150" s="237" t="s">
        <v>3864</v>
      </c>
      <c r="D150" s="238">
        <v>7</v>
      </c>
      <c r="E150" s="238" t="s">
        <v>3865</v>
      </c>
      <c r="F150" s="237" t="s">
        <v>4088</v>
      </c>
      <c r="G150" s="238" t="s">
        <v>3886</v>
      </c>
      <c r="H150" s="238" t="s">
        <v>3855</v>
      </c>
      <c r="I150" s="239" t="s">
        <v>3843</v>
      </c>
      <c r="J150" s="239" t="s">
        <v>3843</v>
      </c>
      <c r="K150" s="238" t="s">
        <v>3870</v>
      </c>
      <c r="L150" s="238" t="s">
        <v>3883</v>
      </c>
      <c r="M150" s="240">
        <v>0.2</v>
      </c>
      <c r="N150" s="241"/>
      <c r="O150" s="242">
        <v>0.1</v>
      </c>
      <c r="P150" s="242">
        <v>0.2</v>
      </c>
      <c r="Q150" s="242">
        <v>0.3</v>
      </c>
      <c r="R150" s="242">
        <v>0.4</v>
      </c>
      <c r="S150" s="242">
        <v>0.5</v>
      </c>
      <c r="T150" s="242">
        <v>0.6</v>
      </c>
      <c r="U150" s="242">
        <v>0.7</v>
      </c>
      <c r="V150" s="242">
        <v>0.8</v>
      </c>
      <c r="W150" s="242">
        <v>0.9</v>
      </c>
      <c r="X150" s="242">
        <v>1</v>
      </c>
      <c r="Y150" s="243"/>
      <c r="Z150" s="244"/>
    </row>
    <row r="151" spans="1:26" ht="15" customHeight="1">
      <c r="A151" s="236" t="s">
        <v>1322</v>
      </c>
      <c r="B151" s="237" t="s">
        <v>1323</v>
      </c>
      <c r="C151" s="237" t="s">
        <v>3864</v>
      </c>
      <c r="D151" s="238">
        <v>9</v>
      </c>
      <c r="E151" s="238" t="s">
        <v>3962</v>
      </c>
      <c r="F151" s="237" t="s">
        <v>4089</v>
      </c>
      <c r="G151" s="238" t="s">
        <v>3961</v>
      </c>
      <c r="H151" s="238" t="s">
        <v>3855</v>
      </c>
      <c r="I151" s="239" t="s">
        <v>3843</v>
      </c>
      <c r="J151" s="239" t="s">
        <v>3843</v>
      </c>
      <c r="K151" s="238" t="s">
        <v>3870</v>
      </c>
      <c r="L151" s="238" t="s">
        <v>3883</v>
      </c>
      <c r="M151" s="240">
        <v>0.05</v>
      </c>
      <c r="N151" s="241"/>
      <c r="O151" s="242">
        <v>0.1</v>
      </c>
      <c r="P151" s="242">
        <v>0.2</v>
      </c>
      <c r="Q151" s="242">
        <v>0.3</v>
      </c>
      <c r="R151" s="242">
        <v>0.4</v>
      </c>
      <c r="S151" s="242">
        <v>0.5</v>
      </c>
      <c r="T151" s="242">
        <v>0.6</v>
      </c>
      <c r="U151" s="242">
        <v>0.7</v>
      </c>
      <c r="V151" s="242">
        <v>0.8</v>
      </c>
      <c r="W151" s="242">
        <v>0.9</v>
      </c>
      <c r="X151" s="242">
        <v>1</v>
      </c>
      <c r="Y151" s="243"/>
      <c r="Z151" s="244"/>
    </row>
    <row r="152" spans="1:26" ht="15" customHeight="1">
      <c r="A152" s="236" t="s">
        <v>1284</v>
      </c>
      <c r="B152" s="237" t="s">
        <v>1285</v>
      </c>
      <c r="C152" s="237" t="s">
        <v>3864</v>
      </c>
      <c r="D152" s="238">
        <v>11</v>
      </c>
      <c r="E152" s="238" t="s">
        <v>3964</v>
      </c>
      <c r="F152" s="237" t="s">
        <v>4090</v>
      </c>
      <c r="G152" s="238" t="s">
        <v>3961</v>
      </c>
      <c r="H152" s="238" t="s">
        <v>3855</v>
      </c>
      <c r="I152" s="239" t="s">
        <v>3843</v>
      </c>
      <c r="J152" s="239" t="s">
        <v>3843</v>
      </c>
      <c r="K152" s="238" t="s">
        <v>3870</v>
      </c>
      <c r="L152" s="238" t="s">
        <v>3883</v>
      </c>
      <c r="M152" s="240">
        <v>0.05</v>
      </c>
      <c r="N152" s="241"/>
      <c r="O152" s="242">
        <v>0.1</v>
      </c>
      <c r="P152" s="242">
        <v>0.2</v>
      </c>
      <c r="Q152" s="242">
        <v>0.3</v>
      </c>
      <c r="R152" s="242">
        <v>0.4</v>
      </c>
      <c r="S152" s="242">
        <v>0.5</v>
      </c>
      <c r="T152" s="242">
        <v>0.6</v>
      </c>
      <c r="U152" s="242">
        <v>0.7</v>
      </c>
      <c r="V152" s="242">
        <v>0.8</v>
      </c>
      <c r="W152" s="242">
        <v>0.9</v>
      </c>
      <c r="X152" s="242">
        <v>1</v>
      </c>
      <c r="Y152" s="243"/>
      <c r="Z152" s="244"/>
    </row>
    <row r="153" spans="1:26" ht="15" customHeight="1">
      <c r="A153" s="236" t="s">
        <v>1289</v>
      </c>
      <c r="B153" s="237" t="s">
        <v>1290</v>
      </c>
      <c r="C153" s="237" t="s">
        <v>3864</v>
      </c>
      <c r="D153" s="238">
        <v>7</v>
      </c>
      <c r="E153" s="238" t="s">
        <v>3865</v>
      </c>
      <c r="F153" s="237" t="s">
        <v>4091</v>
      </c>
      <c r="G153" s="238" t="s">
        <v>3886</v>
      </c>
      <c r="H153" s="238" t="s">
        <v>3855</v>
      </c>
      <c r="I153" s="239" t="s">
        <v>3843</v>
      </c>
      <c r="J153" s="239" t="s">
        <v>3843</v>
      </c>
      <c r="K153" s="238" t="s">
        <v>3870</v>
      </c>
      <c r="L153" s="238" t="s">
        <v>3883</v>
      </c>
      <c r="M153" s="240">
        <v>0.2</v>
      </c>
      <c r="N153" s="241"/>
      <c r="O153" s="242">
        <v>0.1</v>
      </c>
      <c r="P153" s="242">
        <v>0.2</v>
      </c>
      <c r="Q153" s="242">
        <v>0.3</v>
      </c>
      <c r="R153" s="242">
        <v>0.4</v>
      </c>
      <c r="S153" s="242">
        <v>0.5</v>
      </c>
      <c r="T153" s="242">
        <v>0.6</v>
      </c>
      <c r="U153" s="242">
        <v>0.7</v>
      </c>
      <c r="V153" s="242">
        <v>0.8</v>
      </c>
      <c r="W153" s="242">
        <v>0.9</v>
      </c>
      <c r="X153" s="242">
        <v>1</v>
      </c>
      <c r="Y153" s="243"/>
      <c r="Z153" s="244"/>
    </row>
    <row r="154" spans="1:26" ht="15" customHeight="1">
      <c r="A154" s="236" t="s">
        <v>1279</v>
      </c>
      <c r="B154" s="237" t="s">
        <v>1280</v>
      </c>
      <c r="C154" s="237" t="s">
        <v>3864</v>
      </c>
      <c r="D154" s="238">
        <v>7</v>
      </c>
      <c r="E154" s="238" t="s">
        <v>3865</v>
      </c>
      <c r="F154" s="237" t="s">
        <v>4092</v>
      </c>
      <c r="G154" s="238" t="s">
        <v>3899</v>
      </c>
      <c r="H154" s="238" t="s">
        <v>3855</v>
      </c>
      <c r="I154" s="239" t="s">
        <v>3843</v>
      </c>
      <c r="J154" s="239" t="s">
        <v>3843</v>
      </c>
      <c r="K154" s="238" t="s">
        <v>3902</v>
      </c>
      <c r="L154" s="238" t="s">
        <v>3883</v>
      </c>
      <c r="M154" s="240">
        <v>0.39</v>
      </c>
      <c r="N154" s="241"/>
      <c r="O154" s="242">
        <v>0.1</v>
      </c>
      <c r="P154" s="242">
        <v>0.2</v>
      </c>
      <c r="Q154" s="242">
        <v>0.3</v>
      </c>
      <c r="R154" s="242">
        <v>0.4</v>
      </c>
      <c r="S154" s="242">
        <v>0.5</v>
      </c>
      <c r="T154" s="242">
        <v>0.6</v>
      </c>
      <c r="U154" s="242">
        <v>0.7</v>
      </c>
      <c r="V154" s="242">
        <v>0.8</v>
      </c>
      <c r="W154" s="242">
        <v>0.9</v>
      </c>
      <c r="X154" s="242">
        <v>1</v>
      </c>
      <c r="Y154" s="243"/>
      <c r="Z154" s="244"/>
    </row>
    <row r="155" spans="1:26" ht="15" customHeight="1">
      <c r="A155" s="236" t="s">
        <v>1273</v>
      </c>
      <c r="B155" s="237" t="s">
        <v>1274</v>
      </c>
      <c r="C155" s="237" t="s">
        <v>3864</v>
      </c>
      <c r="D155" s="238">
        <v>9</v>
      </c>
      <c r="E155" s="238" t="s">
        <v>3962</v>
      </c>
      <c r="F155" s="237" t="s">
        <v>4093</v>
      </c>
      <c r="G155" s="238" t="s">
        <v>3961</v>
      </c>
      <c r="H155" s="238" t="s">
        <v>3855</v>
      </c>
      <c r="I155" s="239" t="s">
        <v>3843</v>
      </c>
      <c r="J155" s="239" t="s">
        <v>3843</v>
      </c>
      <c r="K155" s="238" t="s">
        <v>3870</v>
      </c>
      <c r="L155" s="238" t="s">
        <v>3883</v>
      </c>
      <c r="M155" s="240">
        <v>0.05</v>
      </c>
      <c r="N155" s="241"/>
      <c r="O155" s="242">
        <v>0.1</v>
      </c>
      <c r="P155" s="242">
        <v>0.2</v>
      </c>
      <c r="Q155" s="242">
        <v>0.3</v>
      </c>
      <c r="R155" s="242">
        <v>0.4</v>
      </c>
      <c r="S155" s="242">
        <v>0.5</v>
      </c>
      <c r="T155" s="242">
        <v>0.6</v>
      </c>
      <c r="U155" s="242">
        <v>0.7</v>
      </c>
      <c r="V155" s="242">
        <v>0.8</v>
      </c>
      <c r="W155" s="242">
        <v>0.9</v>
      </c>
      <c r="X155" s="242">
        <v>1</v>
      </c>
      <c r="Y155" s="243"/>
      <c r="Z155" s="244"/>
    </row>
    <row r="156" spans="1:26" ht="15" customHeight="1">
      <c r="A156" s="236" t="s">
        <v>1268</v>
      </c>
      <c r="B156" s="237" t="s">
        <v>1269</v>
      </c>
      <c r="C156" s="237" t="s">
        <v>3864</v>
      </c>
      <c r="D156" s="238">
        <v>9</v>
      </c>
      <c r="E156" s="238" t="s">
        <v>3962</v>
      </c>
      <c r="F156" s="237" t="s">
        <v>4094</v>
      </c>
      <c r="G156" s="238" t="s">
        <v>3961</v>
      </c>
      <c r="H156" s="238" t="s">
        <v>3855</v>
      </c>
      <c r="I156" s="239" t="s">
        <v>3843</v>
      </c>
      <c r="J156" s="239" t="s">
        <v>3843</v>
      </c>
      <c r="K156" s="238" t="s">
        <v>3870</v>
      </c>
      <c r="L156" s="238" t="s">
        <v>3883</v>
      </c>
      <c r="M156" s="240">
        <v>0.05</v>
      </c>
      <c r="N156" s="241"/>
      <c r="O156" s="242">
        <v>0.1</v>
      </c>
      <c r="P156" s="242">
        <v>0.2</v>
      </c>
      <c r="Q156" s="242">
        <v>0.3</v>
      </c>
      <c r="R156" s="242">
        <v>0.4</v>
      </c>
      <c r="S156" s="242">
        <v>0.5</v>
      </c>
      <c r="T156" s="242">
        <v>0.6</v>
      </c>
      <c r="U156" s="242">
        <v>0.7</v>
      </c>
      <c r="V156" s="242">
        <v>0.8</v>
      </c>
      <c r="W156" s="242">
        <v>0.9</v>
      </c>
      <c r="X156" s="242">
        <v>1</v>
      </c>
      <c r="Y156" s="243"/>
      <c r="Z156" s="244"/>
    </row>
    <row r="157" spans="1:26" ht="15" customHeight="1">
      <c r="A157" s="236" t="s">
        <v>1262</v>
      </c>
      <c r="B157" s="237" t="s">
        <v>1263</v>
      </c>
      <c r="C157" s="237" t="s">
        <v>3864</v>
      </c>
      <c r="D157" s="238">
        <v>7</v>
      </c>
      <c r="E157" s="238" t="s">
        <v>3865</v>
      </c>
      <c r="F157" s="237" t="s">
        <v>4095</v>
      </c>
      <c r="G157" s="238" t="s">
        <v>3886</v>
      </c>
      <c r="H157" s="238" t="s">
        <v>3855</v>
      </c>
      <c r="I157" s="239" t="s">
        <v>3843</v>
      </c>
      <c r="J157" s="239" t="s">
        <v>3843</v>
      </c>
      <c r="K157" s="238" t="s">
        <v>3870</v>
      </c>
      <c r="L157" s="238" t="s">
        <v>3883</v>
      </c>
      <c r="M157" s="240">
        <v>0.15</v>
      </c>
      <c r="N157" s="241"/>
      <c r="O157" s="242">
        <v>0.1</v>
      </c>
      <c r="P157" s="242">
        <v>0.2</v>
      </c>
      <c r="Q157" s="242">
        <v>0.3</v>
      </c>
      <c r="R157" s="242">
        <v>0.4</v>
      </c>
      <c r="S157" s="242">
        <v>0.5</v>
      </c>
      <c r="T157" s="242">
        <v>0.6</v>
      </c>
      <c r="U157" s="242">
        <v>0.7</v>
      </c>
      <c r="V157" s="242">
        <v>0.8</v>
      </c>
      <c r="W157" s="242">
        <v>0.9</v>
      </c>
      <c r="X157" s="242">
        <v>1</v>
      </c>
      <c r="Y157" s="243"/>
      <c r="Z157" s="244"/>
    </row>
    <row r="158" spans="1:26" ht="15" customHeight="1">
      <c r="A158" s="236" t="s">
        <v>1245</v>
      </c>
      <c r="B158" s="237" t="s">
        <v>1246</v>
      </c>
      <c r="C158" s="237" t="s">
        <v>3864</v>
      </c>
      <c r="D158" s="238">
        <v>7</v>
      </c>
      <c r="E158" s="238" t="s">
        <v>3865</v>
      </c>
      <c r="F158" s="237" t="s">
        <v>4096</v>
      </c>
      <c r="G158" s="238" t="s">
        <v>3886</v>
      </c>
      <c r="H158" s="238" t="s">
        <v>3855</v>
      </c>
      <c r="I158" s="239" t="s">
        <v>3843</v>
      </c>
      <c r="J158" s="239" t="s">
        <v>3843</v>
      </c>
      <c r="K158" s="238" t="s">
        <v>3870</v>
      </c>
      <c r="L158" s="238" t="s">
        <v>3883</v>
      </c>
      <c r="M158" s="240">
        <v>0.15</v>
      </c>
      <c r="N158" s="241"/>
      <c r="O158" s="242">
        <v>0.1</v>
      </c>
      <c r="P158" s="242">
        <v>0.2</v>
      </c>
      <c r="Q158" s="242">
        <v>0.3</v>
      </c>
      <c r="R158" s="242">
        <v>0.4</v>
      </c>
      <c r="S158" s="242">
        <v>0.5</v>
      </c>
      <c r="T158" s="242">
        <v>0.6</v>
      </c>
      <c r="U158" s="242">
        <v>0.7</v>
      </c>
      <c r="V158" s="242">
        <v>0.8</v>
      </c>
      <c r="W158" s="242">
        <v>0.9</v>
      </c>
      <c r="X158" s="242">
        <v>1</v>
      </c>
      <c r="Y158" s="243"/>
      <c r="Z158" s="244"/>
    </row>
    <row r="159" spans="1:26" ht="15" customHeight="1">
      <c r="A159" s="236" t="s">
        <v>1256</v>
      </c>
      <c r="B159" s="237" t="s">
        <v>1257</v>
      </c>
      <c r="C159" s="237" t="s">
        <v>3864</v>
      </c>
      <c r="D159" s="238">
        <v>11</v>
      </c>
      <c r="E159" s="238" t="s">
        <v>3964</v>
      </c>
      <c r="F159" s="237" t="s">
        <v>4097</v>
      </c>
      <c r="G159" s="238" t="s">
        <v>3961</v>
      </c>
      <c r="H159" s="238" t="s">
        <v>3855</v>
      </c>
      <c r="I159" s="239" t="s">
        <v>3843</v>
      </c>
      <c r="J159" s="239" t="s">
        <v>3843</v>
      </c>
      <c r="K159" s="238" t="s">
        <v>3870</v>
      </c>
      <c r="L159" s="238" t="s">
        <v>3883</v>
      </c>
      <c r="M159" s="240">
        <v>0.05</v>
      </c>
      <c r="N159" s="241"/>
      <c r="O159" s="242">
        <v>0.1</v>
      </c>
      <c r="P159" s="242">
        <v>0.2</v>
      </c>
      <c r="Q159" s="242">
        <v>0.3</v>
      </c>
      <c r="R159" s="242">
        <v>0.4</v>
      </c>
      <c r="S159" s="242">
        <v>0.5</v>
      </c>
      <c r="T159" s="242">
        <v>0.6</v>
      </c>
      <c r="U159" s="242">
        <v>0.7</v>
      </c>
      <c r="V159" s="242">
        <v>0.8</v>
      </c>
      <c r="W159" s="242">
        <v>0.9</v>
      </c>
      <c r="X159" s="242">
        <v>1</v>
      </c>
      <c r="Y159" s="243"/>
      <c r="Z159" s="244"/>
    </row>
    <row r="160" spans="1:26" ht="15" customHeight="1">
      <c r="A160" s="236" t="s">
        <v>2453</v>
      </c>
      <c r="B160" s="237" t="s">
        <v>2454</v>
      </c>
      <c r="C160" s="237" t="s">
        <v>3864</v>
      </c>
      <c r="D160" s="238">
        <v>8</v>
      </c>
      <c r="E160" s="238" t="s">
        <v>3959</v>
      </c>
      <c r="F160" s="237" t="s">
        <v>4098</v>
      </c>
      <c r="G160" s="238" t="s">
        <v>3886</v>
      </c>
      <c r="H160" s="238" t="s">
        <v>3855</v>
      </c>
      <c r="I160" s="239" t="s">
        <v>3843</v>
      </c>
      <c r="J160" s="239" t="s">
        <v>3843</v>
      </c>
      <c r="K160" s="238" t="s">
        <v>3870</v>
      </c>
      <c r="L160" s="238" t="s">
        <v>3883</v>
      </c>
      <c r="M160" s="240">
        <v>0.15</v>
      </c>
      <c r="N160" s="241"/>
      <c r="O160" s="242">
        <v>0.1</v>
      </c>
      <c r="P160" s="242">
        <v>0.2</v>
      </c>
      <c r="Q160" s="242">
        <v>0.3</v>
      </c>
      <c r="R160" s="242">
        <v>0.4</v>
      </c>
      <c r="S160" s="242">
        <v>0.5</v>
      </c>
      <c r="T160" s="242">
        <v>0.6</v>
      </c>
      <c r="U160" s="242">
        <v>0.7</v>
      </c>
      <c r="V160" s="242">
        <v>0.8</v>
      </c>
      <c r="W160" s="242">
        <v>0.9</v>
      </c>
      <c r="X160" s="242">
        <v>1</v>
      </c>
      <c r="Y160" s="243"/>
      <c r="Z160" s="244"/>
    </row>
    <row r="161" spans="1:26" ht="15" customHeight="1">
      <c r="A161" s="236" t="s">
        <v>1251</v>
      </c>
      <c r="B161" s="237" t="s">
        <v>1252</v>
      </c>
      <c r="C161" s="237" t="s">
        <v>3864</v>
      </c>
      <c r="D161" s="238">
        <v>8</v>
      </c>
      <c r="E161" s="238" t="s">
        <v>3959</v>
      </c>
      <c r="F161" s="237" t="s">
        <v>4099</v>
      </c>
      <c r="G161" s="238" t="s">
        <v>3961</v>
      </c>
      <c r="H161" s="238" t="s">
        <v>3855</v>
      </c>
      <c r="I161" s="239" t="s">
        <v>3843</v>
      </c>
      <c r="J161" s="239" t="s">
        <v>3843</v>
      </c>
      <c r="K161" s="238" t="s">
        <v>3870</v>
      </c>
      <c r="L161" s="238" t="s">
        <v>3883</v>
      </c>
      <c r="M161" s="240">
        <v>0.05</v>
      </c>
      <c r="N161" s="241"/>
      <c r="O161" s="242">
        <v>0.1</v>
      </c>
      <c r="P161" s="242">
        <v>0.2</v>
      </c>
      <c r="Q161" s="242">
        <v>0.3</v>
      </c>
      <c r="R161" s="242">
        <v>0.4</v>
      </c>
      <c r="S161" s="242">
        <v>0.5</v>
      </c>
      <c r="T161" s="242">
        <v>0.6</v>
      </c>
      <c r="U161" s="242">
        <v>0.7</v>
      </c>
      <c r="V161" s="242">
        <v>0.8</v>
      </c>
      <c r="W161" s="242">
        <v>0.9</v>
      </c>
      <c r="X161" s="242">
        <v>1</v>
      </c>
      <c r="Y161" s="243"/>
      <c r="Z161" s="244"/>
    </row>
    <row r="162" spans="1:26" ht="15" customHeight="1">
      <c r="A162" s="236" t="s">
        <v>1235</v>
      </c>
      <c r="B162" s="237" t="s">
        <v>1236</v>
      </c>
      <c r="C162" s="237" t="s">
        <v>3864</v>
      </c>
      <c r="D162" s="238">
        <v>11</v>
      </c>
      <c r="E162" s="238" t="s">
        <v>3964</v>
      </c>
      <c r="F162" s="237" t="s">
        <v>4100</v>
      </c>
      <c r="G162" s="238" t="s">
        <v>3961</v>
      </c>
      <c r="H162" s="238" t="s">
        <v>3855</v>
      </c>
      <c r="I162" s="239" t="s">
        <v>3843</v>
      </c>
      <c r="J162" s="239" t="s">
        <v>3843</v>
      </c>
      <c r="K162" s="238" t="s">
        <v>3870</v>
      </c>
      <c r="L162" s="238" t="s">
        <v>3883</v>
      </c>
      <c r="M162" s="240">
        <v>0.05</v>
      </c>
      <c r="N162" s="241"/>
      <c r="O162" s="242">
        <v>0.1</v>
      </c>
      <c r="P162" s="242">
        <v>0.2</v>
      </c>
      <c r="Q162" s="242">
        <v>0.3</v>
      </c>
      <c r="R162" s="242">
        <v>0.4</v>
      </c>
      <c r="S162" s="242">
        <v>0.5</v>
      </c>
      <c r="T162" s="242">
        <v>0.6</v>
      </c>
      <c r="U162" s="242">
        <v>0.7</v>
      </c>
      <c r="V162" s="242">
        <v>0.8</v>
      </c>
      <c r="W162" s="242">
        <v>0.9</v>
      </c>
      <c r="X162" s="242">
        <v>1</v>
      </c>
      <c r="Y162" s="243"/>
      <c r="Z162" s="244"/>
    </row>
    <row r="163" spans="1:26" ht="15" customHeight="1">
      <c r="A163" s="236" t="s">
        <v>1229</v>
      </c>
      <c r="B163" s="237" t="s">
        <v>1230</v>
      </c>
      <c r="C163" s="237" t="s">
        <v>3864</v>
      </c>
      <c r="D163" s="238">
        <v>9</v>
      </c>
      <c r="E163" s="238" t="s">
        <v>3962</v>
      </c>
      <c r="F163" s="237" t="s">
        <v>4101</v>
      </c>
      <c r="G163" s="238" t="s">
        <v>3961</v>
      </c>
      <c r="H163" s="238" t="s">
        <v>3855</v>
      </c>
      <c r="I163" s="239" t="s">
        <v>3843</v>
      </c>
      <c r="J163" s="239" t="s">
        <v>3843</v>
      </c>
      <c r="K163" s="238" t="s">
        <v>3870</v>
      </c>
      <c r="L163" s="238" t="s">
        <v>3883</v>
      </c>
      <c r="M163" s="240">
        <v>0.05</v>
      </c>
      <c r="N163" s="241"/>
      <c r="O163" s="242">
        <v>0.1</v>
      </c>
      <c r="P163" s="242">
        <v>0.2</v>
      </c>
      <c r="Q163" s="242">
        <v>0.3</v>
      </c>
      <c r="R163" s="242">
        <v>0.4</v>
      </c>
      <c r="S163" s="242">
        <v>0.5</v>
      </c>
      <c r="T163" s="242">
        <v>0.6</v>
      </c>
      <c r="U163" s="242">
        <v>0.7</v>
      </c>
      <c r="V163" s="242">
        <v>0.8</v>
      </c>
      <c r="W163" s="242">
        <v>0.9</v>
      </c>
      <c r="X163" s="242">
        <v>1</v>
      </c>
      <c r="Y163" s="243"/>
      <c r="Z163" s="244"/>
    </row>
    <row r="164" spans="1:26" ht="15" customHeight="1">
      <c r="A164" s="236" t="s">
        <v>1240</v>
      </c>
      <c r="B164" s="237" t="s">
        <v>1241</v>
      </c>
      <c r="C164" s="237" t="s">
        <v>3864</v>
      </c>
      <c r="D164" s="238">
        <v>7</v>
      </c>
      <c r="E164" s="238" t="s">
        <v>3865</v>
      </c>
      <c r="F164" s="237" t="s">
        <v>4102</v>
      </c>
      <c r="G164" s="238" t="s">
        <v>3886</v>
      </c>
      <c r="H164" s="238" t="s">
        <v>3855</v>
      </c>
      <c r="I164" s="239" t="s">
        <v>3843</v>
      </c>
      <c r="J164" s="239" t="s">
        <v>3843</v>
      </c>
      <c r="K164" s="238" t="s">
        <v>3870</v>
      </c>
      <c r="L164" s="238" t="s">
        <v>3883</v>
      </c>
      <c r="M164" s="240">
        <v>0.2</v>
      </c>
      <c r="N164" s="241"/>
      <c r="O164" s="242">
        <v>0.1</v>
      </c>
      <c r="P164" s="242">
        <v>0.2</v>
      </c>
      <c r="Q164" s="242">
        <v>0.3</v>
      </c>
      <c r="R164" s="242">
        <v>0.4</v>
      </c>
      <c r="S164" s="242">
        <v>0.5</v>
      </c>
      <c r="T164" s="242">
        <v>0.6</v>
      </c>
      <c r="U164" s="242">
        <v>0.7</v>
      </c>
      <c r="V164" s="242">
        <v>0.8</v>
      </c>
      <c r="W164" s="242">
        <v>0.9</v>
      </c>
      <c r="X164" s="242">
        <v>1</v>
      </c>
      <c r="Y164" s="243"/>
      <c r="Z164" s="244"/>
    </row>
    <row r="165" spans="1:26" ht="15" customHeight="1">
      <c r="A165" s="236" t="s">
        <v>1224</v>
      </c>
      <c r="B165" s="237" t="s">
        <v>1225</v>
      </c>
      <c r="C165" s="237" t="s">
        <v>3864</v>
      </c>
      <c r="D165" s="238">
        <v>10</v>
      </c>
      <c r="E165" s="238" t="s">
        <v>3971</v>
      </c>
      <c r="F165" s="237" t="s">
        <v>4103</v>
      </c>
      <c r="G165" s="238" t="s">
        <v>3961</v>
      </c>
      <c r="H165" s="238" t="s">
        <v>3855</v>
      </c>
      <c r="I165" s="239" t="s">
        <v>3843</v>
      </c>
      <c r="J165" s="239" t="s">
        <v>3843</v>
      </c>
      <c r="K165" s="238" t="s">
        <v>3870</v>
      </c>
      <c r="L165" s="238" t="s">
        <v>3883</v>
      </c>
      <c r="M165" s="240">
        <v>0.05</v>
      </c>
      <c r="N165" s="241"/>
      <c r="O165" s="242">
        <v>0.1</v>
      </c>
      <c r="P165" s="242">
        <v>0.2</v>
      </c>
      <c r="Q165" s="242">
        <v>0.3</v>
      </c>
      <c r="R165" s="242">
        <v>0.4</v>
      </c>
      <c r="S165" s="242">
        <v>0.5</v>
      </c>
      <c r="T165" s="242">
        <v>0.6</v>
      </c>
      <c r="U165" s="242">
        <v>0.7</v>
      </c>
      <c r="V165" s="242">
        <v>0.8</v>
      </c>
      <c r="W165" s="242">
        <v>0.9</v>
      </c>
      <c r="X165" s="242">
        <v>1</v>
      </c>
      <c r="Y165" s="243"/>
      <c r="Z165" s="244"/>
    </row>
    <row r="166" spans="1:26" ht="15" customHeight="1">
      <c r="A166" s="236" t="s">
        <v>1219</v>
      </c>
      <c r="B166" s="237" t="s">
        <v>1220</v>
      </c>
      <c r="C166" s="237" t="s">
        <v>3864</v>
      </c>
      <c r="D166" s="238">
        <v>9</v>
      </c>
      <c r="E166" s="238" t="s">
        <v>3962</v>
      </c>
      <c r="F166" s="237" t="s">
        <v>4104</v>
      </c>
      <c r="G166" s="238" t="s">
        <v>3961</v>
      </c>
      <c r="H166" s="238" t="s">
        <v>3855</v>
      </c>
      <c r="I166" s="239" t="s">
        <v>3843</v>
      </c>
      <c r="J166" s="239" t="s">
        <v>3843</v>
      </c>
      <c r="K166" s="238" t="s">
        <v>3870</v>
      </c>
      <c r="L166" s="238" t="s">
        <v>3883</v>
      </c>
      <c r="M166" s="240">
        <v>0.05</v>
      </c>
      <c r="N166" s="241"/>
      <c r="O166" s="242">
        <v>0.1</v>
      </c>
      <c r="P166" s="242">
        <v>0.2</v>
      </c>
      <c r="Q166" s="242">
        <v>0.3</v>
      </c>
      <c r="R166" s="242">
        <v>0.4</v>
      </c>
      <c r="S166" s="242">
        <v>0.5</v>
      </c>
      <c r="T166" s="242">
        <v>0.6</v>
      </c>
      <c r="U166" s="242">
        <v>0.7</v>
      </c>
      <c r="V166" s="242">
        <v>0.8</v>
      </c>
      <c r="W166" s="242">
        <v>0.9</v>
      </c>
      <c r="X166" s="242">
        <v>1</v>
      </c>
      <c r="Y166" s="243"/>
      <c r="Z166" s="244"/>
    </row>
    <row r="167" spans="1:26" ht="15" customHeight="1">
      <c r="A167" s="236" t="s">
        <v>1214</v>
      </c>
      <c r="B167" s="237" t="s">
        <v>1215</v>
      </c>
      <c r="C167" s="237" t="s">
        <v>3864</v>
      </c>
      <c r="D167" s="238">
        <v>9</v>
      </c>
      <c r="E167" s="238" t="s">
        <v>3962</v>
      </c>
      <c r="F167" s="237" t="s">
        <v>4105</v>
      </c>
      <c r="G167" s="238" t="s">
        <v>3961</v>
      </c>
      <c r="H167" s="238" t="s">
        <v>3855</v>
      </c>
      <c r="I167" s="239" t="s">
        <v>3843</v>
      </c>
      <c r="J167" s="239" t="s">
        <v>3843</v>
      </c>
      <c r="K167" s="238" t="s">
        <v>3870</v>
      </c>
      <c r="L167" s="238" t="s">
        <v>3883</v>
      </c>
      <c r="M167" s="240">
        <v>0.05</v>
      </c>
      <c r="N167" s="241"/>
      <c r="O167" s="242">
        <v>0.1</v>
      </c>
      <c r="P167" s="242">
        <v>0.2</v>
      </c>
      <c r="Q167" s="242">
        <v>0.3</v>
      </c>
      <c r="R167" s="242">
        <v>0.4</v>
      </c>
      <c r="S167" s="242">
        <v>0.5</v>
      </c>
      <c r="T167" s="242">
        <v>0.6</v>
      </c>
      <c r="U167" s="242">
        <v>0.7</v>
      </c>
      <c r="V167" s="242">
        <v>0.8</v>
      </c>
      <c r="W167" s="242">
        <v>0.9</v>
      </c>
      <c r="X167" s="242">
        <v>1</v>
      </c>
      <c r="Y167" s="243"/>
      <c r="Z167" s="244"/>
    </row>
    <row r="168" spans="1:26" ht="15" customHeight="1">
      <c r="A168" s="236" t="s">
        <v>1197</v>
      </c>
      <c r="B168" s="237" t="s">
        <v>1198</v>
      </c>
      <c r="C168" s="237" t="s">
        <v>3864</v>
      </c>
      <c r="D168" s="238">
        <v>7</v>
      </c>
      <c r="E168" s="238" t="s">
        <v>3865</v>
      </c>
      <c r="F168" s="237" t="s">
        <v>4106</v>
      </c>
      <c r="G168" s="238" t="s">
        <v>3886</v>
      </c>
      <c r="H168" s="238" t="s">
        <v>3855</v>
      </c>
      <c r="I168" s="239" t="s">
        <v>3843</v>
      </c>
      <c r="J168" s="239" t="s">
        <v>3843</v>
      </c>
      <c r="K168" s="238" t="s">
        <v>3870</v>
      </c>
      <c r="L168" s="238" t="s">
        <v>3883</v>
      </c>
      <c r="M168" s="240">
        <v>0.15</v>
      </c>
      <c r="N168" s="241"/>
      <c r="O168" s="242">
        <v>0.1</v>
      </c>
      <c r="P168" s="242">
        <v>0.2</v>
      </c>
      <c r="Q168" s="242">
        <v>0.3</v>
      </c>
      <c r="R168" s="242">
        <v>0.4</v>
      </c>
      <c r="S168" s="242">
        <v>0.5</v>
      </c>
      <c r="T168" s="242">
        <v>0.6</v>
      </c>
      <c r="U168" s="242">
        <v>0.7</v>
      </c>
      <c r="V168" s="242">
        <v>0.8</v>
      </c>
      <c r="W168" s="242">
        <v>0.9</v>
      </c>
      <c r="X168" s="242">
        <v>1</v>
      </c>
      <c r="Y168" s="243"/>
      <c r="Z168" s="244"/>
    </row>
    <row r="169" spans="1:26" ht="15" customHeight="1">
      <c r="A169" s="236" t="s">
        <v>1180</v>
      </c>
      <c r="B169" s="237" t="s">
        <v>1181</v>
      </c>
      <c r="C169" s="237" t="s">
        <v>3864</v>
      </c>
      <c r="D169" s="238">
        <v>9</v>
      </c>
      <c r="E169" s="238" t="s">
        <v>3962</v>
      </c>
      <c r="F169" s="237" t="s">
        <v>4107</v>
      </c>
      <c r="G169" s="238" t="s">
        <v>3961</v>
      </c>
      <c r="H169" s="238" t="s">
        <v>3855</v>
      </c>
      <c r="I169" s="239" t="s">
        <v>3843</v>
      </c>
      <c r="J169" s="239" t="s">
        <v>3843</v>
      </c>
      <c r="K169" s="238" t="s">
        <v>3870</v>
      </c>
      <c r="L169" s="238" t="s">
        <v>3883</v>
      </c>
      <c r="M169" s="240">
        <v>0.05</v>
      </c>
      <c r="N169" s="241"/>
      <c r="O169" s="242">
        <v>0.1</v>
      </c>
      <c r="P169" s="242">
        <v>0.2</v>
      </c>
      <c r="Q169" s="242">
        <v>0.3</v>
      </c>
      <c r="R169" s="242">
        <v>0.4</v>
      </c>
      <c r="S169" s="242">
        <v>0.5</v>
      </c>
      <c r="T169" s="242">
        <v>0.6</v>
      </c>
      <c r="U169" s="242">
        <v>0.7</v>
      </c>
      <c r="V169" s="242">
        <v>0.8</v>
      </c>
      <c r="W169" s="242">
        <v>0.9</v>
      </c>
      <c r="X169" s="242">
        <v>1</v>
      </c>
      <c r="Y169" s="243"/>
      <c r="Z169" s="249" t="s">
        <v>4108</v>
      </c>
    </row>
    <row r="170" spans="1:26" ht="15" customHeight="1">
      <c r="A170" s="253" t="s">
        <v>1203</v>
      </c>
      <c r="B170" s="237" t="s">
        <v>1204</v>
      </c>
      <c r="C170" s="237" t="s">
        <v>3864</v>
      </c>
      <c r="D170" s="238">
        <v>10</v>
      </c>
      <c r="E170" s="238" t="s">
        <v>3971</v>
      </c>
      <c r="F170" s="237" t="s">
        <v>4109</v>
      </c>
      <c r="G170" s="238" t="s">
        <v>3961</v>
      </c>
      <c r="H170" s="238" t="s">
        <v>3855</v>
      </c>
      <c r="I170" s="239" t="s">
        <v>3843</v>
      </c>
      <c r="J170" s="239" t="s">
        <v>3843</v>
      </c>
      <c r="K170" s="238" t="s">
        <v>3870</v>
      </c>
      <c r="L170" s="238" t="s">
        <v>4110</v>
      </c>
      <c r="M170" s="240">
        <v>0.05</v>
      </c>
      <c r="N170" s="241"/>
      <c r="O170" s="242">
        <v>0.1</v>
      </c>
      <c r="P170" s="242">
        <v>0.2</v>
      </c>
      <c r="Q170" s="242">
        <v>0.3</v>
      </c>
      <c r="R170" s="242">
        <v>0.4</v>
      </c>
      <c r="S170" s="242">
        <v>0.5</v>
      </c>
      <c r="T170" s="242">
        <v>0.6</v>
      </c>
      <c r="U170" s="242">
        <v>0.7</v>
      </c>
      <c r="V170" s="242">
        <v>0.8</v>
      </c>
      <c r="W170" s="242">
        <v>0.9</v>
      </c>
      <c r="X170" s="242">
        <v>1</v>
      </c>
      <c r="Y170" s="243"/>
      <c r="Z170" s="244"/>
    </row>
    <row r="171" spans="1:26" ht="15" customHeight="1">
      <c r="A171" s="236" t="s">
        <v>1175</v>
      </c>
      <c r="B171" s="237" t="s">
        <v>1176</v>
      </c>
      <c r="C171" s="237" t="s">
        <v>3864</v>
      </c>
      <c r="D171" s="238">
        <v>8</v>
      </c>
      <c r="E171" s="238" t="s">
        <v>3959</v>
      </c>
      <c r="F171" s="237" t="s">
        <v>4111</v>
      </c>
      <c r="G171" s="238" t="s">
        <v>3961</v>
      </c>
      <c r="H171" s="238" t="s">
        <v>3855</v>
      </c>
      <c r="I171" s="239" t="s">
        <v>3843</v>
      </c>
      <c r="J171" s="239" t="s">
        <v>3843</v>
      </c>
      <c r="K171" s="238" t="s">
        <v>3870</v>
      </c>
      <c r="L171" s="238" t="s">
        <v>3883</v>
      </c>
      <c r="M171" s="240">
        <v>0.05</v>
      </c>
      <c r="N171" s="241"/>
      <c r="O171" s="242">
        <v>0.1</v>
      </c>
      <c r="P171" s="242">
        <v>0.2</v>
      </c>
      <c r="Q171" s="242">
        <v>0.3</v>
      </c>
      <c r="R171" s="242">
        <v>0.4</v>
      </c>
      <c r="S171" s="242">
        <v>0.5</v>
      </c>
      <c r="T171" s="242">
        <v>0.6</v>
      </c>
      <c r="U171" s="242">
        <v>0.7</v>
      </c>
      <c r="V171" s="242">
        <v>0.8</v>
      </c>
      <c r="W171" s="242">
        <v>0.9</v>
      </c>
      <c r="X171" s="242">
        <v>1</v>
      </c>
      <c r="Y171" s="243"/>
      <c r="Z171" s="244"/>
    </row>
    <row r="172" spans="1:26" ht="15" customHeight="1">
      <c r="A172" s="236" t="s">
        <v>1191</v>
      </c>
      <c r="B172" s="237" t="s">
        <v>1192</v>
      </c>
      <c r="C172" s="237" t="s">
        <v>3864</v>
      </c>
      <c r="D172" s="238">
        <v>11</v>
      </c>
      <c r="E172" s="238" t="s">
        <v>3964</v>
      </c>
      <c r="F172" s="237" t="s">
        <v>4112</v>
      </c>
      <c r="G172" s="238" t="s">
        <v>3889</v>
      </c>
      <c r="H172" s="238" t="s">
        <v>3855</v>
      </c>
      <c r="I172" s="239" t="s">
        <v>3843</v>
      </c>
      <c r="J172" s="239" t="s">
        <v>3843</v>
      </c>
      <c r="K172" s="238" t="s">
        <v>3870</v>
      </c>
      <c r="L172" s="238" t="s">
        <v>3883</v>
      </c>
      <c r="M172" s="240">
        <v>0.24</v>
      </c>
      <c r="N172" s="241"/>
      <c r="O172" s="242">
        <v>0.1</v>
      </c>
      <c r="P172" s="242">
        <v>0.2</v>
      </c>
      <c r="Q172" s="242">
        <v>0.3</v>
      </c>
      <c r="R172" s="242">
        <v>0.4</v>
      </c>
      <c r="S172" s="242">
        <v>0.5</v>
      </c>
      <c r="T172" s="242">
        <v>0.6</v>
      </c>
      <c r="U172" s="242">
        <v>0.7</v>
      </c>
      <c r="V172" s="242">
        <v>0.8</v>
      </c>
      <c r="W172" s="242">
        <v>0.9</v>
      </c>
      <c r="X172" s="242">
        <v>1</v>
      </c>
      <c r="Y172" s="243"/>
      <c r="Z172" s="244"/>
    </row>
    <row r="173" spans="1:26" ht="15" customHeight="1">
      <c r="A173" s="236" t="s">
        <v>1208</v>
      </c>
      <c r="B173" s="237" t="s">
        <v>1209</v>
      </c>
      <c r="C173" s="237" t="s">
        <v>3864</v>
      </c>
      <c r="D173" s="238">
        <v>11</v>
      </c>
      <c r="E173" s="238" t="s">
        <v>3964</v>
      </c>
      <c r="F173" s="237" t="s">
        <v>4113</v>
      </c>
      <c r="G173" s="238" t="s">
        <v>3961</v>
      </c>
      <c r="H173" s="238" t="s">
        <v>3855</v>
      </c>
      <c r="I173" s="239" t="s">
        <v>3843</v>
      </c>
      <c r="J173" s="239" t="s">
        <v>3843</v>
      </c>
      <c r="K173" s="238" t="s">
        <v>3870</v>
      </c>
      <c r="L173" s="238" t="s">
        <v>3883</v>
      </c>
      <c r="M173" s="240">
        <v>0.05</v>
      </c>
      <c r="N173" s="241"/>
      <c r="O173" s="242">
        <v>0.1</v>
      </c>
      <c r="P173" s="242">
        <v>0.2</v>
      </c>
      <c r="Q173" s="242">
        <v>0.3</v>
      </c>
      <c r="R173" s="242">
        <v>0.4</v>
      </c>
      <c r="S173" s="242">
        <v>0.5</v>
      </c>
      <c r="T173" s="242">
        <v>0.6</v>
      </c>
      <c r="U173" s="242">
        <v>0.7</v>
      </c>
      <c r="V173" s="242">
        <v>0.8</v>
      </c>
      <c r="W173" s="242">
        <v>0.9</v>
      </c>
      <c r="X173" s="242">
        <v>1</v>
      </c>
      <c r="Y173" s="243"/>
      <c r="Z173" s="244"/>
    </row>
    <row r="174" spans="1:26" ht="15" customHeight="1">
      <c r="A174" s="236" t="s">
        <v>1728</v>
      </c>
      <c r="B174" s="237" t="s">
        <v>1729</v>
      </c>
      <c r="C174" s="237" t="s">
        <v>3864</v>
      </c>
      <c r="D174" s="238">
        <v>8</v>
      </c>
      <c r="E174" s="238" t="s">
        <v>3959</v>
      </c>
      <c r="F174" s="237" t="s">
        <v>4114</v>
      </c>
      <c r="G174" s="238" t="s">
        <v>3886</v>
      </c>
      <c r="H174" s="238" t="s">
        <v>3855</v>
      </c>
      <c r="I174" s="239" t="s">
        <v>3843</v>
      </c>
      <c r="J174" s="239" t="s">
        <v>3843</v>
      </c>
      <c r="K174" s="238" t="s">
        <v>3870</v>
      </c>
      <c r="L174" s="238" t="s">
        <v>3883</v>
      </c>
      <c r="M174" s="240">
        <v>0.15</v>
      </c>
      <c r="N174" s="241"/>
      <c r="O174" s="242">
        <v>0.1</v>
      </c>
      <c r="P174" s="242">
        <v>0.2</v>
      </c>
      <c r="Q174" s="242">
        <v>0.3</v>
      </c>
      <c r="R174" s="242">
        <v>0.4</v>
      </c>
      <c r="S174" s="242">
        <v>0.5</v>
      </c>
      <c r="T174" s="242">
        <v>0.6</v>
      </c>
      <c r="U174" s="242">
        <v>0.7</v>
      </c>
      <c r="V174" s="242">
        <v>0.8</v>
      </c>
      <c r="W174" s="242">
        <v>0.9</v>
      </c>
      <c r="X174" s="242">
        <v>1</v>
      </c>
      <c r="Y174" s="243"/>
      <c r="Z174" s="244"/>
    </row>
    <row r="175" spans="1:26" ht="15" customHeight="1">
      <c r="A175" s="236" t="s">
        <v>1169</v>
      </c>
      <c r="B175" s="237" t="s">
        <v>1170</v>
      </c>
      <c r="C175" s="237" t="s">
        <v>3864</v>
      </c>
      <c r="D175" s="238">
        <v>9</v>
      </c>
      <c r="E175" s="238" t="s">
        <v>3962</v>
      </c>
      <c r="F175" s="237" t="s">
        <v>4115</v>
      </c>
      <c r="G175" s="238" t="s">
        <v>3961</v>
      </c>
      <c r="H175" s="238" t="s">
        <v>3855</v>
      </c>
      <c r="I175" s="239" t="s">
        <v>3843</v>
      </c>
      <c r="J175" s="239" t="s">
        <v>3843</v>
      </c>
      <c r="K175" s="238" t="s">
        <v>3870</v>
      </c>
      <c r="L175" s="238" t="s">
        <v>3883</v>
      </c>
      <c r="M175" s="240">
        <v>0.05</v>
      </c>
      <c r="N175" s="241"/>
      <c r="O175" s="242">
        <v>0.1</v>
      </c>
      <c r="P175" s="242">
        <v>0.2</v>
      </c>
      <c r="Q175" s="242">
        <v>0.3</v>
      </c>
      <c r="R175" s="242">
        <v>0.4</v>
      </c>
      <c r="S175" s="242">
        <v>0.5</v>
      </c>
      <c r="T175" s="242">
        <v>0.6</v>
      </c>
      <c r="U175" s="242">
        <v>0.7</v>
      </c>
      <c r="V175" s="242">
        <v>0.8</v>
      </c>
      <c r="W175" s="242">
        <v>0.9</v>
      </c>
      <c r="X175" s="242">
        <v>1</v>
      </c>
      <c r="Y175" s="243"/>
      <c r="Z175" s="244"/>
    </row>
    <row r="176" spans="1:26" ht="15" customHeight="1">
      <c r="A176" s="236" t="s">
        <v>837</v>
      </c>
      <c r="B176" s="237" t="s">
        <v>838</v>
      </c>
      <c r="C176" s="237" t="s">
        <v>3864</v>
      </c>
      <c r="D176" s="238">
        <v>7</v>
      </c>
      <c r="E176" s="238" t="s">
        <v>3865</v>
      </c>
      <c r="F176" s="237" t="s">
        <v>4116</v>
      </c>
      <c r="G176" s="238" t="s">
        <v>3889</v>
      </c>
      <c r="H176" s="238" t="s">
        <v>3855</v>
      </c>
      <c r="I176" s="239" t="s">
        <v>3843</v>
      </c>
      <c r="J176" s="239" t="s">
        <v>3843</v>
      </c>
      <c r="K176" s="238" t="s">
        <v>3870</v>
      </c>
      <c r="L176" s="238" t="s">
        <v>3883</v>
      </c>
      <c r="M176" s="240">
        <v>0.24</v>
      </c>
      <c r="N176" s="241"/>
      <c r="O176" s="242">
        <v>0.1</v>
      </c>
      <c r="P176" s="242">
        <v>0.2</v>
      </c>
      <c r="Q176" s="242">
        <v>0.3</v>
      </c>
      <c r="R176" s="242">
        <v>0.4</v>
      </c>
      <c r="S176" s="242">
        <v>0.5</v>
      </c>
      <c r="T176" s="242">
        <v>0.6</v>
      </c>
      <c r="U176" s="242">
        <v>0.7</v>
      </c>
      <c r="V176" s="242">
        <v>0.8</v>
      </c>
      <c r="W176" s="242">
        <v>0.9</v>
      </c>
      <c r="X176" s="242">
        <v>1</v>
      </c>
      <c r="Y176" s="243"/>
      <c r="Z176" s="244"/>
    </row>
    <row r="177" spans="1:26" ht="15" customHeight="1">
      <c r="A177" s="236" t="s">
        <v>1186</v>
      </c>
      <c r="B177" s="237" t="s">
        <v>1187</v>
      </c>
      <c r="C177" s="237" t="s">
        <v>3864</v>
      </c>
      <c r="D177" s="238">
        <v>8</v>
      </c>
      <c r="E177" s="238" t="s">
        <v>3959</v>
      </c>
      <c r="F177" s="237" t="s">
        <v>4117</v>
      </c>
      <c r="G177" s="238" t="s">
        <v>3961</v>
      </c>
      <c r="H177" s="238" t="s">
        <v>3855</v>
      </c>
      <c r="I177" s="239" t="s">
        <v>3843</v>
      </c>
      <c r="J177" s="239" t="s">
        <v>3843</v>
      </c>
      <c r="K177" s="238" t="s">
        <v>3870</v>
      </c>
      <c r="L177" s="238" t="s">
        <v>4110</v>
      </c>
      <c r="M177" s="240">
        <v>0.05</v>
      </c>
      <c r="N177" s="241"/>
      <c r="O177" s="242">
        <v>0.1</v>
      </c>
      <c r="P177" s="242">
        <v>0.2</v>
      </c>
      <c r="Q177" s="242">
        <v>0.3</v>
      </c>
      <c r="R177" s="242">
        <v>0.4</v>
      </c>
      <c r="S177" s="242">
        <v>0.5</v>
      </c>
      <c r="T177" s="242">
        <v>0.6</v>
      </c>
      <c r="U177" s="242">
        <v>0.7</v>
      </c>
      <c r="V177" s="242">
        <v>0.8</v>
      </c>
      <c r="W177" s="242">
        <v>0.9</v>
      </c>
      <c r="X177" s="242">
        <v>1</v>
      </c>
      <c r="Y177" s="243"/>
      <c r="Z177" s="254" t="s">
        <v>4118</v>
      </c>
    </row>
    <row r="178" spans="1:26" ht="15" customHeight="1">
      <c r="A178" s="236" t="s">
        <v>1157</v>
      </c>
      <c r="B178" s="237" t="s">
        <v>1158</v>
      </c>
      <c r="C178" s="237" t="s">
        <v>3864</v>
      </c>
      <c r="D178" s="238">
        <v>11</v>
      </c>
      <c r="E178" s="238" t="s">
        <v>3964</v>
      </c>
      <c r="F178" s="237" t="s">
        <v>4119</v>
      </c>
      <c r="G178" s="238" t="s">
        <v>3889</v>
      </c>
      <c r="H178" s="238" t="s">
        <v>3855</v>
      </c>
      <c r="I178" s="239" t="s">
        <v>3843</v>
      </c>
      <c r="J178" s="239" t="s">
        <v>3843</v>
      </c>
      <c r="K178" s="238" t="s">
        <v>3870</v>
      </c>
      <c r="L178" s="238" t="s">
        <v>3883</v>
      </c>
      <c r="M178" s="240">
        <v>0.24</v>
      </c>
      <c r="N178" s="241"/>
      <c r="O178" s="242">
        <v>0.1</v>
      </c>
      <c r="P178" s="242">
        <v>0.2</v>
      </c>
      <c r="Q178" s="242">
        <v>0.3</v>
      </c>
      <c r="R178" s="242">
        <v>0.4</v>
      </c>
      <c r="S178" s="242">
        <v>0.5</v>
      </c>
      <c r="T178" s="242">
        <v>0.6</v>
      </c>
      <c r="U178" s="242">
        <v>0.7</v>
      </c>
      <c r="V178" s="242">
        <v>0.8</v>
      </c>
      <c r="W178" s="242">
        <v>0.9</v>
      </c>
      <c r="X178" s="242">
        <v>1</v>
      </c>
      <c r="Y178" s="243"/>
      <c r="Z178" s="244"/>
    </row>
    <row r="179" spans="1:26" ht="15" customHeight="1">
      <c r="A179" s="236" t="s">
        <v>808</v>
      </c>
      <c r="B179" s="237" t="s">
        <v>809</v>
      </c>
      <c r="C179" s="237" t="s">
        <v>3864</v>
      </c>
      <c r="D179" s="238">
        <v>7</v>
      </c>
      <c r="E179" s="238" t="s">
        <v>3865</v>
      </c>
      <c r="F179" s="237" t="s">
        <v>4120</v>
      </c>
      <c r="G179" s="238" t="s">
        <v>3899</v>
      </c>
      <c r="H179" s="238" t="s">
        <v>3855</v>
      </c>
      <c r="I179" s="239" t="s">
        <v>3843</v>
      </c>
      <c r="J179" s="239" t="s">
        <v>3843</v>
      </c>
      <c r="K179" s="238" t="s">
        <v>3902</v>
      </c>
      <c r="L179" s="238" t="s">
        <v>3883</v>
      </c>
      <c r="M179" s="240">
        <v>0.39</v>
      </c>
      <c r="N179" s="241"/>
      <c r="O179" s="242">
        <v>0.1</v>
      </c>
      <c r="P179" s="242">
        <v>0.2</v>
      </c>
      <c r="Q179" s="242">
        <v>0.3</v>
      </c>
      <c r="R179" s="242">
        <v>0.4</v>
      </c>
      <c r="S179" s="242">
        <v>0.5</v>
      </c>
      <c r="T179" s="242">
        <v>0.6</v>
      </c>
      <c r="U179" s="242">
        <v>0.7</v>
      </c>
      <c r="V179" s="242">
        <v>0.8</v>
      </c>
      <c r="W179" s="242">
        <v>0.9</v>
      </c>
      <c r="X179" s="242">
        <v>1</v>
      </c>
      <c r="Y179" s="243"/>
      <c r="Z179" s="244"/>
    </row>
    <row r="180" spans="1:26" ht="15" customHeight="1">
      <c r="A180" s="236" t="s">
        <v>1151</v>
      </c>
      <c r="B180" s="237" t="s">
        <v>1152</v>
      </c>
      <c r="C180" s="237" t="s">
        <v>3864</v>
      </c>
      <c r="D180" s="238">
        <v>10</v>
      </c>
      <c r="E180" s="238" t="s">
        <v>3971</v>
      </c>
      <c r="F180" s="237" t="s">
        <v>4121</v>
      </c>
      <c r="G180" s="238" t="s">
        <v>3961</v>
      </c>
      <c r="H180" s="238" t="s">
        <v>3855</v>
      </c>
      <c r="I180" s="239" t="s">
        <v>3843</v>
      </c>
      <c r="J180" s="239" t="s">
        <v>3843</v>
      </c>
      <c r="K180" s="238" t="s">
        <v>3870</v>
      </c>
      <c r="L180" s="238" t="s">
        <v>3883</v>
      </c>
      <c r="M180" s="240">
        <v>0.05</v>
      </c>
      <c r="N180" s="241"/>
      <c r="O180" s="242">
        <v>0.1</v>
      </c>
      <c r="P180" s="242">
        <v>0.2</v>
      </c>
      <c r="Q180" s="242">
        <v>0.3</v>
      </c>
      <c r="R180" s="242">
        <v>0.4</v>
      </c>
      <c r="S180" s="242">
        <v>0.5</v>
      </c>
      <c r="T180" s="242">
        <v>0.6</v>
      </c>
      <c r="U180" s="242">
        <v>0.7</v>
      </c>
      <c r="V180" s="242">
        <v>0.8</v>
      </c>
      <c r="W180" s="242">
        <v>0.9</v>
      </c>
      <c r="X180" s="242">
        <v>1</v>
      </c>
      <c r="Y180" s="243"/>
      <c r="Z180" s="244"/>
    </row>
    <row r="181" spans="1:26" ht="15" customHeight="1">
      <c r="A181" s="236" t="s">
        <v>1458</v>
      </c>
      <c r="B181" s="237" t="s">
        <v>1459</v>
      </c>
      <c r="C181" s="237" t="s">
        <v>3864</v>
      </c>
      <c r="D181" s="238">
        <v>7</v>
      </c>
      <c r="E181" s="238" t="s">
        <v>3865</v>
      </c>
      <c r="F181" s="237" t="s">
        <v>4122</v>
      </c>
      <c r="G181" s="238" t="s">
        <v>3961</v>
      </c>
      <c r="H181" s="238" t="s">
        <v>3855</v>
      </c>
      <c r="I181" s="239" t="s">
        <v>3843</v>
      </c>
      <c r="J181" s="239" t="s">
        <v>3843</v>
      </c>
      <c r="K181" s="238" t="s">
        <v>3870</v>
      </c>
      <c r="L181" s="238" t="s">
        <v>3883</v>
      </c>
      <c r="M181" s="240">
        <v>0.05</v>
      </c>
      <c r="N181" s="241"/>
      <c r="O181" s="242">
        <v>0.1</v>
      </c>
      <c r="P181" s="242">
        <v>0.2</v>
      </c>
      <c r="Q181" s="242">
        <v>0.3</v>
      </c>
      <c r="R181" s="242">
        <v>0.4</v>
      </c>
      <c r="S181" s="242">
        <v>0.5</v>
      </c>
      <c r="T181" s="242">
        <v>0.6</v>
      </c>
      <c r="U181" s="242">
        <v>0.7</v>
      </c>
      <c r="V181" s="242">
        <v>0.8</v>
      </c>
      <c r="W181" s="242">
        <v>0.9</v>
      </c>
      <c r="X181" s="242">
        <v>1</v>
      </c>
      <c r="Y181" s="243"/>
      <c r="Z181" s="244"/>
    </row>
    <row r="182" spans="1:26" ht="15" customHeight="1">
      <c r="A182" s="236" t="s">
        <v>1145</v>
      </c>
      <c r="B182" s="237" t="s">
        <v>1146</v>
      </c>
      <c r="C182" s="237" t="s">
        <v>3864</v>
      </c>
      <c r="D182" s="238">
        <v>10</v>
      </c>
      <c r="E182" s="238" t="s">
        <v>3971</v>
      </c>
      <c r="F182" s="237" t="s">
        <v>4123</v>
      </c>
      <c r="G182" s="238" t="s">
        <v>3961</v>
      </c>
      <c r="H182" s="238" t="s">
        <v>3855</v>
      </c>
      <c r="I182" s="239" t="s">
        <v>3843</v>
      </c>
      <c r="J182" s="239" t="s">
        <v>3843</v>
      </c>
      <c r="K182" s="238" t="s">
        <v>3870</v>
      </c>
      <c r="L182" s="238" t="s">
        <v>3883</v>
      </c>
      <c r="M182" s="240">
        <v>0.05</v>
      </c>
      <c r="N182" s="241"/>
      <c r="O182" s="242">
        <v>0.1</v>
      </c>
      <c r="P182" s="242">
        <v>0.2</v>
      </c>
      <c r="Q182" s="242">
        <v>0.3</v>
      </c>
      <c r="R182" s="242">
        <v>0.4</v>
      </c>
      <c r="S182" s="242">
        <v>0.5</v>
      </c>
      <c r="T182" s="242">
        <v>0.6</v>
      </c>
      <c r="U182" s="242">
        <v>0.7</v>
      </c>
      <c r="V182" s="242">
        <v>0.8</v>
      </c>
      <c r="W182" s="242">
        <v>0.9</v>
      </c>
      <c r="X182" s="242">
        <v>1</v>
      </c>
      <c r="Y182" s="243"/>
      <c r="Z182" s="244"/>
    </row>
    <row r="183" spans="1:26" ht="15" customHeight="1">
      <c r="A183" s="236" t="s">
        <v>1134</v>
      </c>
      <c r="B183" s="237" t="s">
        <v>1135</v>
      </c>
      <c r="C183" s="237" t="s">
        <v>3864</v>
      </c>
      <c r="D183" s="238">
        <v>11</v>
      </c>
      <c r="E183" s="238" t="s">
        <v>3964</v>
      </c>
      <c r="F183" s="237" t="s">
        <v>4124</v>
      </c>
      <c r="G183" s="238" t="s">
        <v>3961</v>
      </c>
      <c r="H183" s="238" t="s">
        <v>3855</v>
      </c>
      <c r="I183" s="239" t="s">
        <v>3843</v>
      </c>
      <c r="J183" s="239" t="s">
        <v>3843</v>
      </c>
      <c r="K183" s="238" t="s">
        <v>3870</v>
      </c>
      <c r="L183" s="238" t="s">
        <v>3883</v>
      </c>
      <c r="M183" s="240">
        <v>0.05</v>
      </c>
      <c r="N183" s="241"/>
      <c r="O183" s="242">
        <v>0.1</v>
      </c>
      <c r="P183" s="242">
        <v>0.2</v>
      </c>
      <c r="Q183" s="242">
        <v>0.3</v>
      </c>
      <c r="R183" s="242">
        <v>0.4</v>
      </c>
      <c r="S183" s="242">
        <v>0.5</v>
      </c>
      <c r="T183" s="242">
        <v>0.6</v>
      </c>
      <c r="U183" s="242">
        <v>0.7</v>
      </c>
      <c r="V183" s="242">
        <v>0.8</v>
      </c>
      <c r="W183" s="242">
        <v>0.9</v>
      </c>
      <c r="X183" s="242">
        <v>1</v>
      </c>
      <c r="Y183" s="243"/>
      <c r="Z183" s="244"/>
    </row>
    <row r="184" spans="1:26" ht="15" customHeight="1">
      <c r="A184" s="236" t="s">
        <v>1128</v>
      </c>
      <c r="B184" s="237" t="s">
        <v>1129</v>
      </c>
      <c r="C184" s="237" t="s">
        <v>3864</v>
      </c>
      <c r="D184" s="238">
        <v>11</v>
      </c>
      <c r="E184" s="238" t="s">
        <v>3964</v>
      </c>
      <c r="F184" s="237" t="s">
        <v>4125</v>
      </c>
      <c r="G184" s="238" t="s">
        <v>3961</v>
      </c>
      <c r="H184" s="238" t="s">
        <v>3855</v>
      </c>
      <c r="I184" s="239" t="s">
        <v>3843</v>
      </c>
      <c r="J184" s="239" t="s">
        <v>3843</v>
      </c>
      <c r="K184" s="238" t="s">
        <v>3870</v>
      </c>
      <c r="L184" s="238" t="s">
        <v>3883</v>
      </c>
      <c r="M184" s="240">
        <v>0.05</v>
      </c>
      <c r="N184" s="241"/>
      <c r="O184" s="242">
        <v>0.1</v>
      </c>
      <c r="P184" s="242">
        <v>0.2</v>
      </c>
      <c r="Q184" s="242">
        <v>0.3</v>
      </c>
      <c r="R184" s="242">
        <v>0.4</v>
      </c>
      <c r="S184" s="242">
        <v>0.5</v>
      </c>
      <c r="T184" s="242">
        <v>0.6</v>
      </c>
      <c r="U184" s="242">
        <v>0.7</v>
      </c>
      <c r="V184" s="242">
        <v>0.8</v>
      </c>
      <c r="W184" s="242">
        <v>0.9</v>
      </c>
      <c r="X184" s="242">
        <v>1</v>
      </c>
      <c r="Y184" s="243"/>
      <c r="Z184" s="244"/>
    </row>
    <row r="185" spans="1:26" ht="15" customHeight="1">
      <c r="A185" s="236" t="s">
        <v>1139</v>
      </c>
      <c r="B185" s="237" t="s">
        <v>1140</v>
      </c>
      <c r="C185" s="237" t="s">
        <v>3864</v>
      </c>
      <c r="D185" s="238">
        <v>10</v>
      </c>
      <c r="E185" s="238" t="s">
        <v>3971</v>
      </c>
      <c r="F185" s="237" t="s">
        <v>4126</v>
      </c>
      <c r="G185" s="238" t="s">
        <v>3961</v>
      </c>
      <c r="H185" s="238" t="s">
        <v>3855</v>
      </c>
      <c r="I185" s="239" t="s">
        <v>3843</v>
      </c>
      <c r="J185" s="239" t="s">
        <v>3843</v>
      </c>
      <c r="K185" s="238" t="s">
        <v>3870</v>
      </c>
      <c r="L185" s="238" t="s">
        <v>3883</v>
      </c>
      <c r="M185" s="240">
        <v>0.05</v>
      </c>
      <c r="N185" s="241"/>
      <c r="O185" s="242">
        <v>0.1</v>
      </c>
      <c r="P185" s="242">
        <v>0.2</v>
      </c>
      <c r="Q185" s="242">
        <v>0.3</v>
      </c>
      <c r="R185" s="242">
        <v>0.4</v>
      </c>
      <c r="S185" s="242">
        <v>0.5</v>
      </c>
      <c r="T185" s="242">
        <v>0.6</v>
      </c>
      <c r="U185" s="242">
        <v>0.7</v>
      </c>
      <c r="V185" s="242">
        <v>0.8</v>
      </c>
      <c r="W185" s="242">
        <v>0.9</v>
      </c>
      <c r="X185" s="242">
        <v>1</v>
      </c>
      <c r="Y185" s="243"/>
      <c r="Z185" s="244"/>
    </row>
    <row r="186" spans="1:26" ht="15" customHeight="1">
      <c r="A186" s="236" t="s">
        <v>1116</v>
      </c>
      <c r="B186" s="237" t="s">
        <v>1117</v>
      </c>
      <c r="C186" s="237" t="s">
        <v>3864</v>
      </c>
      <c r="D186" s="238">
        <v>10</v>
      </c>
      <c r="E186" s="238" t="s">
        <v>3971</v>
      </c>
      <c r="F186" s="237" t="s">
        <v>4127</v>
      </c>
      <c r="G186" s="238" t="s">
        <v>3961</v>
      </c>
      <c r="H186" s="238" t="s">
        <v>3855</v>
      </c>
      <c r="I186" s="239" t="s">
        <v>3843</v>
      </c>
      <c r="J186" s="239" t="s">
        <v>3843</v>
      </c>
      <c r="K186" s="238" t="s">
        <v>3870</v>
      </c>
      <c r="L186" s="238" t="s">
        <v>3883</v>
      </c>
      <c r="M186" s="240">
        <v>0.05</v>
      </c>
      <c r="N186" s="241"/>
      <c r="O186" s="242">
        <v>0.1</v>
      </c>
      <c r="P186" s="242">
        <v>0.2</v>
      </c>
      <c r="Q186" s="242">
        <v>0.3</v>
      </c>
      <c r="R186" s="242">
        <v>0.4</v>
      </c>
      <c r="S186" s="242">
        <v>0.5</v>
      </c>
      <c r="T186" s="242">
        <v>0.6</v>
      </c>
      <c r="U186" s="242">
        <v>0.7</v>
      </c>
      <c r="V186" s="242">
        <v>0.8</v>
      </c>
      <c r="W186" s="242">
        <v>0.9</v>
      </c>
      <c r="X186" s="242">
        <v>1</v>
      </c>
      <c r="Y186" s="243"/>
      <c r="Z186" s="244"/>
    </row>
    <row r="187" spans="1:26" ht="15" customHeight="1">
      <c r="A187" s="236" t="s">
        <v>1123</v>
      </c>
      <c r="B187" s="237" t="s">
        <v>1124</v>
      </c>
      <c r="C187" s="237" t="s">
        <v>3864</v>
      </c>
      <c r="D187" s="238">
        <v>11</v>
      </c>
      <c r="E187" s="238" t="s">
        <v>3964</v>
      </c>
      <c r="F187" s="237" t="s">
        <v>4128</v>
      </c>
      <c r="G187" s="238" t="s">
        <v>3961</v>
      </c>
      <c r="H187" s="238" t="s">
        <v>3855</v>
      </c>
      <c r="I187" s="239" t="s">
        <v>3843</v>
      </c>
      <c r="J187" s="239" t="s">
        <v>3843</v>
      </c>
      <c r="K187" s="238" t="s">
        <v>3870</v>
      </c>
      <c r="L187" s="238" t="s">
        <v>3883</v>
      </c>
      <c r="M187" s="240">
        <v>0.05</v>
      </c>
      <c r="N187" s="241"/>
      <c r="O187" s="242">
        <v>0.1</v>
      </c>
      <c r="P187" s="242">
        <v>0.2</v>
      </c>
      <c r="Q187" s="242">
        <v>0.3</v>
      </c>
      <c r="R187" s="242">
        <v>0.4</v>
      </c>
      <c r="S187" s="242">
        <v>0.5</v>
      </c>
      <c r="T187" s="242">
        <v>0.6</v>
      </c>
      <c r="U187" s="242">
        <v>0.7</v>
      </c>
      <c r="V187" s="242">
        <v>0.8</v>
      </c>
      <c r="W187" s="242">
        <v>0.9</v>
      </c>
      <c r="X187" s="242">
        <v>1</v>
      </c>
      <c r="Y187" s="243"/>
      <c r="Z187" s="244"/>
    </row>
    <row r="188" spans="1:26" ht="15" customHeight="1">
      <c r="A188" s="236" t="s">
        <v>2396</v>
      </c>
      <c r="B188" s="237" t="s">
        <v>2397</v>
      </c>
      <c r="C188" s="237" t="s">
        <v>3864</v>
      </c>
      <c r="D188" s="238">
        <v>7</v>
      </c>
      <c r="E188" s="238" t="s">
        <v>3865</v>
      </c>
      <c r="F188" s="237" t="s">
        <v>4129</v>
      </c>
      <c r="G188" s="238" t="s">
        <v>3961</v>
      </c>
      <c r="H188" s="238" t="s">
        <v>3855</v>
      </c>
      <c r="I188" s="239" t="s">
        <v>3843</v>
      </c>
      <c r="J188" s="239" t="s">
        <v>3843</v>
      </c>
      <c r="K188" s="238" t="s">
        <v>3870</v>
      </c>
      <c r="L188" s="238" t="s">
        <v>3883</v>
      </c>
      <c r="M188" s="240">
        <v>0.05</v>
      </c>
      <c r="N188" s="241"/>
      <c r="O188" s="242">
        <v>0.1</v>
      </c>
      <c r="P188" s="242">
        <v>0.2</v>
      </c>
      <c r="Q188" s="242">
        <v>0.3</v>
      </c>
      <c r="R188" s="242">
        <v>0.4</v>
      </c>
      <c r="S188" s="242">
        <v>0.5</v>
      </c>
      <c r="T188" s="242">
        <v>0.6</v>
      </c>
      <c r="U188" s="242">
        <v>0.7</v>
      </c>
      <c r="V188" s="242">
        <v>0.8</v>
      </c>
      <c r="W188" s="242">
        <v>0.9</v>
      </c>
      <c r="X188" s="242">
        <v>1</v>
      </c>
      <c r="Y188" s="243"/>
      <c r="Z188" s="244"/>
    </row>
    <row r="189" spans="1:26" ht="15" customHeight="1">
      <c r="A189" s="236" t="s">
        <v>1946</v>
      </c>
      <c r="B189" s="237" t="s">
        <v>1947</v>
      </c>
      <c r="C189" s="237" t="s">
        <v>3864</v>
      </c>
      <c r="D189" s="238">
        <v>10</v>
      </c>
      <c r="E189" s="238" t="s">
        <v>3971</v>
      </c>
      <c r="F189" s="237" t="s">
        <v>4130</v>
      </c>
      <c r="G189" s="238" t="s">
        <v>3961</v>
      </c>
      <c r="H189" s="238" t="s">
        <v>3855</v>
      </c>
      <c r="I189" s="239" t="s">
        <v>3843</v>
      </c>
      <c r="J189" s="239" t="s">
        <v>3843</v>
      </c>
      <c r="K189" s="238" t="s">
        <v>3870</v>
      </c>
      <c r="L189" s="238" t="s">
        <v>3883</v>
      </c>
      <c r="M189" s="240">
        <v>0.05</v>
      </c>
      <c r="N189" s="241"/>
      <c r="O189" s="242">
        <v>0.1</v>
      </c>
      <c r="P189" s="242">
        <v>0.2</v>
      </c>
      <c r="Q189" s="242">
        <v>0.3</v>
      </c>
      <c r="R189" s="242">
        <v>0.4</v>
      </c>
      <c r="S189" s="242">
        <v>0.5</v>
      </c>
      <c r="T189" s="242">
        <v>0.6</v>
      </c>
      <c r="U189" s="242">
        <v>0.7</v>
      </c>
      <c r="V189" s="242">
        <v>0.8</v>
      </c>
      <c r="W189" s="242">
        <v>0.9</v>
      </c>
      <c r="X189" s="242">
        <v>1</v>
      </c>
      <c r="Y189" s="243"/>
      <c r="Z189" s="244"/>
    </row>
    <row r="190" spans="1:26" ht="15" customHeight="1">
      <c r="A190" s="236" t="s">
        <v>1089</v>
      </c>
      <c r="B190" s="237" t="s">
        <v>1090</v>
      </c>
      <c r="C190" s="237" t="s">
        <v>3864</v>
      </c>
      <c r="D190" s="238">
        <v>11</v>
      </c>
      <c r="E190" s="238" t="s">
        <v>3964</v>
      </c>
      <c r="F190" s="237" t="s">
        <v>4131</v>
      </c>
      <c r="G190" s="238" t="s">
        <v>3961</v>
      </c>
      <c r="H190" s="238" t="s">
        <v>3855</v>
      </c>
      <c r="I190" s="239" t="s">
        <v>3843</v>
      </c>
      <c r="J190" s="239" t="s">
        <v>3843</v>
      </c>
      <c r="K190" s="238" t="s">
        <v>3870</v>
      </c>
      <c r="L190" s="238" t="s">
        <v>3883</v>
      </c>
      <c r="M190" s="240">
        <v>0.05</v>
      </c>
      <c r="N190" s="241"/>
      <c r="O190" s="242">
        <v>0.1</v>
      </c>
      <c r="P190" s="242">
        <v>0.2</v>
      </c>
      <c r="Q190" s="242">
        <v>0.3</v>
      </c>
      <c r="R190" s="242">
        <v>0.4</v>
      </c>
      <c r="S190" s="242">
        <v>0.5</v>
      </c>
      <c r="T190" s="242">
        <v>0.6</v>
      </c>
      <c r="U190" s="242">
        <v>0.7</v>
      </c>
      <c r="V190" s="242">
        <v>0.8</v>
      </c>
      <c r="W190" s="242">
        <v>0.9</v>
      </c>
      <c r="X190" s="242">
        <v>1</v>
      </c>
      <c r="Y190" s="243"/>
      <c r="Z190" s="244"/>
    </row>
    <row r="191" spans="1:26" ht="15" customHeight="1">
      <c r="A191" s="236" t="s">
        <v>2080</v>
      </c>
      <c r="B191" s="237" t="s">
        <v>2081</v>
      </c>
      <c r="C191" s="237" t="s">
        <v>3864</v>
      </c>
      <c r="D191" s="238">
        <v>10</v>
      </c>
      <c r="E191" s="238" t="s">
        <v>3971</v>
      </c>
      <c r="F191" s="237" t="s">
        <v>4132</v>
      </c>
      <c r="G191" s="238" t="s">
        <v>3961</v>
      </c>
      <c r="H191" s="238" t="s">
        <v>3855</v>
      </c>
      <c r="I191" s="239" t="s">
        <v>3843</v>
      </c>
      <c r="J191" s="239" t="s">
        <v>3843</v>
      </c>
      <c r="K191" s="238" t="s">
        <v>3870</v>
      </c>
      <c r="L191" s="238" t="s">
        <v>3883</v>
      </c>
      <c r="M191" s="240">
        <v>0.05</v>
      </c>
      <c r="N191" s="241"/>
      <c r="O191" s="242">
        <v>0.1</v>
      </c>
      <c r="P191" s="242">
        <v>0.2</v>
      </c>
      <c r="Q191" s="242">
        <v>0.3</v>
      </c>
      <c r="R191" s="242">
        <v>0.4</v>
      </c>
      <c r="S191" s="242">
        <v>0.5</v>
      </c>
      <c r="T191" s="242">
        <v>0.6</v>
      </c>
      <c r="U191" s="242">
        <v>0.7</v>
      </c>
      <c r="V191" s="242">
        <v>0.8</v>
      </c>
      <c r="W191" s="242">
        <v>0.9</v>
      </c>
      <c r="X191" s="242">
        <v>1</v>
      </c>
      <c r="Y191" s="243"/>
      <c r="Z191" s="244"/>
    </row>
    <row r="192" spans="1:26" ht="15" customHeight="1">
      <c r="A192" s="236" t="s">
        <v>1095</v>
      </c>
      <c r="B192" s="237" t="s">
        <v>1096</v>
      </c>
      <c r="C192" s="237" t="s">
        <v>3864</v>
      </c>
      <c r="D192" s="238">
        <v>9</v>
      </c>
      <c r="E192" s="238" t="s">
        <v>3962</v>
      </c>
      <c r="F192" s="237" t="s">
        <v>4133</v>
      </c>
      <c r="G192" s="238" t="s">
        <v>3961</v>
      </c>
      <c r="H192" s="238" t="s">
        <v>3855</v>
      </c>
      <c r="I192" s="239" t="s">
        <v>3843</v>
      </c>
      <c r="J192" s="239" t="s">
        <v>3843</v>
      </c>
      <c r="K192" s="238" t="s">
        <v>3870</v>
      </c>
      <c r="L192" s="238" t="s">
        <v>3883</v>
      </c>
      <c r="M192" s="240">
        <v>0.05</v>
      </c>
      <c r="N192" s="241"/>
      <c r="O192" s="242">
        <v>0.1</v>
      </c>
      <c r="P192" s="242">
        <v>0.2</v>
      </c>
      <c r="Q192" s="242">
        <v>0.3</v>
      </c>
      <c r="R192" s="242">
        <v>0.4</v>
      </c>
      <c r="S192" s="242">
        <v>0.5</v>
      </c>
      <c r="T192" s="242">
        <v>0.6</v>
      </c>
      <c r="U192" s="242">
        <v>0.7</v>
      </c>
      <c r="V192" s="242">
        <v>0.8</v>
      </c>
      <c r="W192" s="242">
        <v>0.9</v>
      </c>
      <c r="X192" s="242">
        <v>1</v>
      </c>
      <c r="Y192" s="243"/>
      <c r="Z192" s="244"/>
    </row>
    <row r="193" spans="1:26" ht="15" customHeight="1">
      <c r="A193" s="236" t="s">
        <v>1918</v>
      </c>
      <c r="B193" s="237" t="s">
        <v>1919</v>
      </c>
      <c r="C193" s="237" t="s">
        <v>3864</v>
      </c>
      <c r="D193" s="238">
        <v>10</v>
      </c>
      <c r="E193" s="238" t="s">
        <v>3971</v>
      </c>
      <c r="F193" s="237" t="s">
        <v>4134</v>
      </c>
      <c r="G193" s="238" t="s">
        <v>3961</v>
      </c>
      <c r="H193" s="238" t="s">
        <v>3855</v>
      </c>
      <c r="I193" s="239" t="s">
        <v>3843</v>
      </c>
      <c r="J193" s="239" t="s">
        <v>3843</v>
      </c>
      <c r="K193" s="238" t="s">
        <v>3870</v>
      </c>
      <c r="L193" s="238" t="s">
        <v>3883</v>
      </c>
      <c r="M193" s="240">
        <v>0.05</v>
      </c>
      <c r="N193" s="241"/>
      <c r="O193" s="242">
        <v>0.1</v>
      </c>
      <c r="P193" s="242">
        <v>0.2</v>
      </c>
      <c r="Q193" s="242">
        <v>0.3</v>
      </c>
      <c r="R193" s="242">
        <v>0.4</v>
      </c>
      <c r="S193" s="242">
        <v>0.5</v>
      </c>
      <c r="T193" s="242">
        <v>0.6</v>
      </c>
      <c r="U193" s="242">
        <v>0.7</v>
      </c>
      <c r="V193" s="242">
        <v>0.8</v>
      </c>
      <c r="W193" s="242">
        <v>0.9</v>
      </c>
      <c r="X193" s="242">
        <v>1</v>
      </c>
      <c r="Y193" s="243"/>
      <c r="Z193" s="244"/>
    </row>
    <row r="194" spans="1:26" ht="15" customHeight="1">
      <c r="A194" s="236" t="s">
        <v>1106</v>
      </c>
      <c r="B194" s="237" t="s">
        <v>1107</v>
      </c>
      <c r="C194" s="237" t="s">
        <v>3864</v>
      </c>
      <c r="D194" s="238">
        <v>9</v>
      </c>
      <c r="E194" s="238" t="s">
        <v>3962</v>
      </c>
      <c r="F194" s="237" t="s">
        <v>4135</v>
      </c>
      <c r="G194" s="238" t="s">
        <v>3961</v>
      </c>
      <c r="H194" s="238" t="s">
        <v>3855</v>
      </c>
      <c r="I194" s="239" t="s">
        <v>3843</v>
      </c>
      <c r="J194" s="239" t="s">
        <v>3843</v>
      </c>
      <c r="K194" s="238" t="s">
        <v>3870</v>
      </c>
      <c r="L194" s="238" t="s">
        <v>3883</v>
      </c>
      <c r="M194" s="240">
        <v>0.05</v>
      </c>
      <c r="N194" s="241"/>
      <c r="O194" s="242">
        <v>0.1</v>
      </c>
      <c r="P194" s="242">
        <v>0.2</v>
      </c>
      <c r="Q194" s="242">
        <v>0.3</v>
      </c>
      <c r="R194" s="242">
        <v>0.4</v>
      </c>
      <c r="S194" s="242">
        <v>0.5</v>
      </c>
      <c r="T194" s="242">
        <v>0.6</v>
      </c>
      <c r="U194" s="242">
        <v>0.7</v>
      </c>
      <c r="V194" s="242">
        <v>0.8</v>
      </c>
      <c r="W194" s="242">
        <v>0.9</v>
      </c>
      <c r="X194" s="242">
        <v>1</v>
      </c>
      <c r="Y194" s="243"/>
      <c r="Z194" s="244"/>
    </row>
    <row r="195" spans="1:26" ht="15" customHeight="1">
      <c r="A195" s="236" t="s">
        <v>1101</v>
      </c>
      <c r="B195" s="237" t="s">
        <v>1102</v>
      </c>
      <c r="C195" s="237" t="s">
        <v>3864</v>
      </c>
      <c r="D195" s="238">
        <v>8</v>
      </c>
      <c r="E195" s="238" t="s">
        <v>3959</v>
      </c>
      <c r="F195" s="237" t="s">
        <v>4136</v>
      </c>
      <c r="G195" s="238" t="s">
        <v>3961</v>
      </c>
      <c r="H195" s="238" t="s">
        <v>3855</v>
      </c>
      <c r="I195" s="239" t="s">
        <v>3843</v>
      </c>
      <c r="J195" s="239" t="s">
        <v>3843</v>
      </c>
      <c r="K195" s="238" t="s">
        <v>3870</v>
      </c>
      <c r="L195" s="238" t="s">
        <v>3883</v>
      </c>
      <c r="M195" s="240">
        <v>0.05</v>
      </c>
      <c r="N195" s="241"/>
      <c r="O195" s="242">
        <v>0.1</v>
      </c>
      <c r="P195" s="242">
        <v>0.2</v>
      </c>
      <c r="Q195" s="242">
        <v>0.3</v>
      </c>
      <c r="R195" s="242">
        <v>0.4</v>
      </c>
      <c r="S195" s="242">
        <v>0.5</v>
      </c>
      <c r="T195" s="242">
        <v>0.6</v>
      </c>
      <c r="U195" s="242">
        <v>0.7</v>
      </c>
      <c r="V195" s="242">
        <v>0.8</v>
      </c>
      <c r="W195" s="242">
        <v>0.9</v>
      </c>
      <c r="X195" s="242">
        <v>1</v>
      </c>
      <c r="Y195" s="243"/>
      <c r="Z195" s="244"/>
    </row>
    <row r="196" spans="1:26" ht="15.75" customHeight="1">
      <c r="A196" s="251"/>
    </row>
    <row r="197" spans="1:26" ht="15.75" customHeight="1">
      <c r="A197" s="251"/>
    </row>
    <row r="198" spans="1:26" ht="15" customHeight="1">
      <c r="A198" s="236" t="s">
        <v>3323</v>
      </c>
      <c r="B198" s="237" t="s">
        <v>3324</v>
      </c>
      <c r="C198" s="237" t="s">
        <v>4137</v>
      </c>
      <c r="D198" s="238">
        <v>16</v>
      </c>
      <c r="E198" s="238" t="s">
        <v>4138</v>
      </c>
      <c r="F198" s="237" t="s">
        <v>4139</v>
      </c>
      <c r="G198" s="238" t="s">
        <v>3961</v>
      </c>
      <c r="H198" s="238" t="s">
        <v>3855</v>
      </c>
      <c r="I198" s="239" t="s">
        <v>3843</v>
      </c>
      <c r="J198" s="239" t="s">
        <v>3843</v>
      </c>
      <c r="K198" s="238" t="s">
        <v>3870</v>
      </c>
      <c r="L198" s="238" t="s">
        <v>3883</v>
      </c>
      <c r="M198" s="240">
        <v>0.05</v>
      </c>
      <c r="N198" s="241"/>
      <c r="O198" s="242">
        <v>0.1</v>
      </c>
      <c r="P198" s="242">
        <v>0.2</v>
      </c>
      <c r="Q198" s="242">
        <v>0.3</v>
      </c>
      <c r="R198" s="242">
        <v>0.4</v>
      </c>
      <c r="S198" s="242">
        <v>0.5</v>
      </c>
      <c r="T198" s="242">
        <v>0.6</v>
      </c>
      <c r="U198" s="242">
        <v>0.7</v>
      </c>
      <c r="V198" s="242">
        <v>0.8</v>
      </c>
      <c r="W198" s="242">
        <v>0.9</v>
      </c>
      <c r="X198" s="242">
        <v>1</v>
      </c>
      <c r="Y198" s="243"/>
      <c r="Z198" s="244"/>
    </row>
    <row r="199" spans="1:26" ht="15" customHeight="1">
      <c r="A199" s="236" t="s">
        <v>3306</v>
      </c>
      <c r="B199" s="237" t="s">
        <v>3307</v>
      </c>
      <c r="C199" s="237" t="s">
        <v>4137</v>
      </c>
      <c r="D199" s="238">
        <v>8</v>
      </c>
      <c r="E199" s="238" t="s">
        <v>3959</v>
      </c>
      <c r="F199" s="237" t="s">
        <v>4140</v>
      </c>
      <c r="G199" s="238" t="s">
        <v>3961</v>
      </c>
      <c r="H199" s="238" t="s">
        <v>3855</v>
      </c>
      <c r="I199" s="239" t="s">
        <v>3843</v>
      </c>
      <c r="J199" s="239" t="s">
        <v>3843</v>
      </c>
      <c r="K199" s="238" t="s">
        <v>3870</v>
      </c>
      <c r="L199" s="238" t="s">
        <v>3871</v>
      </c>
      <c r="M199" s="240">
        <v>0.05</v>
      </c>
      <c r="N199" s="241"/>
      <c r="O199" s="242">
        <v>0.1</v>
      </c>
      <c r="P199" s="242">
        <v>0.2</v>
      </c>
      <c r="Q199" s="242">
        <v>0.3</v>
      </c>
      <c r="R199" s="242">
        <v>0.4</v>
      </c>
      <c r="S199" s="242">
        <v>0.5</v>
      </c>
      <c r="T199" s="242">
        <v>0.6</v>
      </c>
      <c r="U199" s="242">
        <v>0.7</v>
      </c>
      <c r="V199" s="242">
        <v>0.8</v>
      </c>
      <c r="W199" s="242">
        <v>0.9</v>
      </c>
      <c r="X199" s="242">
        <v>1</v>
      </c>
      <c r="Y199" s="243"/>
      <c r="Z199" s="244" t="s">
        <v>4141</v>
      </c>
    </row>
    <row r="200" spans="1:26" ht="15" customHeight="1">
      <c r="A200" s="236" t="s">
        <v>3735</v>
      </c>
      <c r="B200" s="244" t="s">
        <v>4142</v>
      </c>
      <c r="C200" s="237" t="s">
        <v>4137</v>
      </c>
      <c r="D200" s="238">
        <v>10</v>
      </c>
      <c r="E200" s="238" t="s">
        <v>3971</v>
      </c>
      <c r="F200" s="237" t="s">
        <v>4143</v>
      </c>
      <c r="G200" s="238" t="s">
        <v>3961</v>
      </c>
      <c r="H200" s="238" t="s">
        <v>3855</v>
      </c>
      <c r="I200" s="239" t="s">
        <v>3843</v>
      </c>
      <c r="J200" s="239" t="s">
        <v>3843</v>
      </c>
      <c r="K200" s="238" t="s">
        <v>3870</v>
      </c>
      <c r="L200" s="238" t="s">
        <v>3883</v>
      </c>
      <c r="M200" s="240">
        <v>0.05</v>
      </c>
      <c r="N200" s="241"/>
      <c r="O200" s="242">
        <v>0.1</v>
      </c>
      <c r="P200" s="242">
        <v>0.2</v>
      </c>
      <c r="Q200" s="242">
        <v>0.3</v>
      </c>
      <c r="R200" s="242">
        <v>0.4</v>
      </c>
      <c r="S200" s="242">
        <v>0.5</v>
      </c>
      <c r="T200" s="242">
        <v>0.6</v>
      </c>
      <c r="U200" s="242">
        <v>0.7</v>
      </c>
      <c r="V200" s="242">
        <v>0.8</v>
      </c>
      <c r="W200" s="242">
        <v>0.9</v>
      </c>
      <c r="X200" s="242">
        <v>1</v>
      </c>
      <c r="Y200" s="243"/>
      <c r="Z200" s="244"/>
    </row>
    <row r="201" spans="1:26" ht="15" customHeight="1">
      <c r="A201" s="236" t="s">
        <v>3703</v>
      </c>
      <c r="B201" s="244" t="s">
        <v>4144</v>
      </c>
      <c r="C201" s="237" t="s">
        <v>4137</v>
      </c>
      <c r="D201" s="238">
        <v>10</v>
      </c>
      <c r="E201" s="238" t="s">
        <v>3971</v>
      </c>
      <c r="F201" s="237" t="s">
        <v>4145</v>
      </c>
      <c r="G201" s="238" t="s">
        <v>3867</v>
      </c>
      <c r="H201" s="238" t="s">
        <v>3855</v>
      </c>
      <c r="I201" s="239" t="s">
        <v>3843</v>
      </c>
      <c r="J201" s="239" t="s">
        <v>3843</v>
      </c>
      <c r="K201" s="238" t="s">
        <v>3870</v>
      </c>
      <c r="L201" s="238" t="s">
        <v>3883</v>
      </c>
      <c r="M201" s="240">
        <v>0.1</v>
      </c>
      <c r="N201" s="241"/>
      <c r="O201" s="242">
        <v>0.1</v>
      </c>
      <c r="P201" s="242">
        <v>0.2</v>
      </c>
      <c r="Q201" s="242">
        <v>0.3</v>
      </c>
      <c r="R201" s="242">
        <v>0.4</v>
      </c>
      <c r="S201" s="242">
        <v>0.5</v>
      </c>
      <c r="T201" s="242">
        <v>0.6</v>
      </c>
      <c r="U201" s="242">
        <v>0.7</v>
      </c>
      <c r="V201" s="242">
        <v>0.8</v>
      </c>
      <c r="W201" s="242">
        <v>0.9</v>
      </c>
      <c r="X201" s="242">
        <v>1</v>
      </c>
      <c r="Y201" s="243"/>
      <c r="Z201" s="244"/>
    </row>
    <row r="202" spans="1:26" ht="15" customHeight="1">
      <c r="A202" s="236" t="s">
        <v>3698</v>
      </c>
      <c r="B202" s="237" t="s">
        <v>3699</v>
      </c>
      <c r="C202" s="237" t="s">
        <v>4137</v>
      </c>
      <c r="D202" s="238">
        <v>10</v>
      </c>
      <c r="E202" s="238" t="s">
        <v>3971</v>
      </c>
      <c r="F202" s="237" t="s">
        <v>4146</v>
      </c>
      <c r="G202" s="238" t="s">
        <v>3961</v>
      </c>
      <c r="H202" s="238" t="s">
        <v>3855</v>
      </c>
      <c r="I202" s="239" t="s">
        <v>3843</v>
      </c>
      <c r="J202" s="239" t="s">
        <v>3843</v>
      </c>
      <c r="K202" s="238" t="s">
        <v>3870</v>
      </c>
      <c r="L202" s="238" t="s">
        <v>3883</v>
      </c>
      <c r="M202" s="240">
        <v>0.05</v>
      </c>
      <c r="N202" s="241"/>
      <c r="O202" s="242">
        <v>0.1</v>
      </c>
      <c r="P202" s="242">
        <v>0.2</v>
      </c>
      <c r="Q202" s="242">
        <v>0.3</v>
      </c>
      <c r="R202" s="242">
        <v>0.4</v>
      </c>
      <c r="S202" s="242">
        <v>0.5</v>
      </c>
      <c r="T202" s="242">
        <v>0.6</v>
      </c>
      <c r="U202" s="242">
        <v>0.7</v>
      </c>
      <c r="V202" s="242">
        <v>0.8</v>
      </c>
      <c r="W202" s="242">
        <v>0.9</v>
      </c>
      <c r="X202" s="242">
        <v>1</v>
      </c>
      <c r="Y202" s="243"/>
      <c r="Z202" s="249" t="s">
        <v>4147</v>
      </c>
    </row>
    <row r="203" spans="1:26" ht="15" customHeight="1">
      <c r="A203" s="236" t="s">
        <v>3652</v>
      </c>
      <c r="B203" s="244" t="s">
        <v>4148</v>
      </c>
      <c r="C203" s="237" t="s">
        <v>4137</v>
      </c>
      <c r="D203" s="238">
        <v>10</v>
      </c>
      <c r="E203" s="238" t="s">
        <v>3971</v>
      </c>
      <c r="F203" s="237" t="s">
        <v>4149</v>
      </c>
      <c r="G203" s="238" t="s">
        <v>3961</v>
      </c>
      <c r="H203" s="238" t="s">
        <v>3855</v>
      </c>
      <c r="I203" s="239" t="s">
        <v>3843</v>
      </c>
      <c r="J203" s="239" t="s">
        <v>3843</v>
      </c>
      <c r="K203" s="238" t="s">
        <v>3870</v>
      </c>
      <c r="L203" s="238" t="s">
        <v>3883</v>
      </c>
      <c r="M203" s="240">
        <v>0.05</v>
      </c>
      <c r="N203" s="241"/>
      <c r="O203" s="242">
        <v>0.1</v>
      </c>
      <c r="P203" s="242">
        <v>0.2</v>
      </c>
      <c r="Q203" s="242">
        <v>0.3</v>
      </c>
      <c r="R203" s="242">
        <v>0.4</v>
      </c>
      <c r="S203" s="242">
        <v>0.5</v>
      </c>
      <c r="T203" s="242">
        <v>0.6</v>
      </c>
      <c r="U203" s="242">
        <v>0.7</v>
      </c>
      <c r="V203" s="242">
        <v>0.8</v>
      </c>
      <c r="W203" s="242">
        <v>0.9</v>
      </c>
      <c r="X203" s="242">
        <v>1</v>
      </c>
      <c r="Y203" s="243"/>
      <c r="Z203" s="244"/>
    </row>
    <row r="204" spans="1:26" ht="15" customHeight="1">
      <c r="A204" s="236" t="s">
        <v>3630</v>
      </c>
      <c r="B204" s="237" t="s">
        <v>3631</v>
      </c>
      <c r="C204" s="237" t="s">
        <v>4137</v>
      </c>
      <c r="D204" s="238">
        <v>14</v>
      </c>
      <c r="E204" s="238" t="s">
        <v>4150</v>
      </c>
      <c r="F204" s="237" t="s">
        <v>4151</v>
      </c>
      <c r="G204" s="238" t="s">
        <v>3961</v>
      </c>
      <c r="H204" s="238" t="s">
        <v>3855</v>
      </c>
      <c r="I204" s="239" t="s">
        <v>3843</v>
      </c>
      <c r="J204" s="239" t="s">
        <v>3843</v>
      </c>
      <c r="K204" s="238" t="s">
        <v>3870</v>
      </c>
      <c r="L204" s="238" t="s">
        <v>3883</v>
      </c>
      <c r="M204" s="240">
        <v>0.05</v>
      </c>
      <c r="N204" s="241"/>
      <c r="O204" s="242">
        <v>0.1</v>
      </c>
      <c r="P204" s="242">
        <v>0.2</v>
      </c>
      <c r="Q204" s="242">
        <v>0.3</v>
      </c>
      <c r="R204" s="242">
        <v>0.4</v>
      </c>
      <c r="S204" s="242">
        <v>0.5</v>
      </c>
      <c r="T204" s="242">
        <v>0.6</v>
      </c>
      <c r="U204" s="242">
        <v>0.7</v>
      </c>
      <c r="V204" s="242">
        <v>0.8</v>
      </c>
      <c r="W204" s="242">
        <v>0.9</v>
      </c>
      <c r="X204" s="242">
        <v>1</v>
      </c>
      <c r="Y204" s="243"/>
      <c r="Z204" s="244"/>
    </row>
    <row r="205" spans="1:26" ht="15" customHeight="1">
      <c r="A205" s="236" t="s">
        <v>3711</v>
      </c>
      <c r="B205" s="237" t="s">
        <v>3712</v>
      </c>
      <c r="C205" s="237" t="s">
        <v>4137</v>
      </c>
      <c r="D205" s="238">
        <v>12</v>
      </c>
      <c r="E205" s="238" t="s">
        <v>4043</v>
      </c>
      <c r="F205" s="237" t="s">
        <v>4152</v>
      </c>
      <c r="G205" s="238" t="s">
        <v>3899</v>
      </c>
      <c r="H205" s="238" t="s">
        <v>3855</v>
      </c>
      <c r="I205" s="239" t="s">
        <v>3843</v>
      </c>
      <c r="J205" s="239" t="s">
        <v>3843</v>
      </c>
      <c r="K205" s="238" t="s">
        <v>3902</v>
      </c>
      <c r="L205" s="238" t="s">
        <v>3883</v>
      </c>
      <c r="M205" s="240">
        <v>0.34</v>
      </c>
      <c r="N205" s="241"/>
      <c r="O205" s="242">
        <v>0.1</v>
      </c>
      <c r="P205" s="242">
        <v>0.2</v>
      </c>
      <c r="Q205" s="242">
        <v>0.3</v>
      </c>
      <c r="R205" s="242">
        <v>0.4</v>
      </c>
      <c r="S205" s="242">
        <v>0.5</v>
      </c>
      <c r="T205" s="242">
        <v>0.6</v>
      </c>
      <c r="U205" s="242">
        <v>0.7</v>
      </c>
      <c r="V205" s="242">
        <v>0.8</v>
      </c>
      <c r="W205" s="242">
        <v>0.9</v>
      </c>
      <c r="X205" s="242">
        <v>1</v>
      </c>
      <c r="Y205" s="243"/>
      <c r="Z205" s="244"/>
    </row>
    <row r="206" spans="1:26" ht="15" customHeight="1">
      <c r="A206" s="236" t="s">
        <v>3619</v>
      </c>
      <c r="B206" s="237" t="s">
        <v>3620</v>
      </c>
      <c r="C206" s="237" t="s">
        <v>4137</v>
      </c>
      <c r="D206" s="238">
        <v>8</v>
      </c>
      <c r="E206" s="238" t="s">
        <v>3959</v>
      </c>
      <c r="F206" s="237" t="s">
        <v>4153</v>
      </c>
      <c r="G206" s="238" t="s">
        <v>3961</v>
      </c>
      <c r="H206" s="238" t="s">
        <v>3855</v>
      </c>
      <c r="I206" s="239" t="s">
        <v>3843</v>
      </c>
      <c r="J206" s="239" t="s">
        <v>3843</v>
      </c>
      <c r="K206" s="238" t="s">
        <v>3870</v>
      </c>
      <c r="L206" s="238" t="s">
        <v>3883</v>
      </c>
      <c r="M206" s="240">
        <v>0.05</v>
      </c>
      <c r="N206" s="241"/>
      <c r="O206" s="242">
        <v>0.1</v>
      </c>
      <c r="P206" s="242">
        <v>0.2</v>
      </c>
      <c r="Q206" s="242">
        <v>0.3</v>
      </c>
      <c r="R206" s="242">
        <v>0.4</v>
      </c>
      <c r="S206" s="242">
        <v>0.5</v>
      </c>
      <c r="T206" s="242">
        <v>0.6</v>
      </c>
      <c r="U206" s="242">
        <v>0.7</v>
      </c>
      <c r="V206" s="242">
        <v>0.8</v>
      </c>
      <c r="W206" s="242">
        <v>0.9</v>
      </c>
      <c r="X206" s="242">
        <v>1</v>
      </c>
      <c r="Y206" s="243"/>
      <c r="Z206" s="244"/>
    </row>
    <row r="207" spans="1:26" ht="15" customHeight="1">
      <c r="A207" s="236" t="s">
        <v>3608</v>
      </c>
      <c r="B207" s="237" t="s">
        <v>3609</v>
      </c>
      <c r="C207" s="237" t="s">
        <v>4137</v>
      </c>
      <c r="D207" s="238">
        <v>14</v>
      </c>
      <c r="E207" s="238" t="s">
        <v>4150</v>
      </c>
      <c r="F207" s="237" t="s">
        <v>4154</v>
      </c>
      <c r="G207" s="238" t="s">
        <v>3961</v>
      </c>
      <c r="H207" s="238" t="s">
        <v>3855</v>
      </c>
      <c r="I207" s="239" t="s">
        <v>3843</v>
      </c>
      <c r="J207" s="239" t="s">
        <v>3843</v>
      </c>
      <c r="K207" s="238" t="s">
        <v>3870</v>
      </c>
      <c r="L207" s="238" t="s">
        <v>3883</v>
      </c>
      <c r="M207" s="240">
        <v>0.05</v>
      </c>
      <c r="N207" s="241"/>
      <c r="O207" s="242">
        <v>0.1</v>
      </c>
      <c r="P207" s="242">
        <v>0.2</v>
      </c>
      <c r="Q207" s="242">
        <v>0.3</v>
      </c>
      <c r="R207" s="242">
        <v>0.4</v>
      </c>
      <c r="S207" s="242">
        <v>0.5</v>
      </c>
      <c r="T207" s="242">
        <v>0.6</v>
      </c>
      <c r="U207" s="242">
        <v>0.7</v>
      </c>
      <c r="V207" s="242">
        <v>0.8</v>
      </c>
      <c r="W207" s="242">
        <v>0.9</v>
      </c>
      <c r="X207" s="242">
        <v>1</v>
      </c>
      <c r="Y207" s="243"/>
      <c r="Z207" s="244"/>
    </row>
    <row r="208" spans="1:26" ht="15" customHeight="1">
      <c r="A208" s="236" t="s">
        <v>3574</v>
      </c>
      <c r="B208" s="237" t="s">
        <v>3575</v>
      </c>
      <c r="C208" s="237" t="s">
        <v>4137</v>
      </c>
      <c r="D208" s="238">
        <v>16</v>
      </c>
      <c r="E208" s="238" t="s">
        <v>4138</v>
      </c>
      <c r="F208" s="237" t="s">
        <v>4155</v>
      </c>
      <c r="G208" s="238" t="s">
        <v>3961</v>
      </c>
      <c r="H208" s="238" t="s">
        <v>3855</v>
      </c>
      <c r="I208" s="239" t="s">
        <v>3843</v>
      </c>
      <c r="J208" s="239" t="s">
        <v>3843</v>
      </c>
      <c r="K208" s="238" t="s">
        <v>3870</v>
      </c>
      <c r="L208" s="238" t="s">
        <v>3883</v>
      </c>
      <c r="M208" s="240">
        <v>0.05</v>
      </c>
      <c r="N208" s="241"/>
      <c r="O208" s="242">
        <v>0.1</v>
      </c>
      <c r="P208" s="242">
        <v>0.2</v>
      </c>
      <c r="Q208" s="242">
        <v>0.3</v>
      </c>
      <c r="R208" s="242">
        <v>0.4</v>
      </c>
      <c r="S208" s="242">
        <v>0.5</v>
      </c>
      <c r="T208" s="242">
        <v>0.6</v>
      </c>
      <c r="U208" s="242">
        <v>0.7</v>
      </c>
      <c r="V208" s="242">
        <v>0.8</v>
      </c>
      <c r="W208" s="242">
        <v>0.9</v>
      </c>
      <c r="X208" s="242">
        <v>1</v>
      </c>
      <c r="Y208" s="243"/>
      <c r="Z208" s="244"/>
    </row>
    <row r="209" spans="1:26" ht="15" customHeight="1">
      <c r="A209" s="236" t="s">
        <v>3559</v>
      </c>
      <c r="B209" s="237" t="s">
        <v>3560</v>
      </c>
      <c r="C209" s="237" t="s">
        <v>4137</v>
      </c>
      <c r="D209" s="238">
        <v>17</v>
      </c>
      <c r="E209" s="238" t="s">
        <v>4156</v>
      </c>
      <c r="F209" s="237" t="s">
        <v>4157</v>
      </c>
      <c r="G209" s="238" t="s">
        <v>3961</v>
      </c>
      <c r="H209" s="238" t="s">
        <v>3855</v>
      </c>
      <c r="I209" s="239" t="s">
        <v>3843</v>
      </c>
      <c r="J209" s="239" t="s">
        <v>3843</v>
      </c>
      <c r="K209" s="238" t="s">
        <v>3870</v>
      </c>
      <c r="L209" s="238" t="s">
        <v>3883</v>
      </c>
      <c r="M209" s="240">
        <v>0.05</v>
      </c>
      <c r="N209" s="241"/>
      <c r="O209" s="242">
        <v>0.1</v>
      </c>
      <c r="P209" s="242">
        <v>0.2</v>
      </c>
      <c r="Q209" s="242">
        <v>0.3</v>
      </c>
      <c r="R209" s="242">
        <v>0.4</v>
      </c>
      <c r="S209" s="242">
        <v>0.5</v>
      </c>
      <c r="T209" s="242">
        <v>0.6</v>
      </c>
      <c r="U209" s="242">
        <v>0.7</v>
      </c>
      <c r="V209" s="242">
        <v>0.8</v>
      </c>
      <c r="W209" s="242">
        <v>0.9</v>
      </c>
      <c r="X209" s="242">
        <v>1</v>
      </c>
      <c r="Y209" s="243"/>
      <c r="Z209" s="244"/>
    </row>
    <row r="210" spans="1:26" ht="15" customHeight="1">
      <c r="A210" s="236" t="s">
        <v>3519</v>
      </c>
      <c r="B210" s="237" t="s">
        <v>3520</v>
      </c>
      <c r="C210" s="237" t="s">
        <v>4137</v>
      </c>
      <c r="D210" s="238">
        <v>15</v>
      </c>
      <c r="E210" s="238" t="s">
        <v>4158</v>
      </c>
      <c r="F210" s="237" t="s">
        <v>4159</v>
      </c>
      <c r="G210" s="238" t="s">
        <v>3961</v>
      </c>
      <c r="H210" s="238" t="s">
        <v>3855</v>
      </c>
      <c r="I210" s="239" t="s">
        <v>3843</v>
      </c>
      <c r="J210" s="239" t="s">
        <v>3843</v>
      </c>
      <c r="K210" s="238" t="s">
        <v>3870</v>
      </c>
      <c r="L210" s="238" t="s">
        <v>3883</v>
      </c>
      <c r="M210" s="240">
        <v>0.05</v>
      </c>
      <c r="N210" s="241"/>
      <c r="O210" s="242">
        <v>0.1</v>
      </c>
      <c r="P210" s="242">
        <v>0.2</v>
      </c>
      <c r="Q210" s="242">
        <v>0.3</v>
      </c>
      <c r="R210" s="242">
        <v>0.4</v>
      </c>
      <c r="S210" s="242">
        <v>0.5</v>
      </c>
      <c r="T210" s="242">
        <v>0.6</v>
      </c>
      <c r="U210" s="242">
        <v>0.7</v>
      </c>
      <c r="V210" s="242">
        <v>0.8</v>
      </c>
      <c r="W210" s="242">
        <v>0.9</v>
      </c>
      <c r="X210" s="242">
        <v>1</v>
      </c>
      <c r="Y210" s="243"/>
      <c r="Z210" s="244"/>
    </row>
    <row r="211" spans="1:26" ht="15" customHeight="1">
      <c r="A211" s="236" t="s">
        <v>3513</v>
      </c>
      <c r="B211" s="237" t="s">
        <v>3514</v>
      </c>
      <c r="C211" s="237" t="s">
        <v>4137</v>
      </c>
      <c r="D211" s="238">
        <v>8</v>
      </c>
      <c r="E211" s="238" t="s">
        <v>3959</v>
      </c>
      <c r="F211" s="237" t="s">
        <v>4160</v>
      </c>
      <c r="G211" s="238" t="s">
        <v>3889</v>
      </c>
      <c r="H211" s="238" t="s">
        <v>3855</v>
      </c>
      <c r="I211" s="239" t="s">
        <v>3843</v>
      </c>
      <c r="J211" s="239" t="s">
        <v>3843</v>
      </c>
      <c r="K211" s="238" t="s">
        <v>3870</v>
      </c>
      <c r="L211" s="238" t="s">
        <v>3883</v>
      </c>
      <c r="M211" s="240">
        <v>0.24</v>
      </c>
      <c r="N211" s="241"/>
      <c r="O211" s="242">
        <v>0.1</v>
      </c>
      <c r="P211" s="242">
        <v>0.2</v>
      </c>
      <c r="Q211" s="242">
        <v>0.3</v>
      </c>
      <c r="R211" s="242">
        <v>0.4</v>
      </c>
      <c r="S211" s="242">
        <v>0.5</v>
      </c>
      <c r="T211" s="242">
        <v>0.6</v>
      </c>
      <c r="U211" s="242">
        <v>0.7</v>
      </c>
      <c r="V211" s="242">
        <v>0.8</v>
      </c>
      <c r="W211" s="242">
        <v>0.9</v>
      </c>
      <c r="X211" s="242">
        <v>1</v>
      </c>
      <c r="Y211" s="243"/>
      <c r="Z211" s="244"/>
    </row>
    <row r="212" spans="1:26" ht="15" customHeight="1">
      <c r="A212" s="236" t="s">
        <v>3490</v>
      </c>
      <c r="B212" s="237" t="s">
        <v>3491</v>
      </c>
      <c r="C212" s="237" t="s">
        <v>4137</v>
      </c>
      <c r="D212" s="238">
        <v>15</v>
      </c>
      <c r="E212" s="238" t="s">
        <v>4158</v>
      </c>
      <c r="F212" s="237" t="s">
        <v>4161</v>
      </c>
      <c r="G212" s="238" t="s">
        <v>3961</v>
      </c>
      <c r="H212" s="238" t="s">
        <v>3855</v>
      </c>
      <c r="I212" s="239" t="s">
        <v>3843</v>
      </c>
      <c r="J212" s="239" t="s">
        <v>3843</v>
      </c>
      <c r="K212" s="238" t="s">
        <v>3870</v>
      </c>
      <c r="L212" s="238" t="s">
        <v>3883</v>
      </c>
      <c r="M212" s="240">
        <v>0.05</v>
      </c>
      <c r="N212" s="241"/>
      <c r="O212" s="242">
        <v>0.1</v>
      </c>
      <c r="P212" s="242">
        <v>0.2</v>
      </c>
      <c r="Q212" s="242">
        <v>0.3</v>
      </c>
      <c r="R212" s="242">
        <v>0.4</v>
      </c>
      <c r="S212" s="242">
        <v>0.5</v>
      </c>
      <c r="T212" s="242">
        <v>0.6</v>
      </c>
      <c r="U212" s="242">
        <v>0.7</v>
      </c>
      <c r="V212" s="242">
        <v>0.8</v>
      </c>
      <c r="W212" s="242">
        <v>0.9</v>
      </c>
      <c r="X212" s="242">
        <v>1</v>
      </c>
      <c r="Y212" s="243"/>
      <c r="Z212" s="244"/>
    </row>
    <row r="213" spans="1:26" ht="15" customHeight="1">
      <c r="A213" s="236" t="s">
        <v>3478</v>
      </c>
      <c r="B213" s="237" t="s">
        <v>3479</v>
      </c>
      <c r="C213" s="237" t="s">
        <v>4137</v>
      </c>
      <c r="D213" s="238">
        <v>12</v>
      </c>
      <c r="E213" s="238" t="s">
        <v>4043</v>
      </c>
      <c r="F213" s="237" t="s">
        <v>4162</v>
      </c>
      <c r="G213" s="238" t="s">
        <v>3961</v>
      </c>
      <c r="H213" s="238" t="s">
        <v>3855</v>
      </c>
      <c r="I213" s="239" t="s">
        <v>3843</v>
      </c>
      <c r="J213" s="239" t="s">
        <v>3843</v>
      </c>
      <c r="K213" s="238" t="s">
        <v>3870</v>
      </c>
      <c r="L213" s="238" t="s">
        <v>3883</v>
      </c>
      <c r="M213" s="240">
        <v>0.05</v>
      </c>
      <c r="N213" s="241"/>
      <c r="O213" s="242">
        <v>0.1</v>
      </c>
      <c r="P213" s="242">
        <v>0.2</v>
      </c>
      <c r="Q213" s="242">
        <v>0.3</v>
      </c>
      <c r="R213" s="242">
        <v>0.4</v>
      </c>
      <c r="S213" s="242">
        <v>0.5</v>
      </c>
      <c r="T213" s="242">
        <v>0.6</v>
      </c>
      <c r="U213" s="242">
        <v>0.7</v>
      </c>
      <c r="V213" s="242">
        <v>0.8</v>
      </c>
      <c r="W213" s="242">
        <v>0.9</v>
      </c>
      <c r="X213" s="242">
        <v>1</v>
      </c>
      <c r="Y213" s="243"/>
      <c r="Z213" s="244"/>
    </row>
    <row r="214" spans="1:26" ht="15" customHeight="1">
      <c r="A214" s="236" t="s">
        <v>3535</v>
      </c>
      <c r="B214" s="237" t="s">
        <v>3536</v>
      </c>
      <c r="C214" s="237" t="s">
        <v>4137</v>
      </c>
      <c r="D214" s="238">
        <v>8</v>
      </c>
      <c r="E214" s="238" t="s">
        <v>3959</v>
      </c>
      <c r="F214" s="237" t="s">
        <v>4163</v>
      </c>
      <c r="G214" s="238" t="s">
        <v>3961</v>
      </c>
      <c r="H214" s="238" t="s">
        <v>3855</v>
      </c>
      <c r="I214" s="239" t="s">
        <v>3843</v>
      </c>
      <c r="J214" s="239" t="s">
        <v>3843</v>
      </c>
      <c r="K214" s="238" t="s">
        <v>3870</v>
      </c>
      <c r="L214" s="238" t="s">
        <v>3883</v>
      </c>
      <c r="M214" s="240">
        <v>0.05</v>
      </c>
      <c r="N214" s="241"/>
      <c r="O214" s="242">
        <v>0.1</v>
      </c>
      <c r="P214" s="242">
        <v>0.2</v>
      </c>
      <c r="Q214" s="242">
        <v>0.3</v>
      </c>
      <c r="R214" s="242">
        <v>0.4</v>
      </c>
      <c r="S214" s="242">
        <v>0.5</v>
      </c>
      <c r="T214" s="242">
        <v>0.6</v>
      </c>
      <c r="U214" s="242">
        <v>0.7</v>
      </c>
      <c r="V214" s="242">
        <v>0.8</v>
      </c>
      <c r="W214" s="242">
        <v>0.9</v>
      </c>
      <c r="X214" s="242">
        <v>1</v>
      </c>
      <c r="Y214" s="243"/>
      <c r="Z214" s="244"/>
    </row>
    <row r="215" spans="1:26" ht="15" customHeight="1">
      <c r="A215" s="236" t="s">
        <v>3473</v>
      </c>
      <c r="B215" s="237" t="s">
        <v>3474</v>
      </c>
      <c r="C215" s="237" t="s">
        <v>4137</v>
      </c>
      <c r="D215" s="238">
        <v>12</v>
      </c>
      <c r="E215" s="238" t="s">
        <v>4043</v>
      </c>
      <c r="F215" s="237" t="s">
        <v>4164</v>
      </c>
      <c r="G215" s="238" t="s">
        <v>3961</v>
      </c>
      <c r="H215" s="238" t="s">
        <v>3855</v>
      </c>
      <c r="I215" s="239" t="s">
        <v>3843</v>
      </c>
      <c r="J215" s="239" t="s">
        <v>3843</v>
      </c>
      <c r="K215" s="238" t="s">
        <v>3870</v>
      </c>
      <c r="L215" s="238" t="s">
        <v>3883</v>
      </c>
      <c r="M215" s="240">
        <v>0.05</v>
      </c>
      <c r="N215" s="241"/>
      <c r="O215" s="242">
        <v>0.1</v>
      </c>
      <c r="P215" s="242">
        <v>0.2</v>
      </c>
      <c r="Q215" s="242">
        <v>0.3</v>
      </c>
      <c r="R215" s="242">
        <v>0.4</v>
      </c>
      <c r="S215" s="242">
        <v>0.5</v>
      </c>
      <c r="T215" s="242">
        <v>0.6</v>
      </c>
      <c r="U215" s="242">
        <v>0.7</v>
      </c>
      <c r="V215" s="242">
        <v>0.8</v>
      </c>
      <c r="W215" s="242">
        <v>0.9</v>
      </c>
      <c r="X215" s="242">
        <v>1</v>
      </c>
      <c r="Y215" s="243"/>
      <c r="Z215" s="244"/>
    </row>
    <row r="216" spans="1:26" ht="15" customHeight="1">
      <c r="A216" s="236" t="s">
        <v>3430</v>
      </c>
      <c r="B216" s="237" t="s">
        <v>3431</v>
      </c>
      <c r="C216" s="237" t="s">
        <v>4137</v>
      </c>
      <c r="D216" s="238">
        <v>14</v>
      </c>
      <c r="E216" s="238" t="s">
        <v>4150</v>
      </c>
      <c r="F216" s="237" t="s">
        <v>4165</v>
      </c>
      <c r="G216" s="238" t="s">
        <v>3961</v>
      </c>
      <c r="H216" s="238" t="s">
        <v>3855</v>
      </c>
      <c r="I216" s="239" t="s">
        <v>3843</v>
      </c>
      <c r="J216" s="239" t="s">
        <v>3843</v>
      </c>
      <c r="K216" s="238" t="s">
        <v>3870</v>
      </c>
      <c r="L216" s="238" t="s">
        <v>3883</v>
      </c>
      <c r="M216" s="240">
        <v>0.05</v>
      </c>
      <c r="N216" s="241"/>
      <c r="O216" s="242">
        <v>0.1</v>
      </c>
      <c r="P216" s="242">
        <v>0.2</v>
      </c>
      <c r="Q216" s="242">
        <v>0.3</v>
      </c>
      <c r="R216" s="242">
        <v>0.4</v>
      </c>
      <c r="S216" s="242">
        <v>0.5</v>
      </c>
      <c r="T216" s="242">
        <v>0.6</v>
      </c>
      <c r="U216" s="242">
        <v>0.7</v>
      </c>
      <c r="V216" s="242">
        <v>0.8</v>
      </c>
      <c r="W216" s="242">
        <v>0.9</v>
      </c>
      <c r="X216" s="242">
        <v>1</v>
      </c>
      <c r="Y216" s="243"/>
      <c r="Z216" s="244"/>
    </row>
    <row r="217" spans="1:26" ht="15" customHeight="1">
      <c r="A217" s="236" t="s">
        <v>3425</v>
      </c>
      <c r="B217" s="237" t="s">
        <v>3426</v>
      </c>
      <c r="C217" s="237" t="s">
        <v>4137</v>
      </c>
      <c r="D217" s="238">
        <v>15</v>
      </c>
      <c r="E217" s="238" t="s">
        <v>4158</v>
      </c>
      <c r="F217" s="237" t="s">
        <v>4166</v>
      </c>
      <c r="G217" s="238" t="s">
        <v>3961</v>
      </c>
      <c r="H217" s="238" t="s">
        <v>3855</v>
      </c>
      <c r="I217" s="239" t="s">
        <v>3843</v>
      </c>
      <c r="J217" s="239" t="s">
        <v>3843</v>
      </c>
      <c r="K217" s="238" t="s">
        <v>3870</v>
      </c>
      <c r="L217" s="238" t="s">
        <v>3883</v>
      </c>
      <c r="M217" s="240">
        <v>0.05</v>
      </c>
      <c r="N217" s="241"/>
      <c r="O217" s="242">
        <v>0.1</v>
      </c>
      <c r="P217" s="242">
        <v>0.2</v>
      </c>
      <c r="Q217" s="242">
        <v>0.3</v>
      </c>
      <c r="R217" s="242">
        <v>0.4</v>
      </c>
      <c r="S217" s="242">
        <v>0.5</v>
      </c>
      <c r="T217" s="242">
        <v>0.6</v>
      </c>
      <c r="U217" s="242">
        <v>0.7</v>
      </c>
      <c r="V217" s="242">
        <v>0.8</v>
      </c>
      <c r="W217" s="242">
        <v>0.9</v>
      </c>
      <c r="X217" s="242">
        <v>1</v>
      </c>
      <c r="Y217" s="243"/>
      <c r="Z217" s="244"/>
    </row>
    <row r="218" spans="1:26" ht="15" customHeight="1">
      <c r="A218" s="236" t="s">
        <v>3402</v>
      </c>
      <c r="B218" s="237" t="s">
        <v>3403</v>
      </c>
      <c r="C218" s="237" t="s">
        <v>4137</v>
      </c>
      <c r="D218" s="238">
        <v>12</v>
      </c>
      <c r="E218" s="238" t="s">
        <v>4043</v>
      </c>
      <c r="F218" s="237" t="s">
        <v>4167</v>
      </c>
      <c r="G218" s="238" t="s">
        <v>3961</v>
      </c>
      <c r="H218" s="238" t="s">
        <v>3855</v>
      </c>
      <c r="I218" s="239" t="s">
        <v>3843</v>
      </c>
      <c r="J218" s="239" t="s">
        <v>3843</v>
      </c>
      <c r="K218" s="238" t="s">
        <v>3870</v>
      </c>
      <c r="L218" s="238" t="s">
        <v>3883</v>
      </c>
      <c r="M218" s="240">
        <v>0.05</v>
      </c>
      <c r="N218" s="241"/>
      <c r="O218" s="242">
        <v>0.1</v>
      </c>
      <c r="P218" s="242">
        <v>0.2</v>
      </c>
      <c r="Q218" s="242">
        <v>0.3</v>
      </c>
      <c r="R218" s="242">
        <v>0.4</v>
      </c>
      <c r="S218" s="242">
        <v>0.5</v>
      </c>
      <c r="T218" s="242">
        <v>0.6</v>
      </c>
      <c r="U218" s="242">
        <v>0.7</v>
      </c>
      <c r="V218" s="242">
        <v>0.8</v>
      </c>
      <c r="W218" s="242">
        <v>0.9</v>
      </c>
      <c r="X218" s="242">
        <v>1</v>
      </c>
      <c r="Y218" s="243"/>
      <c r="Z218" s="244"/>
    </row>
    <row r="219" spans="1:26" ht="15" customHeight="1">
      <c r="A219" s="236" t="s">
        <v>3391</v>
      </c>
      <c r="B219" s="237" t="s">
        <v>3392</v>
      </c>
      <c r="C219" s="237" t="s">
        <v>4137</v>
      </c>
      <c r="D219" s="238">
        <v>11</v>
      </c>
      <c r="E219" s="238" t="s">
        <v>3964</v>
      </c>
      <c r="F219" s="237" t="s">
        <v>4168</v>
      </c>
      <c r="G219" s="238" t="s">
        <v>3867</v>
      </c>
      <c r="H219" s="238" t="s">
        <v>3855</v>
      </c>
      <c r="I219" s="239" t="s">
        <v>3843</v>
      </c>
      <c r="J219" s="239" t="s">
        <v>3843</v>
      </c>
      <c r="K219" s="238" t="s">
        <v>3870</v>
      </c>
      <c r="L219" s="238" t="s">
        <v>3883</v>
      </c>
      <c r="M219" s="240">
        <v>0.1</v>
      </c>
      <c r="N219" s="241"/>
      <c r="O219" s="242">
        <v>0.1</v>
      </c>
      <c r="P219" s="242">
        <v>0.2</v>
      </c>
      <c r="Q219" s="242">
        <v>0.3</v>
      </c>
      <c r="R219" s="242">
        <v>0.4</v>
      </c>
      <c r="S219" s="242">
        <v>0.5</v>
      </c>
      <c r="T219" s="242">
        <v>0.6</v>
      </c>
      <c r="U219" s="242">
        <v>0.7</v>
      </c>
      <c r="V219" s="242">
        <v>0.8</v>
      </c>
      <c r="W219" s="242">
        <v>0.9</v>
      </c>
      <c r="X219" s="242">
        <v>1</v>
      </c>
      <c r="Y219" s="243"/>
      <c r="Z219" s="244">
        <v>0</v>
      </c>
    </row>
    <row r="220" spans="1:26" ht="15" customHeight="1">
      <c r="A220" s="236" t="s">
        <v>3386</v>
      </c>
      <c r="B220" s="237" t="s">
        <v>3387</v>
      </c>
      <c r="C220" s="237" t="s">
        <v>4137</v>
      </c>
      <c r="D220" s="238">
        <v>16</v>
      </c>
      <c r="E220" s="238" t="s">
        <v>4138</v>
      </c>
      <c r="F220" s="237" t="s">
        <v>4169</v>
      </c>
      <c r="G220" s="238" t="s">
        <v>3961</v>
      </c>
      <c r="H220" s="238" t="s">
        <v>3855</v>
      </c>
      <c r="I220" s="239" t="s">
        <v>3843</v>
      </c>
      <c r="J220" s="239" t="s">
        <v>3843</v>
      </c>
      <c r="K220" s="238" t="s">
        <v>3870</v>
      </c>
      <c r="L220" s="238" t="s">
        <v>3883</v>
      </c>
      <c r="M220" s="240">
        <v>0.05</v>
      </c>
      <c r="N220" s="241"/>
      <c r="O220" s="242">
        <v>0.1</v>
      </c>
      <c r="P220" s="242">
        <v>0.2</v>
      </c>
      <c r="Q220" s="242">
        <v>0.3</v>
      </c>
      <c r="R220" s="242">
        <v>0.4</v>
      </c>
      <c r="S220" s="242">
        <v>0.5</v>
      </c>
      <c r="T220" s="242">
        <v>0.6</v>
      </c>
      <c r="U220" s="242">
        <v>0.7</v>
      </c>
      <c r="V220" s="242">
        <v>0.8</v>
      </c>
      <c r="W220" s="242">
        <v>0.9</v>
      </c>
      <c r="X220" s="242">
        <v>1</v>
      </c>
      <c r="Y220" s="243"/>
      <c r="Z220" s="244"/>
    </row>
    <row r="221" spans="1:26" ht="15" customHeight="1">
      <c r="A221" s="236" t="s">
        <v>3242</v>
      </c>
      <c r="B221" s="237" t="s">
        <v>3243</v>
      </c>
      <c r="C221" s="237" t="s">
        <v>4137</v>
      </c>
      <c r="D221" s="238">
        <v>8</v>
      </c>
      <c r="E221" s="238" t="s">
        <v>3959</v>
      </c>
      <c r="F221" s="237" t="s">
        <v>4170</v>
      </c>
      <c r="G221" s="238" t="s">
        <v>3867</v>
      </c>
      <c r="H221" s="238" t="s">
        <v>3855</v>
      </c>
      <c r="I221" s="239" t="s">
        <v>3843</v>
      </c>
      <c r="J221" s="239" t="s">
        <v>3843</v>
      </c>
      <c r="K221" s="238" t="s">
        <v>3870</v>
      </c>
      <c r="L221" s="238" t="s">
        <v>3883</v>
      </c>
      <c r="M221" s="240">
        <v>0.1</v>
      </c>
      <c r="N221" s="241"/>
      <c r="O221" s="242">
        <v>0.1</v>
      </c>
      <c r="P221" s="242">
        <v>0.2</v>
      </c>
      <c r="Q221" s="242">
        <v>0.3</v>
      </c>
      <c r="R221" s="242">
        <v>0.4</v>
      </c>
      <c r="S221" s="242">
        <v>0.5</v>
      </c>
      <c r="T221" s="242">
        <v>0.6</v>
      </c>
      <c r="U221" s="242">
        <v>0.7</v>
      </c>
      <c r="V221" s="242">
        <v>0.8</v>
      </c>
      <c r="W221" s="242">
        <v>0.9</v>
      </c>
      <c r="X221" s="242">
        <v>1</v>
      </c>
      <c r="Y221" s="243"/>
      <c r="Z221" s="244"/>
    </row>
    <row r="222" spans="1:26" ht="15" customHeight="1">
      <c r="A222" s="236" t="s">
        <v>3260</v>
      </c>
      <c r="B222" s="237" t="s">
        <v>3261</v>
      </c>
      <c r="C222" s="237" t="s">
        <v>4137</v>
      </c>
      <c r="D222" s="238">
        <v>15</v>
      </c>
      <c r="E222" s="238" t="s">
        <v>4158</v>
      </c>
      <c r="F222" s="237" t="s">
        <v>4171</v>
      </c>
      <c r="G222" s="238" t="s">
        <v>3961</v>
      </c>
      <c r="H222" s="238" t="s">
        <v>3855</v>
      </c>
      <c r="I222" s="239" t="s">
        <v>3843</v>
      </c>
      <c r="J222" s="239" t="s">
        <v>3843</v>
      </c>
      <c r="K222" s="238" t="s">
        <v>3870</v>
      </c>
      <c r="L222" s="238" t="s">
        <v>3883</v>
      </c>
      <c r="M222" s="240">
        <v>0.05</v>
      </c>
      <c r="N222" s="241"/>
      <c r="O222" s="242">
        <v>0.1</v>
      </c>
      <c r="P222" s="242">
        <v>0.2</v>
      </c>
      <c r="Q222" s="242">
        <v>0.3</v>
      </c>
      <c r="R222" s="242">
        <v>0.4</v>
      </c>
      <c r="S222" s="242">
        <v>0.5</v>
      </c>
      <c r="T222" s="242">
        <v>0.6</v>
      </c>
      <c r="U222" s="242">
        <v>0.7</v>
      </c>
      <c r="V222" s="242">
        <v>0.8</v>
      </c>
      <c r="W222" s="242">
        <v>0.9</v>
      </c>
      <c r="X222" s="242">
        <v>1</v>
      </c>
      <c r="Y222" s="243"/>
      <c r="Z222" s="244"/>
    </row>
    <row r="223" spans="1:26" ht="15" customHeight="1">
      <c r="A223" s="236" t="s">
        <v>3254</v>
      </c>
      <c r="B223" s="237" t="s">
        <v>3255</v>
      </c>
      <c r="C223" s="237" t="s">
        <v>4137</v>
      </c>
      <c r="D223" s="238">
        <v>13</v>
      </c>
      <c r="E223" s="238" t="s">
        <v>4172</v>
      </c>
      <c r="F223" s="237" t="s">
        <v>4173</v>
      </c>
      <c r="G223" s="238" t="s">
        <v>3961</v>
      </c>
      <c r="H223" s="238" t="s">
        <v>3855</v>
      </c>
      <c r="I223" s="239" t="s">
        <v>3843</v>
      </c>
      <c r="J223" s="239" t="s">
        <v>3843</v>
      </c>
      <c r="K223" s="238" t="s">
        <v>3870</v>
      </c>
      <c r="L223" s="238" t="s">
        <v>3883</v>
      </c>
      <c r="M223" s="240">
        <v>0.05</v>
      </c>
      <c r="N223" s="241"/>
      <c r="O223" s="242">
        <v>0.1</v>
      </c>
      <c r="P223" s="242">
        <v>0.2</v>
      </c>
      <c r="Q223" s="242">
        <v>0.3</v>
      </c>
      <c r="R223" s="242">
        <v>0.4</v>
      </c>
      <c r="S223" s="242">
        <v>0.5</v>
      </c>
      <c r="T223" s="242">
        <v>0.6</v>
      </c>
      <c r="U223" s="242">
        <v>0.7</v>
      </c>
      <c r="V223" s="242">
        <v>0.8</v>
      </c>
      <c r="W223" s="242">
        <v>0.9</v>
      </c>
      <c r="X223" s="242">
        <v>1</v>
      </c>
      <c r="Y223" s="243"/>
      <c r="Z223" s="244"/>
    </row>
    <row r="224" spans="1:26" ht="15" customHeight="1">
      <c r="A224" s="236" t="s">
        <v>3248</v>
      </c>
      <c r="B224" s="237" t="s">
        <v>3249</v>
      </c>
      <c r="C224" s="237" t="s">
        <v>4137</v>
      </c>
      <c r="D224" s="238">
        <v>14</v>
      </c>
      <c r="E224" s="238" t="s">
        <v>4150</v>
      </c>
      <c r="F224" s="237" t="s">
        <v>4174</v>
      </c>
      <c r="G224" s="238" t="s">
        <v>3961</v>
      </c>
      <c r="H224" s="238" t="s">
        <v>3855</v>
      </c>
      <c r="I224" s="239" t="s">
        <v>3843</v>
      </c>
      <c r="J224" s="239" t="s">
        <v>3843</v>
      </c>
      <c r="K224" s="238" t="s">
        <v>3870</v>
      </c>
      <c r="L224" s="238" t="s">
        <v>3883</v>
      </c>
      <c r="M224" s="240">
        <v>0.05</v>
      </c>
      <c r="N224" s="241"/>
      <c r="O224" s="242">
        <v>0.1</v>
      </c>
      <c r="P224" s="242">
        <v>0.2</v>
      </c>
      <c r="Q224" s="242">
        <v>0.3</v>
      </c>
      <c r="R224" s="242">
        <v>0.4</v>
      </c>
      <c r="S224" s="242">
        <v>0.5</v>
      </c>
      <c r="T224" s="242">
        <v>0.6</v>
      </c>
      <c r="U224" s="242">
        <v>0.7</v>
      </c>
      <c r="V224" s="242">
        <v>0.8</v>
      </c>
      <c r="W224" s="242">
        <v>0.9</v>
      </c>
      <c r="X224" s="242">
        <v>1</v>
      </c>
      <c r="Y224" s="243"/>
      <c r="Z224" s="244"/>
    </row>
    <row r="225" spans="1:26" ht="15" customHeight="1">
      <c r="A225" s="236" t="s">
        <v>3237</v>
      </c>
      <c r="B225" s="237" t="s">
        <v>3238</v>
      </c>
      <c r="C225" s="237" t="s">
        <v>4137</v>
      </c>
      <c r="D225" s="238">
        <v>16</v>
      </c>
      <c r="E225" s="238" t="s">
        <v>4138</v>
      </c>
      <c r="F225" s="237" t="s">
        <v>4175</v>
      </c>
      <c r="G225" s="238" t="s">
        <v>3961</v>
      </c>
      <c r="H225" s="238" t="s">
        <v>3855</v>
      </c>
      <c r="I225" s="239" t="s">
        <v>3843</v>
      </c>
      <c r="J225" s="239" t="s">
        <v>3843</v>
      </c>
      <c r="K225" s="238" t="s">
        <v>3870</v>
      </c>
      <c r="L225" s="238" t="s">
        <v>4110</v>
      </c>
      <c r="M225" s="240">
        <v>0.05</v>
      </c>
      <c r="N225" s="241"/>
      <c r="O225" s="242">
        <v>0.1</v>
      </c>
      <c r="P225" s="242">
        <v>0.2</v>
      </c>
      <c r="Q225" s="242">
        <v>0.3</v>
      </c>
      <c r="R225" s="242">
        <v>0.4</v>
      </c>
      <c r="S225" s="242">
        <v>0.5</v>
      </c>
      <c r="T225" s="242">
        <v>0.6</v>
      </c>
      <c r="U225" s="242">
        <v>0.7</v>
      </c>
      <c r="V225" s="242">
        <v>0.8</v>
      </c>
      <c r="W225" s="242">
        <v>0.9</v>
      </c>
      <c r="X225" s="242">
        <v>1</v>
      </c>
      <c r="Y225" s="243"/>
      <c r="Z225" s="244"/>
    </row>
    <row r="226" spans="1:26" ht="15" customHeight="1">
      <c r="A226" s="236" t="s">
        <v>3231</v>
      </c>
      <c r="B226" s="237" t="s">
        <v>3232</v>
      </c>
      <c r="C226" s="237" t="s">
        <v>4137</v>
      </c>
      <c r="D226" s="238">
        <v>14</v>
      </c>
      <c r="E226" s="238" t="s">
        <v>4150</v>
      </c>
      <c r="F226" s="237" t="s">
        <v>4176</v>
      </c>
      <c r="G226" s="238" t="s">
        <v>3961</v>
      </c>
      <c r="H226" s="238" t="s">
        <v>3855</v>
      </c>
      <c r="I226" s="239" t="s">
        <v>3843</v>
      </c>
      <c r="J226" s="239" t="s">
        <v>3843</v>
      </c>
      <c r="K226" s="238" t="s">
        <v>3870</v>
      </c>
      <c r="L226" s="238" t="s">
        <v>4110</v>
      </c>
      <c r="M226" s="240">
        <v>0.05</v>
      </c>
      <c r="N226" s="241"/>
      <c r="O226" s="242">
        <v>0.1</v>
      </c>
      <c r="P226" s="242">
        <v>0.2</v>
      </c>
      <c r="Q226" s="242">
        <v>0.3</v>
      </c>
      <c r="R226" s="242">
        <v>0.4</v>
      </c>
      <c r="S226" s="242">
        <v>0.5</v>
      </c>
      <c r="T226" s="242">
        <v>0.6</v>
      </c>
      <c r="U226" s="242">
        <v>0.7</v>
      </c>
      <c r="V226" s="242">
        <v>0.8</v>
      </c>
      <c r="W226" s="242">
        <v>0.9</v>
      </c>
      <c r="X226" s="242">
        <v>1</v>
      </c>
      <c r="Y226" s="243"/>
      <c r="Z226" s="244"/>
    </row>
    <row r="227" spans="1:26" ht="15" customHeight="1">
      <c r="A227" s="236" t="s">
        <v>3225</v>
      </c>
      <c r="B227" s="237" t="s">
        <v>3226</v>
      </c>
      <c r="C227" s="237" t="s">
        <v>4137</v>
      </c>
      <c r="D227" s="238">
        <v>14</v>
      </c>
      <c r="E227" s="238" t="s">
        <v>4150</v>
      </c>
      <c r="F227" s="237" t="s">
        <v>4177</v>
      </c>
      <c r="G227" s="238" t="s">
        <v>3899</v>
      </c>
      <c r="H227" s="238" t="s">
        <v>3855</v>
      </c>
      <c r="I227" s="239" t="s">
        <v>3843</v>
      </c>
      <c r="J227" s="239" t="s">
        <v>3843</v>
      </c>
      <c r="K227" s="238" t="s">
        <v>3902</v>
      </c>
      <c r="L227" s="238" t="s">
        <v>3883</v>
      </c>
      <c r="M227" s="240">
        <v>0.34</v>
      </c>
      <c r="N227" s="241"/>
      <c r="O227" s="242">
        <v>0.1</v>
      </c>
      <c r="P227" s="242">
        <v>0.2</v>
      </c>
      <c r="Q227" s="242">
        <v>0.3</v>
      </c>
      <c r="R227" s="242">
        <v>0.4</v>
      </c>
      <c r="S227" s="242">
        <v>0.5</v>
      </c>
      <c r="T227" s="242">
        <v>0.6</v>
      </c>
      <c r="U227" s="242">
        <v>0.7</v>
      </c>
      <c r="V227" s="242">
        <v>0.8</v>
      </c>
      <c r="W227" s="242">
        <v>0.9</v>
      </c>
      <c r="X227" s="242">
        <v>1</v>
      </c>
      <c r="Y227" s="243"/>
      <c r="Z227" s="244"/>
    </row>
    <row r="228" spans="1:26" ht="15" customHeight="1">
      <c r="A228" s="236" t="s">
        <v>3213</v>
      </c>
      <c r="B228" s="237" t="s">
        <v>3214</v>
      </c>
      <c r="C228" s="237" t="s">
        <v>4137</v>
      </c>
      <c r="D228" s="238">
        <v>8</v>
      </c>
      <c r="E228" s="238" t="s">
        <v>3959</v>
      </c>
      <c r="F228" s="237" t="s">
        <v>4178</v>
      </c>
      <c r="G228" s="238" t="s">
        <v>3889</v>
      </c>
      <c r="H228" s="238" t="s">
        <v>3855</v>
      </c>
      <c r="I228" s="239" t="s">
        <v>3843</v>
      </c>
      <c r="J228" s="239" t="s">
        <v>3843</v>
      </c>
      <c r="K228" s="238" t="s">
        <v>3870</v>
      </c>
      <c r="L228" s="238" t="s">
        <v>3883</v>
      </c>
      <c r="M228" s="240">
        <v>0.24</v>
      </c>
      <c r="N228" s="241"/>
      <c r="O228" s="242">
        <v>0.1</v>
      </c>
      <c r="P228" s="242">
        <v>0.2</v>
      </c>
      <c r="Q228" s="242">
        <v>0.3</v>
      </c>
      <c r="R228" s="242">
        <v>0.4</v>
      </c>
      <c r="S228" s="242">
        <v>0.5</v>
      </c>
      <c r="T228" s="242">
        <v>0.6</v>
      </c>
      <c r="U228" s="242">
        <v>0.7</v>
      </c>
      <c r="V228" s="242">
        <v>0.8</v>
      </c>
      <c r="W228" s="242">
        <v>0.9</v>
      </c>
      <c r="X228" s="242">
        <v>1</v>
      </c>
      <c r="Y228" s="243"/>
      <c r="Z228" s="244"/>
    </row>
    <row r="229" spans="1:26" ht="15" customHeight="1">
      <c r="A229" s="236" t="s">
        <v>3208</v>
      </c>
      <c r="B229" s="237" t="s">
        <v>3209</v>
      </c>
      <c r="C229" s="237" t="s">
        <v>4137</v>
      </c>
      <c r="D229" s="238">
        <v>14</v>
      </c>
      <c r="E229" s="238" t="s">
        <v>4150</v>
      </c>
      <c r="F229" s="237" t="s">
        <v>4179</v>
      </c>
      <c r="G229" s="238" t="s">
        <v>3899</v>
      </c>
      <c r="H229" s="238" t="s">
        <v>3855</v>
      </c>
      <c r="I229" s="239" t="s">
        <v>3843</v>
      </c>
      <c r="J229" s="239" t="s">
        <v>3843</v>
      </c>
      <c r="K229" s="238" t="s">
        <v>3902</v>
      </c>
      <c r="L229" s="238" t="s">
        <v>3883</v>
      </c>
      <c r="M229" s="240">
        <v>0.34</v>
      </c>
      <c r="N229" s="241"/>
      <c r="O229" s="242">
        <v>0.1</v>
      </c>
      <c r="P229" s="242">
        <v>0.2</v>
      </c>
      <c r="Q229" s="242">
        <v>0.3</v>
      </c>
      <c r="R229" s="242">
        <v>0.4</v>
      </c>
      <c r="S229" s="242">
        <v>0.5</v>
      </c>
      <c r="T229" s="242">
        <v>0.6</v>
      </c>
      <c r="U229" s="242">
        <v>0.7</v>
      </c>
      <c r="V229" s="242">
        <v>0.8</v>
      </c>
      <c r="W229" s="242">
        <v>0.9</v>
      </c>
      <c r="X229" s="242">
        <v>1</v>
      </c>
      <c r="Y229" s="243"/>
      <c r="Z229" s="244"/>
    </row>
    <row r="230" spans="1:26" ht="15" customHeight="1">
      <c r="A230" s="236" t="s">
        <v>3202</v>
      </c>
      <c r="B230" s="237" t="s">
        <v>3203</v>
      </c>
      <c r="C230" s="237" t="s">
        <v>4137</v>
      </c>
      <c r="D230" s="238">
        <v>8</v>
      </c>
      <c r="E230" s="238" t="s">
        <v>3959</v>
      </c>
      <c r="F230" s="237" t="s">
        <v>4180</v>
      </c>
      <c r="G230" s="238" t="s">
        <v>3889</v>
      </c>
      <c r="H230" s="238" t="s">
        <v>3855</v>
      </c>
      <c r="I230" s="239" t="s">
        <v>3843</v>
      </c>
      <c r="J230" s="239" t="s">
        <v>3843</v>
      </c>
      <c r="K230" s="238" t="s">
        <v>3870</v>
      </c>
      <c r="L230" s="238" t="s">
        <v>3883</v>
      </c>
      <c r="M230" s="240">
        <v>0.24</v>
      </c>
      <c r="N230" s="241"/>
      <c r="O230" s="242">
        <v>0.1</v>
      </c>
      <c r="P230" s="242">
        <v>0.2</v>
      </c>
      <c r="Q230" s="242">
        <v>0.3</v>
      </c>
      <c r="R230" s="242">
        <v>0.4</v>
      </c>
      <c r="S230" s="242">
        <v>0.5</v>
      </c>
      <c r="T230" s="242">
        <v>0.6</v>
      </c>
      <c r="U230" s="242">
        <v>0.7</v>
      </c>
      <c r="V230" s="242">
        <v>0.8</v>
      </c>
      <c r="W230" s="242">
        <v>0.9</v>
      </c>
      <c r="X230" s="242">
        <v>1</v>
      </c>
      <c r="Y230" s="243"/>
      <c r="Z230" s="244"/>
    </row>
    <row r="231" spans="1:26" ht="15" customHeight="1">
      <c r="A231" s="236" t="s">
        <v>3196</v>
      </c>
      <c r="B231" s="237" t="s">
        <v>3197</v>
      </c>
      <c r="C231" s="237" t="s">
        <v>4137</v>
      </c>
      <c r="D231" s="238">
        <v>17</v>
      </c>
      <c r="E231" s="238" t="s">
        <v>4156</v>
      </c>
      <c r="F231" s="237" t="s">
        <v>4181</v>
      </c>
      <c r="G231" s="238" t="s">
        <v>3961</v>
      </c>
      <c r="H231" s="238" t="s">
        <v>3855</v>
      </c>
      <c r="I231" s="239" t="s">
        <v>3843</v>
      </c>
      <c r="J231" s="239" t="s">
        <v>3843</v>
      </c>
      <c r="K231" s="238" t="s">
        <v>3870</v>
      </c>
      <c r="L231" s="238" t="s">
        <v>3883</v>
      </c>
      <c r="M231" s="240">
        <v>0.05</v>
      </c>
      <c r="N231" s="241"/>
      <c r="O231" s="242">
        <v>0.1</v>
      </c>
      <c r="P231" s="242">
        <v>0.2</v>
      </c>
      <c r="Q231" s="242">
        <v>0.3</v>
      </c>
      <c r="R231" s="242">
        <v>0.4</v>
      </c>
      <c r="S231" s="242">
        <v>0.5</v>
      </c>
      <c r="T231" s="242">
        <v>0.6</v>
      </c>
      <c r="U231" s="242">
        <v>0.7</v>
      </c>
      <c r="V231" s="242">
        <v>0.8</v>
      </c>
      <c r="W231" s="242">
        <v>0.9</v>
      </c>
      <c r="X231" s="242">
        <v>1</v>
      </c>
      <c r="Y231" s="243"/>
      <c r="Z231" s="244"/>
    </row>
    <row r="232" spans="1:26" ht="15" customHeight="1">
      <c r="A232" s="236" t="s">
        <v>3190</v>
      </c>
      <c r="B232" s="237" t="s">
        <v>3191</v>
      </c>
      <c r="C232" s="237" t="s">
        <v>4137</v>
      </c>
      <c r="D232" s="238">
        <v>14</v>
      </c>
      <c r="E232" s="238" t="s">
        <v>4150</v>
      </c>
      <c r="F232" s="237" t="s">
        <v>4182</v>
      </c>
      <c r="G232" s="238" t="s">
        <v>3961</v>
      </c>
      <c r="H232" s="238" t="s">
        <v>3855</v>
      </c>
      <c r="I232" s="239" t="s">
        <v>3843</v>
      </c>
      <c r="J232" s="239" t="s">
        <v>3843</v>
      </c>
      <c r="K232" s="238" t="s">
        <v>3870</v>
      </c>
      <c r="L232" s="238" t="s">
        <v>3883</v>
      </c>
      <c r="M232" s="240">
        <v>0.05</v>
      </c>
      <c r="N232" s="241"/>
      <c r="O232" s="242">
        <v>0.1</v>
      </c>
      <c r="P232" s="242">
        <v>0.2</v>
      </c>
      <c r="Q232" s="242">
        <v>0.3</v>
      </c>
      <c r="R232" s="242">
        <v>0.4</v>
      </c>
      <c r="S232" s="242">
        <v>0.5</v>
      </c>
      <c r="T232" s="242">
        <v>0.6</v>
      </c>
      <c r="U232" s="242">
        <v>0.7</v>
      </c>
      <c r="V232" s="242">
        <v>0.8</v>
      </c>
      <c r="W232" s="242">
        <v>0.9</v>
      </c>
      <c r="X232" s="242">
        <v>1</v>
      </c>
      <c r="Y232" s="243"/>
      <c r="Z232" s="244"/>
    </row>
    <row r="233" spans="1:26" ht="15" customHeight="1">
      <c r="A233" s="236" t="s">
        <v>3184</v>
      </c>
      <c r="B233" s="237" t="s">
        <v>3185</v>
      </c>
      <c r="C233" s="237" t="s">
        <v>4137</v>
      </c>
      <c r="D233" s="238">
        <v>15</v>
      </c>
      <c r="E233" s="238" t="s">
        <v>4158</v>
      </c>
      <c r="F233" s="237" t="s">
        <v>4183</v>
      </c>
      <c r="G233" s="238" t="s">
        <v>3961</v>
      </c>
      <c r="H233" s="238" t="s">
        <v>3855</v>
      </c>
      <c r="I233" s="239" t="s">
        <v>3843</v>
      </c>
      <c r="J233" s="239" t="s">
        <v>3843</v>
      </c>
      <c r="K233" s="238" t="s">
        <v>3870</v>
      </c>
      <c r="L233" s="238" t="s">
        <v>3883</v>
      </c>
      <c r="M233" s="240">
        <v>0.05</v>
      </c>
      <c r="N233" s="241"/>
      <c r="O233" s="242">
        <v>0.1</v>
      </c>
      <c r="P233" s="242">
        <v>0.2</v>
      </c>
      <c r="Q233" s="242">
        <v>0.3</v>
      </c>
      <c r="R233" s="242">
        <v>0.4</v>
      </c>
      <c r="S233" s="242">
        <v>0.5</v>
      </c>
      <c r="T233" s="242">
        <v>0.6</v>
      </c>
      <c r="U233" s="242">
        <v>0.7</v>
      </c>
      <c r="V233" s="242">
        <v>0.8</v>
      </c>
      <c r="W233" s="242">
        <v>0.9</v>
      </c>
      <c r="X233" s="242">
        <v>1</v>
      </c>
      <c r="Y233" s="243"/>
      <c r="Z233" s="244"/>
    </row>
    <row r="234" spans="1:26" ht="15" customHeight="1">
      <c r="A234" s="236" t="s">
        <v>3179</v>
      </c>
      <c r="B234" s="237" t="s">
        <v>3180</v>
      </c>
      <c r="C234" s="237" t="s">
        <v>4137</v>
      </c>
      <c r="D234" s="238">
        <v>14</v>
      </c>
      <c r="E234" s="238" t="s">
        <v>4150</v>
      </c>
      <c r="F234" s="237" t="s">
        <v>4184</v>
      </c>
      <c r="G234" s="238" t="s">
        <v>3961</v>
      </c>
      <c r="H234" s="238" t="s">
        <v>3855</v>
      </c>
      <c r="I234" s="239" t="s">
        <v>3843</v>
      </c>
      <c r="J234" s="239" t="s">
        <v>3843</v>
      </c>
      <c r="K234" s="238" t="s">
        <v>3870</v>
      </c>
      <c r="L234" s="238" t="s">
        <v>3883</v>
      </c>
      <c r="M234" s="240">
        <v>0.05</v>
      </c>
      <c r="N234" s="241"/>
      <c r="O234" s="242">
        <v>0.1</v>
      </c>
      <c r="P234" s="242">
        <v>0.2</v>
      </c>
      <c r="Q234" s="242">
        <v>0.3</v>
      </c>
      <c r="R234" s="242">
        <v>0.4</v>
      </c>
      <c r="S234" s="242">
        <v>0.5</v>
      </c>
      <c r="T234" s="242">
        <v>0.6</v>
      </c>
      <c r="U234" s="242">
        <v>0.7</v>
      </c>
      <c r="V234" s="242">
        <v>0.8</v>
      </c>
      <c r="W234" s="242">
        <v>0.9</v>
      </c>
      <c r="X234" s="242">
        <v>1</v>
      </c>
      <c r="Y234" s="243"/>
      <c r="Z234" s="244"/>
    </row>
    <row r="235" spans="1:26" ht="15" customHeight="1">
      <c r="A235" s="236" t="s">
        <v>3173</v>
      </c>
      <c r="B235" s="237" t="s">
        <v>3174</v>
      </c>
      <c r="C235" s="237" t="s">
        <v>4137</v>
      </c>
      <c r="D235" s="238">
        <v>8</v>
      </c>
      <c r="E235" s="238" t="s">
        <v>3959</v>
      </c>
      <c r="F235" s="237" t="s">
        <v>4185</v>
      </c>
      <c r="G235" s="238" t="s">
        <v>3867</v>
      </c>
      <c r="H235" s="238" t="s">
        <v>3855</v>
      </c>
      <c r="I235" s="239" t="s">
        <v>3843</v>
      </c>
      <c r="J235" s="239" t="s">
        <v>3843</v>
      </c>
      <c r="K235" s="238" t="s">
        <v>3870</v>
      </c>
      <c r="L235" s="238" t="s">
        <v>3883</v>
      </c>
      <c r="M235" s="240">
        <v>0.1</v>
      </c>
      <c r="N235" s="241"/>
      <c r="O235" s="242">
        <v>0.1</v>
      </c>
      <c r="P235" s="242">
        <v>0.2</v>
      </c>
      <c r="Q235" s="242">
        <v>0.3</v>
      </c>
      <c r="R235" s="242">
        <v>0.4</v>
      </c>
      <c r="S235" s="242">
        <v>0.5</v>
      </c>
      <c r="T235" s="242">
        <v>0.6</v>
      </c>
      <c r="U235" s="242">
        <v>0.7</v>
      </c>
      <c r="V235" s="242">
        <v>0.8</v>
      </c>
      <c r="W235" s="242">
        <v>0.9</v>
      </c>
      <c r="X235" s="242">
        <v>1</v>
      </c>
      <c r="Y235" s="243"/>
      <c r="Z235" s="244"/>
    </row>
    <row r="236" spans="1:26" ht="15" customHeight="1">
      <c r="A236" s="236" t="s">
        <v>3168</v>
      </c>
      <c r="B236" s="237" t="s">
        <v>3169</v>
      </c>
      <c r="C236" s="237" t="s">
        <v>4137</v>
      </c>
      <c r="D236" s="238">
        <v>8</v>
      </c>
      <c r="E236" s="238" t="s">
        <v>4186</v>
      </c>
      <c r="F236" s="237" t="s">
        <v>4187</v>
      </c>
      <c r="G236" s="238" t="s">
        <v>3961</v>
      </c>
      <c r="H236" s="238" t="s">
        <v>3855</v>
      </c>
      <c r="I236" s="239" t="s">
        <v>3843</v>
      </c>
      <c r="J236" s="239" t="s">
        <v>3843</v>
      </c>
      <c r="K236" s="238" t="s">
        <v>3870</v>
      </c>
      <c r="L236" s="238" t="s">
        <v>3883</v>
      </c>
      <c r="M236" s="240">
        <v>0.05</v>
      </c>
      <c r="N236" s="241"/>
      <c r="O236" s="242">
        <v>0.1</v>
      </c>
      <c r="P236" s="242">
        <v>0.2</v>
      </c>
      <c r="Q236" s="242">
        <v>0.3</v>
      </c>
      <c r="R236" s="242">
        <v>0.4</v>
      </c>
      <c r="S236" s="242">
        <v>0.5</v>
      </c>
      <c r="T236" s="242">
        <v>0.6</v>
      </c>
      <c r="U236" s="242">
        <v>0.7</v>
      </c>
      <c r="V236" s="242">
        <v>0.8</v>
      </c>
      <c r="W236" s="242">
        <v>0.9</v>
      </c>
      <c r="X236" s="242">
        <v>1</v>
      </c>
      <c r="Y236" s="243"/>
      <c r="Z236" s="244"/>
    </row>
    <row r="237" spans="1:26" ht="15" customHeight="1">
      <c r="A237" s="236" t="s">
        <v>3162</v>
      </c>
      <c r="B237" s="237" t="s">
        <v>3163</v>
      </c>
      <c r="C237" s="237" t="s">
        <v>4137</v>
      </c>
      <c r="D237" s="238">
        <v>8</v>
      </c>
      <c r="E237" s="238" t="s">
        <v>3959</v>
      </c>
      <c r="F237" s="237" t="s">
        <v>4188</v>
      </c>
      <c r="G237" s="238" t="s">
        <v>3889</v>
      </c>
      <c r="H237" s="238" t="s">
        <v>3855</v>
      </c>
      <c r="I237" s="239" t="s">
        <v>3843</v>
      </c>
      <c r="J237" s="239" t="s">
        <v>3843</v>
      </c>
      <c r="K237" s="238" t="s">
        <v>3870</v>
      </c>
      <c r="L237" s="238" t="s">
        <v>3883</v>
      </c>
      <c r="M237" s="240">
        <v>0.24</v>
      </c>
      <c r="N237" s="241"/>
      <c r="O237" s="242">
        <v>0.1</v>
      </c>
      <c r="P237" s="242">
        <v>0.2</v>
      </c>
      <c r="Q237" s="242">
        <v>0.3</v>
      </c>
      <c r="R237" s="242">
        <v>0.4</v>
      </c>
      <c r="S237" s="242">
        <v>0.5</v>
      </c>
      <c r="T237" s="242">
        <v>0.6</v>
      </c>
      <c r="U237" s="242">
        <v>0.7</v>
      </c>
      <c r="V237" s="242">
        <v>0.8</v>
      </c>
      <c r="W237" s="242">
        <v>0.9</v>
      </c>
      <c r="X237" s="242">
        <v>1</v>
      </c>
      <c r="Y237" s="243"/>
      <c r="Z237" s="244"/>
    </row>
    <row r="238" spans="1:26" ht="15" customHeight="1">
      <c r="A238" s="236" t="s">
        <v>3156</v>
      </c>
      <c r="B238" s="237" t="s">
        <v>3157</v>
      </c>
      <c r="C238" s="237" t="s">
        <v>4137</v>
      </c>
      <c r="D238" s="238">
        <v>15</v>
      </c>
      <c r="E238" s="238" t="s">
        <v>4158</v>
      </c>
      <c r="F238" s="237" t="s">
        <v>4189</v>
      </c>
      <c r="G238" s="238" t="s">
        <v>3961</v>
      </c>
      <c r="H238" s="238" t="s">
        <v>3855</v>
      </c>
      <c r="I238" s="239" t="s">
        <v>3843</v>
      </c>
      <c r="J238" s="239" t="s">
        <v>3843</v>
      </c>
      <c r="K238" s="238" t="s">
        <v>3870</v>
      </c>
      <c r="L238" s="238" t="s">
        <v>3883</v>
      </c>
      <c r="M238" s="240">
        <v>0.05</v>
      </c>
      <c r="N238" s="241"/>
      <c r="O238" s="242">
        <v>0.1</v>
      </c>
      <c r="P238" s="242">
        <v>0.2</v>
      </c>
      <c r="Q238" s="242">
        <v>0.3</v>
      </c>
      <c r="R238" s="242">
        <v>0.4</v>
      </c>
      <c r="S238" s="242">
        <v>0.5</v>
      </c>
      <c r="T238" s="242">
        <v>0.6</v>
      </c>
      <c r="U238" s="242">
        <v>0.7</v>
      </c>
      <c r="V238" s="242">
        <v>0.8</v>
      </c>
      <c r="W238" s="242">
        <v>0.9</v>
      </c>
      <c r="X238" s="242">
        <v>1</v>
      </c>
      <c r="Y238" s="243"/>
      <c r="Z238" s="244"/>
    </row>
    <row r="239" spans="1:26" ht="15" customHeight="1">
      <c r="A239" s="236" t="s">
        <v>3150</v>
      </c>
      <c r="B239" s="237" t="s">
        <v>3151</v>
      </c>
      <c r="C239" s="237" t="s">
        <v>4137</v>
      </c>
      <c r="D239" s="238">
        <v>12</v>
      </c>
      <c r="E239" s="238" t="s">
        <v>4043</v>
      </c>
      <c r="F239" s="237" t="s">
        <v>4190</v>
      </c>
      <c r="G239" s="238" t="s">
        <v>3961</v>
      </c>
      <c r="H239" s="238" t="s">
        <v>3855</v>
      </c>
      <c r="I239" s="239" t="s">
        <v>3843</v>
      </c>
      <c r="J239" s="239" t="s">
        <v>3843</v>
      </c>
      <c r="K239" s="238" t="s">
        <v>3870</v>
      </c>
      <c r="L239" s="238" t="s">
        <v>3883</v>
      </c>
      <c r="M239" s="240">
        <v>0.05</v>
      </c>
      <c r="N239" s="241"/>
      <c r="O239" s="242">
        <v>0.1</v>
      </c>
      <c r="P239" s="242">
        <v>0.2</v>
      </c>
      <c r="Q239" s="242">
        <v>0.3</v>
      </c>
      <c r="R239" s="242">
        <v>0.4</v>
      </c>
      <c r="S239" s="242">
        <v>0.5</v>
      </c>
      <c r="T239" s="242">
        <v>0.6</v>
      </c>
      <c r="U239" s="242">
        <v>0.7</v>
      </c>
      <c r="V239" s="242">
        <v>0.8</v>
      </c>
      <c r="W239" s="242">
        <v>0.9</v>
      </c>
      <c r="X239" s="242">
        <v>1</v>
      </c>
      <c r="Y239" s="243"/>
      <c r="Z239" s="244"/>
    </row>
    <row r="240" spans="1:26" ht="15" customHeight="1">
      <c r="A240" s="236" t="s">
        <v>3144</v>
      </c>
      <c r="B240" s="237" t="s">
        <v>3145</v>
      </c>
      <c r="C240" s="237" t="s">
        <v>4137</v>
      </c>
      <c r="D240" s="238">
        <v>15</v>
      </c>
      <c r="E240" s="238" t="s">
        <v>4158</v>
      </c>
      <c r="F240" s="237" t="s">
        <v>4191</v>
      </c>
      <c r="G240" s="238" t="s">
        <v>3961</v>
      </c>
      <c r="H240" s="238" t="s">
        <v>3855</v>
      </c>
      <c r="I240" s="239" t="s">
        <v>3843</v>
      </c>
      <c r="J240" s="239" t="s">
        <v>3843</v>
      </c>
      <c r="K240" s="238" t="s">
        <v>3870</v>
      </c>
      <c r="L240" s="238" t="s">
        <v>3883</v>
      </c>
      <c r="M240" s="240">
        <v>0.05</v>
      </c>
      <c r="N240" s="241"/>
      <c r="O240" s="242">
        <v>0.1</v>
      </c>
      <c r="P240" s="242">
        <v>0.2</v>
      </c>
      <c r="Q240" s="242">
        <v>0.3</v>
      </c>
      <c r="R240" s="242">
        <v>0.4</v>
      </c>
      <c r="S240" s="242">
        <v>0.5</v>
      </c>
      <c r="T240" s="242">
        <v>0.6</v>
      </c>
      <c r="U240" s="242">
        <v>0.7</v>
      </c>
      <c r="V240" s="242">
        <v>0.8</v>
      </c>
      <c r="W240" s="242">
        <v>0.9</v>
      </c>
      <c r="X240" s="242">
        <v>1</v>
      </c>
      <c r="Y240" s="243"/>
      <c r="Z240" s="244"/>
    </row>
    <row r="241" spans="1:26" ht="15" customHeight="1">
      <c r="A241" s="236" t="s">
        <v>3137</v>
      </c>
      <c r="B241" s="237" t="s">
        <v>3138</v>
      </c>
      <c r="C241" s="237" t="s">
        <v>4137</v>
      </c>
      <c r="D241" s="238">
        <v>12</v>
      </c>
      <c r="E241" s="238" t="s">
        <v>4043</v>
      </c>
      <c r="F241" s="237" t="s">
        <v>4192</v>
      </c>
      <c r="G241" s="238" t="s">
        <v>3899</v>
      </c>
      <c r="H241" s="238" t="s">
        <v>3855</v>
      </c>
      <c r="I241" s="239" t="s">
        <v>3843</v>
      </c>
      <c r="J241" s="239" t="s">
        <v>3843</v>
      </c>
      <c r="K241" s="238" t="s">
        <v>3902</v>
      </c>
      <c r="L241" s="238" t="s">
        <v>3883</v>
      </c>
      <c r="M241" s="240">
        <v>0.34</v>
      </c>
      <c r="N241" s="241"/>
      <c r="O241" s="242">
        <v>0.1</v>
      </c>
      <c r="P241" s="242">
        <v>0.2</v>
      </c>
      <c r="Q241" s="242">
        <v>0.3</v>
      </c>
      <c r="R241" s="242">
        <v>0.4</v>
      </c>
      <c r="S241" s="242">
        <v>0.5</v>
      </c>
      <c r="T241" s="242">
        <v>0.6</v>
      </c>
      <c r="U241" s="242">
        <v>0.7</v>
      </c>
      <c r="V241" s="242">
        <v>0.8</v>
      </c>
      <c r="W241" s="242">
        <v>0.9</v>
      </c>
      <c r="X241" s="242">
        <v>1</v>
      </c>
      <c r="Y241" s="243"/>
      <c r="Z241" s="244"/>
    </row>
    <row r="242" spans="1:26" ht="15" customHeight="1">
      <c r="A242" s="236" t="s">
        <v>3125</v>
      </c>
      <c r="B242" s="237" t="s">
        <v>3126</v>
      </c>
      <c r="C242" s="237" t="s">
        <v>4137</v>
      </c>
      <c r="D242" s="238">
        <v>8</v>
      </c>
      <c r="E242" s="238" t="s">
        <v>3959</v>
      </c>
      <c r="F242" s="237" t="s">
        <v>4193</v>
      </c>
      <c r="G242" s="238" t="s">
        <v>3889</v>
      </c>
      <c r="H242" s="238" t="s">
        <v>3855</v>
      </c>
      <c r="I242" s="239" t="s">
        <v>3843</v>
      </c>
      <c r="J242" s="239" t="s">
        <v>3843</v>
      </c>
      <c r="K242" s="238" t="s">
        <v>3870</v>
      </c>
      <c r="L242" s="238" t="s">
        <v>3883</v>
      </c>
      <c r="M242" s="240">
        <v>0.24</v>
      </c>
      <c r="N242" s="241"/>
      <c r="O242" s="242">
        <v>0.1</v>
      </c>
      <c r="P242" s="242">
        <v>0.2</v>
      </c>
      <c r="Q242" s="242">
        <v>0.3</v>
      </c>
      <c r="R242" s="242">
        <v>0.4</v>
      </c>
      <c r="S242" s="242">
        <v>0.5</v>
      </c>
      <c r="T242" s="242">
        <v>0.6</v>
      </c>
      <c r="U242" s="242">
        <v>0.7</v>
      </c>
      <c r="V242" s="242">
        <v>0.8</v>
      </c>
      <c r="W242" s="242">
        <v>0.9</v>
      </c>
      <c r="X242" s="242">
        <v>1</v>
      </c>
      <c r="Y242" s="243"/>
      <c r="Z242" s="244"/>
    </row>
    <row r="243" spans="1:26" ht="15" customHeight="1">
      <c r="A243" s="236" t="s">
        <v>3118</v>
      </c>
      <c r="B243" s="237" t="s">
        <v>3119</v>
      </c>
      <c r="C243" s="237" t="s">
        <v>4137</v>
      </c>
      <c r="D243" s="238">
        <v>15</v>
      </c>
      <c r="E243" s="238" t="s">
        <v>4158</v>
      </c>
      <c r="F243" s="237" t="s">
        <v>4194</v>
      </c>
      <c r="G243" s="238" t="s">
        <v>3961</v>
      </c>
      <c r="H243" s="238" t="s">
        <v>3855</v>
      </c>
      <c r="I243" s="239" t="s">
        <v>3843</v>
      </c>
      <c r="J243" s="239" t="s">
        <v>3843</v>
      </c>
      <c r="K243" s="238" t="s">
        <v>3870</v>
      </c>
      <c r="L243" s="238" t="s">
        <v>3883</v>
      </c>
      <c r="M243" s="240">
        <v>0.05</v>
      </c>
      <c r="N243" s="241"/>
      <c r="O243" s="242">
        <v>0.1</v>
      </c>
      <c r="P243" s="242">
        <v>0.2</v>
      </c>
      <c r="Q243" s="242">
        <v>0.3</v>
      </c>
      <c r="R243" s="242">
        <v>0.4</v>
      </c>
      <c r="S243" s="242">
        <v>0.5</v>
      </c>
      <c r="T243" s="242">
        <v>0.6</v>
      </c>
      <c r="U243" s="242">
        <v>0.7</v>
      </c>
      <c r="V243" s="242">
        <v>0.8</v>
      </c>
      <c r="W243" s="242">
        <v>0.9</v>
      </c>
      <c r="X243" s="242">
        <v>1</v>
      </c>
      <c r="Y243" s="243"/>
      <c r="Z243" s="244"/>
    </row>
    <row r="244" spans="1:26" ht="15" customHeight="1">
      <c r="A244" s="236" t="s">
        <v>3131</v>
      </c>
      <c r="B244" s="237" t="s">
        <v>3132</v>
      </c>
      <c r="C244" s="237" t="s">
        <v>4137</v>
      </c>
      <c r="D244" s="238">
        <v>8</v>
      </c>
      <c r="E244" s="238" t="s">
        <v>3959</v>
      </c>
      <c r="F244" s="237" t="s">
        <v>4195</v>
      </c>
      <c r="G244" s="238" t="s">
        <v>3889</v>
      </c>
      <c r="H244" s="238" t="s">
        <v>3855</v>
      </c>
      <c r="I244" s="239" t="s">
        <v>3843</v>
      </c>
      <c r="J244" s="239" t="s">
        <v>3843</v>
      </c>
      <c r="K244" s="238" t="s">
        <v>3870</v>
      </c>
      <c r="L244" s="238" t="s">
        <v>3883</v>
      </c>
      <c r="M244" s="240">
        <v>0.24</v>
      </c>
      <c r="N244" s="241"/>
      <c r="O244" s="242">
        <v>0.1</v>
      </c>
      <c r="P244" s="242">
        <v>0.2</v>
      </c>
      <c r="Q244" s="242">
        <v>0.3</v>
      </c>
      <c r="R244" s="242">
        <v>0.4</v>
      </c>
      <c r="S244" s="242">
        <v>0.5</v>
      </c>
      <c r="T244" s="242">
        <v>0.6</v>
      </c>
      <c r="U244" s="242">
        <v>0.7</v>
      </c>
      <c r="V244" s="242">
        <v>0.8</v>
      </c>
      <c r="W244" s="242">
        <v>0.9</v>
      </c>
      <c r="X244" s="242">
        <v>1</v>
      </c>
      <c r="Y244" s="243"/>
      <c r="Z244" s="244"/>
    </row>
    <row r="245" spans="1:26" ht="15" customHeight="1">
      <c r="A245" s="236" t="s">
        <v>3112</v>
      </c>
      <c r="B245" s="237" t="s">
        <v>3113</v>
      </c>
      <c r="C245" s="237" t="s">
        <v>4137</v>
      </c>
      <c r="D245" s="238">
        <v>8</v>
      </c>
      <c r="E245" s="238" t="s">
        <v>3959</v>
      </c>
      <c r="F245" s="237" t="s">
        <v>4196</v>
      </c>
      <c r="G245" s="238" t="s">
        <v>3867</v>
      </c>
      <c r="H245" s="238" t="s">
        <v>3855</v>
      </c>
      <c r="I245" s="239" t="s">
        <v>3843</v>
      </c>
      <c r="J245" s="239" t="s">
        <v>3843</v>
      </c>
      <c r="K245" s="238" t="s">
        <v>3870</v>
      </c>
      <c r="L245" s="238" t="s">
        <v>3883</v>
      </c>
      <c r="M245" s="240">
        <v>0.1</v>
      </c>
      <c r="N245" s="241"/>
      <c r="O245" s="242">
        <v>0.1</v>
      </c>
      <c r="P245" s="242">
        <v>0.2</v>
      </c>
      <c r="Q245" s="242">
        <v>0.3</v>
      </c>
      <c r="R245" s="242">
        <v>0.4</v>
      </c>
      <c r="S245" s="242">
        <v>0.5</v>
      </c>
      <c r="T245" s="242">
        <v>0.6</v>
      </c>
      <c r="U245" s="242">
        <v>0.7</v>
      </c>
      <c r="V245" s="242">
        <v>0.8</v>
      </c>
      <c r="W245" s="242">
        <v>0.9</v>
      </c>
      <c r="X245" s="242">
        <v>1</v>
      </c>
      <c r="Y245" s="243"/>
      <c r="Z245" s="244"/>
    </row>
    <row r="246" spans="1:26" ht="15" customHeight="1">
      <c r="A246" s="236" t="s">
        <v>3106</v>
      </c>
      <c r="B246" s="237" t="s">
        <v>3107</v>
      </c>
      <c r="C246" s="237" t="s">
        <v>4137</v>
      </c>
      <c r="D246" s="238">
        <v>15</v>
      </c>
      <c r="E246" s="238" t="s">
        <v>4158</v>
      </c>
      <c r="F246" s="237" t="s">
        <v>4197</v>
      </c>
      <c r="G246" s="238" t="s">
        <v>3961</v>
      </c>
      <c r="H246" s="238" t="s">
        <v>3855</v>
      </c>
      <c r="I246" s="239" t="s">
        <v>3843</v>
      </c>
      <c r="J246" s="239" t="s">
        <v>3843</v>
      </c>
      <c r="K246" s="238" t="s">
        <v>3870</v>
      </c>
      <c r="L246" s="238" t="s">
        <v>3883</v>
      </c>
      <c r="M246" s="240">
        <v>0.05</v>
      </c>
      <c r="N246" s="241"/>
      <c r="O246" s="242">
        <v>0.1</v>
      </c>
      <c r="P246" s="242">
        <v>0.2</v>
      </c>
      <c r="Q246" s="242">
        <v>0.3</v>
      </c>
      <c r="R246" s="242">
        <v>0.4</v>
      </c>
      <c r="S246" s="242">
        <v>0.5</v>
      </c>
      <c r="T246" s="242">
        <v>0.6</v>
      </c>
      <c r="U246" s="242">
        <v>0.7</v>
      </c>
      <c r="V246" s="242">
        <v>0.8</v>
      </c>
      <c r="W246" s="242">
        <v>0.9</v>
      </c>
      <c r="X246" s="242">
        <v>1</v>
      </c>
      <c r="Y246" s="243"/>
      <c r="Z246" s="244"/>
    </row>
    <row r="247" spans="1:26" ht="15" customHeight="1">
      <c r="A247" s="236" t="s">
        <v>3100</v>
      </c>
      <c r="B247" s="237" t="s">
        <v>3101</v>
      </c>
      <c r="C247" s="237" t="s">
        <v>4137</v>
      </c>
      <c r="D247" s="238">
        <v>14</v>
      </c>
      <c r="E247" s="238" t="s">
        <v>4150</v>
      </c>
      <c r="F247" s="237" t="s">
        <v>4198</v>
      </c>
      <c r="G247" s="238" t="s">
        <v>3961</v>
      </c>
      <c r="H247" s="238" t="s">
        <v>3855</v>
      </c>
      <c r="I247" s="239" t="s">
        <v>3843</v>
      </c>
      <c r="J247" s="239" t="s">
        <v>3843</v>
      </c>
      <c r="K247" s="238" t="s">
        <v>3870</v>
      </c>
      <c r="L247" s="238" t="s">
        <v>3883</v>
      </c>
      <c r="M247" s="240">
        <v>0.05</v>
      </c>
      <c r="N247" s="241"/>
      <c r="O247" s="242">
        <v>0.1</v>
      </c>
      <c r="P247" s="242">
        <v>0.2</v>
      </c>
      <c r="Q247" s="242">
        <v>0.3</v>
      </c>
      <c r="R247" s="242">
        <v>0.4</v>
      </c>
      <c r="S247" s="242">
        <v>0.5</v>
      </c>
      <c r="T247" s="242">
        <v>0.6</v>
      </c>
      <c r="U247" s="242">
        <v>0.7</v>
      </c>
      <c r="V247" s="242">
        <v>0.8</v>
      </c>
      <c r="W247" s="242">
        <v>0.9</v>
      </c>
      <c r="X247" s="242">
        <v>1</v>
      </c>
      <c r="Y247" s="243"/>
      <c r="Z247" s="244"/>
    </row>
    <row r="248" spans="1:26" ht="15" customHeight="1">
      <c r="A248" s="236" t="s">
        <v>3095</v>
      </c>
      <c r="B248" s="237" t="s">
        <v>3096</v>
      </c>
      <c r="C248" s="237" t="s">
        <v>4137</v>
      </c>
      <c r="D248" s="238">
        <v>14</v>
      </c>
      <c r="E248" s="238" t="s">
        <v>4150</v>
      </c>
      <c r="F248" s="237" t="s">
        <v>4199</v>
      </c>
      <c r="G248" s="238" t="s">
        <v>3961</v>
      </c>
      <c r="H248" s="238" t="s">
        <v>3855</v>
      </c>
      <c r="I248" s="239" t="s">
        <v>3843</v>
      </c>
      <c r="J248" s="239" t="s">
        <v>3843</v>
      </c>
      <c r="K248" s="238" t="s">
        <v>3870</v>
      </c>
      <c r="L248" s="238" t="s">
        <v>3883</v>
      </c>
      <c r="M248" s="240">
        <v>0.05</v>
      </c>
      <c r="N248" s="241"/>
      <c r="O248" s="242">
        <v>0.1</v>
      </c>
      <c r="P248" s="242">
        <v>0.2</v>
      </c>
      <c r="Q248" s="242">
        <v>0.3</v>
      </c>
      <c r="R248" s="242">
        <v>0.4</v>
      </c>
      <c r="S248" s="242">
        <v>0.5</v>
      </c>
      <c r="T248" s="242">
        <v>0.6</v>
      </c>
      <c r="U248" s="242">
        <v>0.7</v>
      </c>
      <c r="V248" s="242">
        <v>0.8</v>
      </c>
      <c r="W248" s="242">
        <v>0.9</v>
      </c>
      <c r="X248" s="242">
        <v>1</v>
      </c>
      <c r="Y248" s="243"/>
      <c r="Z248" s="244"/>
    </row>
    <row r="249" spans="1:26" ht="15" customHeight="1">
      <c r="A249" s="236" t="s">
        <v>3090</v>
      </c>
      <c r="B249" s="237" t="s">
        <v>3091</v>
      </c>
      <c r="C249" s="237" t="s">
        <v>4137</v>
      </c>
      <c r="D249" s="238">
        <v>8</v>
      </c>
      <c r="E249" s="238" t="s">
        <v>3959</v>
      </c>
      <c r="F249" s="237" t="s">
        <v>4200</v>
      </c>
      <c r="G249" s="238" t="s">
        <v>3867</v>
      </c>
      <c r="H249" s="238" t="s">
        <v>3855</v>
      </c>
      <c r="I249" s="239" t="s">
        <v>3843</v>
      </c>
      <c r="J249" s="239" t="s">
        <v>3843</v>
      </c>
      <c r="K249" s="238" t="s">
        <v>3870</v>
      </c>
      <c r="L249" s="238" t="s">
        <v>3883</v>
      </c>
      <c r="M249" s="240">
        <v>0.1</v>
      </c>
      <c r="N249" s="241"/>
      <c r="O249" s="242">
        <v>0.1</v>
      </c>
      <c r="P249" s="242">
        <v>0.2</v>
      </c>
      <c r="Q249" s="242">
        <v>0.3</v>
      </c>
      <c r="R249" s="242">
        <v>0.4</v>
      </c>
      <c r="S249" s="242">
        <v>0.5</v>
      </c>
      <c r="T249" s="242">
        <v>0.6</v>
      </c>
      <c r="U249" s="242">
        <v>0.7</v>
      </c>
      <c r="V249" s="242">
        <v>0.8</v>
      </c>
      <c r="W249" s="242">
        <v>0.9</v>
      </c>
      <c r="X249" s="242">
        <v>1</v>
      </c>
      <c r="Y249" s="243"/>
      <c r="Z249" s="244"/>
    </row>
    <row r="250" spans="1:26" ht="15" customHeight="1">
      <c r="A250" s="236" t="s">
        <v>3085</v>
      </c>
      <c r="B250" s="237" t="s">
        <v>3086</v>
      </c>
      <c r="C250" s="237" t="s">
        <v>4137</v>
      </c>
      <c r="D250" s="238">
        <v>8</v>
      </c>
      <c r="E250" s="238" t="s">
        <v>3959</v>
      </c>
      <c r="F250" s="237" t="s">
        <v>4201</v>
      </c>
      <c r="G250" s="238" t="s">
        <v>3867</v>
      </c>
      <c r="H250" s="238" t="s">
        <v>3855</v>
      </c>
      <c r="I250" s="239" t="s">
        <v>3843</v>
      </c>
      <c r="J250" s="239" t="s">
        <v>3843</v>
      </c>
      <c r="K250" s="238" t="s">
        <v>3870</v>
      </c>
      <c r="L250" s="238" t="s">
        <v>3883</v>
      </c>
      <c r="M250" s="240">
        <v>0.1</v>
      </c>
      <c r="N250" s="241"/>
      <c r="O250" s="242">
        <v>0.1</v>
      </c>
      <c r="P250" s="242">
        <v>0.2</v>
      </c>
      <c r="Q250" s="242">
        <v>0.3</v>
      </c>
      <c r="R250" s="242">
        <v>0.4</v>
      </c>
      <c r="S250" s="242">
        <v>0.5</v>
      </c>
      <c r="T250" s="242">
        <v>0.6</v>
      </c>
      <c r="U250" s="242">
        <v>0.7</v>
      </c>
      <c r="V250" s="242">
        <v>0.8</v>
      </c>
      <c r="W250" s="242">
        <v>0.9</v>
      </c>
      <c r="X250" s="242">
        <v>1</v>
      </c>
      <c r="Y250" s="243"/>
      <c r="Z250" s="244"/>
    </row>
    <row r="251" spans="1:26" ht="15" customHeight="1">
      <c r="A251" s="236" t="s">
        <v>3079</v>
      </c>
      <c r="B251" s="237" t="s">
        <v>3080</v>
      </c>
      <c r="C251" s="237" t="s">
        <v>4137</v>
      </c>
      <c r="D251" s="238">
        <v>8</v>
      </c>
      <c r="E251" s="238" t="s">
        <v>3959</v>
      </c>
      <c r="F251" s="237" t="s">
        <v>4202</v>
      </c>
      <c r="G251" s="238" t="s">
        <v>3909</v>
      </c>
      <c r="H251" s="238" t="s">
        <v>3855</v>
      </c>
      <c r="I251" s="239" t="s">
        <v>3843</v>
      </c>
      <c r="J251" s="239" t="s">
        <v>3843</v>
      </c>
      <c r="K251" s="238" t="s">
        <v>3902</v>
      </c>
      <c r="L251" s="238" t="s">
        <v>3883</v>
      </c>
      <c r="M251" s="240">
        <v>0.28999999999999998</v>
      </c>
      <c r="N251" s="241"/>
      <c r="O251" s="242">
        <v>0.1</v>
      </c>
      <c r="P251" s="242">
        <v>0.2</v>
      </c>
      <c r="Q251" s="242">
        <v>0.3</v>
      </c>
      <c r="R251" s="242">
        <v>0.4</v>
      </c>
      <c r="S251" s="242">
        <v>0.5</v>
      </c>
      <c r="T251" s="242">
        <v>0.6</v>
      </c>
      <c r="U251" s="242">
        <v>0.7</v>
      </c>
      <c r="V251" s="242">
        <v>0.8</v>
      </c>
      <c r="W251" s="242">
        <v>0.9</v>
      </c>
      <c r="X251" s="242">
        <v>1</v>
      </c>
      <c r="Y251" s="243"/>
      <c r="Z251" s="244"/>
    </row>
    <row r="252" spans="1:26" ht="15" customHeight="1">
      <c r="A252" s="236" t="s">
        <v>3068</v>
      </c>
      <c r="B252" s="237" t="s">
        <v>3069</v>
      </c>
      <c r="C252" s="237" t="s">
        <v>4137</v>
      </c>
      <c r="D252" s="238">
        <v>12</v>
      </c>
      <c r="E252" s="238" t="s">
        <v>4043</v>
      </c>
      <c r="F252" s="237" t="s">
        <v>4203</v>
      </c>
      <c r="G252" s="238" t="s">
        <v>3961</v>
      </c>
      <c r="H252" s="238" t="s">
        <v>3855</v>
      </c>
      <c r="I252" s="239" t="s">
        <v>3843</v>
      </c>
      <c r="J252" s="239" t="s">
        <v>3843</v>
      </c>
      <c r="K252" s="238" t="s">
        <v>3870</v>
      </c>
      <c r="L252" s="238" t="s">
        <v>3883</v>
      </c>
      <c r="M252" s="240">
        <v>0.05</v>
      </c>
      <c r="N252" s="241"/>
      <c r="O252" s="242">
        <v>0.1</v>
      </c>
      <c r="P252" s="242">
        <v>0.2</v>
      </c>
      <c r="Q252" s="242">
        <v>0.3</v>
      </c>
      <c r="R252" s="242">
        <v>0.4</v>
      </c>
      <c r="S252" s="242">
        <v>0.5</v>
      </c>
      <c r="T252" s="242">
        <v>0.6</v>
      </c>
      <c r="U252" s="242">
        <v>0.7</v>
      </c>
      <c r="V252" s="242">
        <v>0.8</v>
      </c>
      <c r="W252" s="242">
        <v>0.9</v>
      </c>
      <c r="X252" s="242">
        <v>1</v>
      </c>
      <c r="Y252" s="243"/>
      <c r="Z252" s="244"/>
    </row>
    <row r="253" spans="1:26" ht="15" customHeight="1">
      <c r="A253" s="236" t="s">
        <v>3062</v>
      </c>
      <c r="B253" s="237" t="s">
        <v>3063</v>
      </c>
      <c r="C253" s="237" t="s">
        <v>4137</v>
      </c>
      <c r="D253" s="238">
        <v>12</v>
      </c>
      <c r="E253" s="238" t="s">
        <v>4043</v>
      </c>
      <c r="F253" s="237" t="s">
        <v>4204</v>
      </c>
      <c r="G253" s="238" t="s">
        <v>3961</v>
      </c>
      <c r="H253" s="238" t="s">
        <v>3855</v>
      </c>
      <c r="I253" s="239" t="s">
        <v>3843</v>
      </c>
      <c r="J253" s="239" t="s">
        <v>3843</v>
      </c>
      <c r="K253" s="238" t="s">
        <v>3870</v>
      </c>
      <c r="L253" s="238" t="s">
        <v>3883</v>
      </c>
      <c r="M253" s="240">
        <v>0.05</v>
      </c>
      <c r="N253" s="241"/>
      <c r="O253" s="242">
        <v>0.1</v>
      </c>
      <c r="P253" s="242">
        <v>0.2</v>
      </c>
      <c r="Q253" s="242">
        <v>0.3</v>
      </c>
      <c r="R253" s="242">
        <v>0.4</v>
      </c>
      <c r="S253" s="242">
        <v>0.5</v>
      </c>
      <c r="T253" s="242">
        <v>0.6</v>
      </c>
      <c r="U253" s="242">
        <v>0.7</v>
      </c>
      <c r="V253" s="242">
        <v>0.8</v>
      </c>
      <c r="W253" s="242">
        <v>0.9</v>
      </c>
      <c r="X253" s="242">
        <v>1</v>
      </c>
      <c r="Y253" s="243"/>
      <c r="Z253" s="244"/>
    </row>
    <row r="254" spans="1:26" ht="15" customHeight="1">
      <c r="A254" s="236" t="s">
        <v>3056</v>
      </c>
      <c r="B254" s="237" t="s">
        <v>3057</v>
      </c>
      <c r="C254" s="237" t="s">
        <v>4137</v>
      </c>
      <c r="D254" s="238">
        <v>8</v>
      </c>
      <c r="E254" s="238" t="s">
        <v>3959</v>
      </c>
      <c r="F254" s="237" t="s">
        <v>4205</v>
      </c>
      <c r="G254" s="238" t="s">
        <v>3961</v>
      </c>
      <c r="H254" s="238" t="s">
        <v>3855</v>
      </c>
      <c r="I254" s="239" t="s">
        <v>3843</v>
      </c>
      <c r="J254" s="239" t="s">
        <v>3843</v>
      </c>
      <c r="K254" s="238" t="s">
        <v>3870</v>
      </c>
      <c r="L254" s="238" t="s">
        <v>3883</v>
      </c>
      <c r="M254" s="240">
        <v>0.05</v>
      </c>
      <c r="N254" s="241"/>
      <c r="O254" s="242">
        <v>0.1</v>
      </c>
      <c r="P254" s="242">
        <v>0.2</v>
      </c>
      <c r="Q254" s="242">
        <v>0.3</v>
      </c>
      <c r="R254" s="242">
        <v>0.4</v>
      </c>
      <c r="S254" s="242">
        <v>0.5</v>
      </c>
      <c r="T254" s="242">
        <v>0.6</v>
      </c>
      <c r="U254" s="242">
        <v>0.7</v>
      </c>
      <c r="V254" s="242">
        <v>0.8</v>
      </c>
      <c r="W254" s="242">
        <v>0.9</v>
      </c>
      <c r="X254" s="242">
        <v>1</v>
      </c>
      <c r="Y254" s="243"/>
      <c r="Z254" s="244"/>
    </row>
    <row r="255" spans="1:26" ht="15" customHeight="1">
      <c r="A255" s="236" t="s">
        <v>3050</v>
      </c>
      <c r="B255" s="237" t="s">
        <v>3051</v>
      </c>
      <c r="C255" s="237" t="s">
        <v>4137</v>
      </c>
      <c r="D255" s="238">
        <v>14</v>
      </c>
      <c r="E255" s="238" t="s">
        <v>4150</v>
      </c>
      <c r="F255" s="237" t="s">
        <v>4206</v>
      </c>
      <c r="G255" s="238" t="s">
        <v>3961</v>
      </c>
      <c r="H255" s="238" t="s">
        <v>3855</v>
      </c>
      <c r="I255" s="239" t="s">
        <v>3843</v>
      </c>
      <c r="J255" s="239" t="s">
        <v>3843</v>
      </c>
      <c r="K255" s="238" t="s">
        <v>3870</v>
      </c>
      <c r="L255" s="238" t="s">
        <v>3883</v>
      </c>
      <c r="M255" s="240">
        <v>0.05</v>
      </c>
      <c r="N255" s="241"/>
      <c r="O255" s="242">
        <v>0.1</v>
      </c>
      <c r="P255" s="242">
        <v>0.2</v>
      </c>
      <c r="Q255" s="242">
        <v>0.3</v>
      </c>
      <c r="R255" s="242">
        <v>0.4</v>
      </c>
      <c r="S255" s="242">
        <v>0.5</v>
      </c>
      <c r="T255" s="242">
        <v>0.6</v>
      </c>
      <c r="U255" s="242">
        <v>0.7</v>
      </c>
      <c r="V255" s="242">
        <v>0.8</v>
      </c>
      <c r="W255" s="242">
        <v>0.9</v>
      </c>
      <c r="X255" s="242">
        <v>1</v>
      </c>
      <c r="Y255" s="243"/>
      <c r="Z255" s="244"/>
    </row>
    <row r="256" spans="1:26" ht="15" customHeight="1">
      <c r="A256" s="236" t="s">
        <v>3074</v>
      </c>
      <c r="B256" s="237" t="s">
        <v>3075</v>
      </c>
      <c r="C256" s="237" t="s">
        <v>4137</v>
      </c>
      <c r="D256" s="238">
        <v>16</v>
      </c>
      <c r="E256" s="238" t="s">
        <v>4138</v>
      </c>
      <c r="F256" s="237" t="s">
        <v>4207</v>
      </c>
      <c r="G256" s="238" t="s">
        <v>3961</v>
      </c>
      <c r="H256" s="238" t="s">
        <v>3855</v>
      </c>
      <c r="I256" s="239" t="s">
        <v>3843</v>
      </c>
      <c r="J256" s="239" t="s">
        <v>3843</v>
      </c>
      <c r="K256" s="238" t="s">
        <v>3870</v>
      </c>
      <c r="L256" s="238" t="s">
        <v>3883</v>
      </c>
      <c r="M256" s="240">
        <v>0.05</v>
      </c>
      <c r="N256" s="241"/>
      <c r="O256" s="242">
        <v>0.1</v>
      </c>
      <c r="P256" s="242">
        <v>0.2</v>
      </c>
      <c r="Q256" s="242">
        <v>0.3</v>
      </c>
      <c r="R256" s="242">
        <v>0.4</v>
      </c>
      <c r="S256" s="242">
        <v>0.5</v>
      </c>
      <c r="T256" s="242">
        <v>0.6</v>
      </c>
      <c r="U256" s="242">
        <v>0.7</v>
      </c>
      <c r="V256" s="242">
        <v>0.8</v>
      </c>
      <c r="W256" s="242">
        <v>0.9</v>
      </c>
      <c r="X256" s="242">
        <v>1</v>
      </c>
      <c r="Y256" s="243"/>
      <c r="Z256" s="244"/>
    </row>
    <row r="257" spans="1:26" ht="15" customHeight="1">
      <c r="A257" s="236" t="s">
        <v>3044</v>
      </c>
      <c r="B257" s="237" t="s">
        <v>3045</v>
      </c>
      <c r="C257" s="237" t="s">
        <v>4137</v>
      </c>
      <c r="D257" s="238">
        <v>8</v>
      </c>
      <c r="E257" s="238" t="s">
        <v>3959</v>
      </c>
      <c r="F257" s="237" t="s">
        <v>4208</v>
      </c>
      <c r="G257" s="238" t="s">
        <v>3961</v>
      </c>
      <c r="H257" s="238" t="s">
        <v>3855</v>
      </c>
      <c r="I257" s="239" t="s">
        <v>3843</v>
      </c>
      <c r="J257" s="239" t="s">
        <v>3843</v>
      </c>
      <c r="K257" s="238" t="s">
        <v>3870</v>
      </c>
      <c r="L257" s="238" t="s">
        <v>3883</v>
      </c>
      <c r="M257" s="240">
        <v>0.05</v>
      </c>
      <c r="N257" s="241"/>
      <c r="O257" s="242">
        <v>0.1</v>
      </c>
      <c r="P257" s="242">
        <v>0.2</v>
      </c>
      <c r="Q257" s="242">
        <v>0.3</v>
      </c>
      <c r="R257" s="242">
        <v>0.4</v>
      </c>
      <c r="S257" s="242">
        <v>0.5</v>
      </c>
      <c r="T257" s="242">
        <v>0.6</v>
      </c>
      <c r="U257" s="242">
        <v>0.7</v>
      </c>
      <c r="V257" s="242">
        <v>0.8</v>
      </c>
      <c r="W257" s="242">
        <v>0.9</v>
      </c>
      <c r="X257" s="242">
        <v>1</v>
      </c>
      <c r="Y257" s="243"/>
      <c r="Z257" s="244"/>
    </row>
    <row r="258" spans="1:26" ht="15" customHeight="1">
      <c r="A258" s="236" t="s">
        <v>3038</v>
      </c>
      <c r="B258" s="237" t="s">
        <v>3039</v>
      </c>
      <c r="C258" s="237" t="s">
        <v>4137</v>
      </c>
      <c r="D258" s="238">
        <v>14</v>
      </c>
      <c r="E258" s="238" t="s">
        <v>4150</v>
      </c>
      <c r="F258" s="237" t="s">
        <v>4209</v>
      </c>
      <c r="G258" s="238" t="s">
        <v>3961</v>
      </c>
      <c r="H258" s="238" t="s">
        <v>3855</v>
      </c>
      <c r="I258" s="239" t="s">
        <v>3843</v>
      </c>
      <c r="J258" s="239" t="s">
        <v>3843</v>
      </c>
      <c r="K258" s="238" t="s">
        <v>3870</v>
      </c>
      <c r="L258" s="238" t="s">
        <v>3883</v>
      </c>
      <c r="M258" s="240">
        <v>0.05</v>
      </c>
      <c r="N258" s="241"/>
      <c r="O258" s="242">
        <v>0.1</v>
      </c>
      <c r="P258" s="242">
        <v>0.2</v>
      </c>
      <c r="Q258" s="242">
        <v>0.3</v>
      </c>
      <c r="R258" s="242">
        <v>0.4</v>
      </c>
      <c r="S258" s="242">
        <v>0.5</v>
      </c>
      <c r="T258" s="242">
        <v>0.6</v>
      </c>
      <c r="U258" s="242">
        <v>0.7</v>
      </c>
      <c r="V258" s="242">
        <v>0.8</v>
      </c>
      <c r="W258" s="242">
        <v>0.9</v>
      </c>
      <c r="X258" s="242">
        <v>1</v>
      </c>
      <c r="Y258" s="243"/>
      <c r="Z258" s="244"/>
    </row>
    <row r="259" spans="1:26" ht="15" customHeight="1">
      <c r="A259" s="236" t="s">
        <v>3032</v>
      </c>
      <c r="B259" s="237" t="s">
        <v>3033</v>
      </c>
      <c r="C259" s="237" t="s">
        <v>4137</v>
      </c>
      <c r="D259" s="238">
        <v>8</v>
      </c>
      <c r="E259" s="238" t="s">
        <v>3959</v>
      </c>
      <c r="F259" s="237" t="s">
        <v>4210</v>
      </c>
      <c r="G259" s="238" t="s">
        <v>3867</v>
      </c>
      <c r="H259" s="238" t="s">
        <v>3855</v>
      </c>
      <c r="I259" s="239" t="s">
        <v>3843</v>
      </c>
      <c r="J259" s="239" t="s">
        <v>3843</v>
      </c>
      <c r="K259" s="238" t="s">
        <v>3870</v>
      </c>
      <c r="L259" s="238" t="s">
        <v>3883</v>
      </c>
      <c r="M259" s="240">
        <v>0.1</v>
      </c>
      <c r="N259" s="241"/>
      <c r="O259" s="242">
        <v>0.1</v>
      </c>
      <c r="P259" s="242">
        <v>0.2</v>
      </c>
      <c r="Q259" s="242">
        <v>0.3</v>
      </c>
      <c r="R259" s="242">
        <v>0.4</v>
      </c>
      <c r="S259" s="242">
        <v>0.5</v>
      </c>
      <c r="T259" s="242">
        <v>0.6</v>
      </c>
      <c r="U259" s="242">
        <v>0.7</v>
      </c>
      <c r="V259" s="242">
        <v>0.8</v>
      </c>
      <c r="W259" s="242">
        <v>0.9</v>
      </c>
      <c r="X259" s="242">
        <v>1</v>
      </c>
      <c r="Y259" s="243"/>
      <c r="Z259" s="244"/>
    </row>
    <row r="260" spans="1:26" ht="15" customHeight="1">
      <c r="A260" s="236" t="s">
        <v>3022</v>
      </c>
      <c r="B260" s="237" t="s">
        <v>3023</v>
      </c>
      <c r="C260" s="237" t="s">
        <v>4137</v>
      </c>
      <c r="D260" s="238">
        <v>15</v>
      </c>
      <c r="E260" s="238" t="s">
        <v>4158</v>
      </c>
      <c r="F260" s="237" t="s">
        <v>4211</v>
      </c>
      <c r="G260" s="238" t="s">
        <v>3961</v>
      </c>
      <c r="H260" s="238" t="s">
        <v>3855</v>
      </c>
      <c r="I260" s="239" t="s">
        <v>3843</v>
      </c>
      <c r="J260" s="239" t="s">
        <v>3843</v>
      </c>
      <c r="K260" s="238" t="s">
        <v>3870</v>
      </c>
      <c r="L260" s="238" t="s">
        <v>4110</v>
      </c>
      <c r="M260" s="240">
        <v>0.05</v>
      </c>
      <c r="N260" s="241"/>
      <c r="O260" s="242">
        <v>0.1</v>
      </c>
      <c r="P260" s="242">
        <v>0.2</v>
      </c>
      <c r="Q260" s="242">
        <v>0.3</v>
      </c>
      <c r="R260" s="242">
        <v>0.4</v>
      </c>
      <c r="S260" s="242">
        <v>0.5</v>
      </c>
      <c r="T260" s="242">
        <v>0.6</v>
      </c>
      <c r="U260" s="242">
        <v>0.7</v>
      </c>
      <c r="V260" s="242">
        <v>0.8</v>
      </c>
      <c r="W260" s="242">
        <v>0.9</v>
      </c>
      <c r="X260" s="242">
        <v>1</v>
      </c>
      <c r="Y260" s="243"/>
      <c r="Z260" s="244"/>
    </row>
    <row r="261" spans="1:26" ht="15" customHeight="1">
      <c r="A261" s="236" t="s">
        <v>3027</v>
      </c>
      <c r="B261" s="244" t="s">
        <v>4212</v>
      </c>
      <c r="C261" s="237" t="s">
        <v>4137</v>
      </c>
      <c r="D261" s="238">
        <v>15</v>
      </c>
      <c r="E261" s="238" t="s">
        <v>4158</v>
      </c>
      <c r="F261" s="237" t="s">
        <v>4213</v>
      </c>
      <c r="G261" s="238" t="s">
        <v>3961</v>
      </c>
      <c r="H261" s="238" t="s">
        <v>3855</v>
      </c>
      <c r="I261" s="239" t="s">
        <v>3843</v>
      </c>
      <c r="J261" s="239" t="s">
        <v>3843</v>
      </c>
      <c r="K261" s="238" t="s">
        <v>3870</v>
      </c>
      <c r="L261" s="238" t="s">
        <v>3883</v>
      </c>
      <c r="M261" s="240">
        <v>0.05</v>
      </c>
      <c r="N261" s="241"/>
      <c r="O261" s="242">
        <v>0.1</v>
      </c>
      <c r="P261" s="242">
        <v>0.2</v>
      </c>
      <c r="Q261" s="242">
        <v>0.3</v>
      </c>
      <c r="R261" s="242">
        <v>0.4</v>
      </c>
      <c r="S261" s="242">
        <v>0.5</v>
      </c>
      <c r="T261" s="242">
        <v>0.6</v>
      </c>
      <c r="U261" s="242">
        <v>0.7</v>
      </c>
      <c r="V261" s="242">
        <v>0.8</v>
      </c>
      <c r="W261" s="242">
        <v>0.9</v>
      </c>
      <c r="X261" s="242">
        <v>1</v>
      </c>
      <c r="Y261" s="243"/>
      <c r="Z261" s="244"/>
    </row>
    <row r="262" spans="1:26" ht="15" customHeight="1">
      <c r="A262" s="236" t="s">
        <v>3017</v>
      </c>
      <c r="B262" s="237" t="s">
        <v>3018</v>
      </c>
      <c r="C262" s="237" t="s">
        <v>4137</v>
      </c>
      <c r="D262" s="238">
        <v>14</v>
      </c>
      <c r="E262" s="238" t="s">
        <v>4150</v>
      </c>
      <c r="F262" s="237" t="s">
        <v>4214</v>
      </c>
      <c r="G262" s="238" t="s">
        <v>3961</v>
      </c>
      <c r="H262" s="238" t="s">
        <v>3855</v>
      </c>
      <c r="I262" s="239" t="s">
        <v>3843</v>
      </c>
      <c r="J262" s="239" t="s">
        <v>3843</v>
      </c>
      <c r="K262" s="238" t="s">
        <v>3870</v>
      </c>
      <c r="L262" s="238" t="s">
        <v>3883</v>
      </c>
      <c r="M262" s="240">
        <v>0.05</v>
      </c>
      <c r="N262" s="241"/>
      <c r="O262" s="242">
        <v>0.1</v>
      </c>
      <c r="P262" s="242">
        <v>0.2</v>
      </c>
      <c r="Q262" s="242">
        <v>0.3</v>
      </c>
      <c r="R262" s="242">
        <v>0.4</v>
      </c>
      <c r="S262" s="242">
        <v>0.5</v>
      </c>
      <c r="T262" s="242">
        <v>0.6</v>
      </c>
      <c r="U262" s="242">
        <v>0.7</v>
      </c>
      <c r="V262" s="242">
        <v>0.8</v>
      </c>
      <c r="W262" s="242">
        <v>0.9</v>
      </c>
      <c r="X262" s="242">
        <v>1</v>
      </c>
      <c r="Y262" s="243"/>
      <c r="Z262" s="244"/>
    </row>
    <row r="263" spans="1:26" ht="15" customHeight="1">
      <c r="A263" s="236" t="s">
        <v>3011</v>
      </c>
      <c r="B263" s="237" t="s">
        <v>3012</v>
      </c>
      <c r="C263" s="237" t="s">
        <v>4137</v>
      </c>
      <c r="D263" s="238">
        <v>17</v>
      </c>
      <c r="E263" s="238" t="s">
        <v>4156</v>
      </c>
      <c r="F263" s="237" t="s">
        <v>4215</v>
      </c>
      <c r="G263" s="238" t="s">
        <v>3961</v>
      </c>
      <c r="H263" s="238" t="s">
        <v>3855</v>
      </c>
      <c r="I263" s="239" t="s">
        <v>3843</v>
      </c>
      <c r="J263" s="239" t="s">
        <v>3843</v>
      </c>
      <c r="K263" s="238" t="s">
        <v>3870</v>
      </c>
      <c r="L263" s="238" t="s">
        <v>3883</v>
      </c>
      <c r="M263" s="240">
        <v>0.05</v>
      </c>
      <c r="N263" s="241"/>
      <c r="O263" s="242">
        <v>0.1</v>
      </c>
      <c r="P263" s="242">
        <v>0.2</v>
      </c>
      <c r="Q263" s="242">
        <v>0.3</v>
      </c>
      <c r="R263" s="242">
        <v>0.4</v>
      </c>
      <c r="S263" s="242">
        <v>0.5</v>
      </c>
      <c r="T263" s="242">
        <v>0.6</v>
      </c>
      <c r="U263" s="242">
        <v>0.7</v>
      </c>
      <c r="V263" s="242">
        <v>0.8</v>
      </c>
      <c r="W263" s="242">
        <v>0.9</v>
      </c>
      <c r="X263" s="242">
        <v>1</v>
      </c>
      <c r="Y263" s="243"/>
      <c r="Z263" s="244"/>
    </row>
    <row r="264" spans="1:26" ht="15" customHeight="1">
      <c r="A264" s="236" t="s">
        <v>3005</v>
      </c>
      <c r="B264" s="237" t="s">
        <v>3006</v>
      </c>
      <c r="C264" s="237" t="s">
        <v>4137</v>
      </c>
      <c r="D264" s="238">
        <v>15</v>
      </c>
      <c r="E264" s="238" t="s">
        <v>4158</v>
      </c>
      <c r="F264" s="237" t="s">
        <v>4216</v>
      </c>
      <c r="G264" s="238" t="s">
        <v>3961</v>
      </c>
      <c r="H264" s="238" t="s">
        <v>3855</v>
      </c>
      <c r="I264" s="239" t="s">
        <v>3843</v>
      </c>
      <c r="J264" s="239" t="s">
        <v>3843</v>
      </c>
      <c r="K264" s="238" t="s">
        <v>3870</v>
      </c>
      <c r="L264" s="238" t="s">
        <v>3883</v>
      </c>
      <c r="M264" s="240">
        <v>0.05</v>
      </c>
      <c r="N264" s="241"/>
      <c r="O264" s="242">
        <v>0.1</v>
      </c>
      <c r="P264" s="242">
        <v>0.2</v>
      </c>
      <c r="Q264" s="242">
        <v>0.3</v>
      </c>
      <c r="R264" s="242">
        <v>0.4</v>
      </c>
      <c r="S264" s="242">
        <v>0.5</v>
      </c>
      <c r="T264" s="242">
        <v>0.6</v>
      </c>
      <c r="U264" s="242">
        <v>0.7</v>
      </c>
      <c r="V264" s="242">
        <v>0.8</v>
      </c>
      <c r="W264" s="242">
        <v>0.9</v>
      </c>
      <c r="X264" s="242">
        <v>1</v>
      </c>
      <c r="Y264" s="243"/>
      <c r="Z264" s="244"/>
    </row>
    <row r="265" spans="1:26" ht="15" customHeight="1">
      <c r="A265" s="236" t="s">
        <v>2997</v>
      </c>
      <c r="B265" s="237" t="s">
        <v>2998</v>
      </c>
      <c r="C265" s="237" t="s">
        <v>4137</v>
      </c>
      <c r="D265" s="238">
        <v>14</v>
      </c>
      <c r="E265" s="238" t="s">
        <v>4150</v>
      </c>
      <c r="F265" s="237" t="s">
        <v>4217</v>
      </c>
      <c r="G265" s="238" t="s">
        <v>3961</v>
      </c>
      <c r="H265" s="238" t="s">
        <v>3855</v>
      </c>
      <c r="I265" s="239" t="s">
        <v>3843</v>
      </c>
      <c r="J265" s="239" t="s">
        <v>3843</v>
      </c>
      <c r="K265" s="238" t="s">
        <v>3870</v>
      </c>
      <c r="L265" s="238" t="s">
        <v>3883</v>
      </c>
      <c r="M265" s="240">
        <v>0.05</v>
      </c>
      <c r="N265" s="241"/>
      <c r="O265" s="242">
        <v>0.1</v>
      </c>
      <c r="P265" s="242">
        <v>0.2</v>
      </c>
      <c r="Q265" s="242">
        <v>0.3</v>
      </c>
      <c r="R265" s="242">
        <v>0.4</v>
      </c>
      <c r="S265" s="242">
        <v>0.5</v>
      </c>
      <c r="T265" s="242">
        <v>0.6</v>
      </c>
      <c r="U265" s="242">
        <v>0.7</v>
      </c>
      <c r="V265" s="242">
        <v>0.8</v>
      </c>
      <c r="W265" s="242">
        <v>0.9</v>
      </c>
      <c r="X265" s="242">
        <v>1</v>
      </c>
      <c r="Y265" s="243"/>
      <c r="Z265" s="244"/>
    </row>
    <row r="266" spans="1:26" ht="15" customHeight="1">
      <c r="A266" s="236" t="s">
        <v>2991</v>
      </c>
      <c r="B266" s="237" t="s">
        <v>2992</v>
      </c>
      <c r="C266" s="237" t="s">
        <v>4137</v>
      </c>
      <c r="D266" s="238">
        <v>16</v>
      </c>
      <c r="E266" s="238" t="s">
        <v>4138</v>
      </c>
      <c r="F266" s="237" t="s">
        <v>4218</v>
      </c>
      <c r="G266" s="238" t="s">
        <v>3961</v>
      </c>
      <c r="H266" s="238" t="s">
        <v>3855</v>
      </c>
      <c r="I266" s="239" t="s">
        <v>3843</v>
      </c>
      <c r="J266" s="239" t="s">
        <v>3843</v>
      </c>
      <c r="K266" s="238" t="s">
        <v>3870</v>
      </c>
      <c r="L266" s="238" t="s">
        <v>3883</v>
      </c>
      <c r="M266" s="240">
        <v>0.05</v>
      </c>
      <c r="N266" s="241"/>
      <c r="O266" s="242">
        <v>0.1</v>
      </c>
      <c r="P266" s="242">
        <v>0.2</v>
      </c>
      <c r="Q266" s="242">
        <v>0.3</v>
      </c>
      <c r="R266" s="242">
        <v>0.4</v>
      </c>
      <c r="S266" s="242">
        <v>0.5</v>
      </c>
      <c r="T266" s="242">
        <v>0.6</v>
      </c>
      <c r="U266" s="242">
        <v>0.7</v>
      </c>
      <c r="V266" s="242">
        <v>0.8</v>
      </c>
      <c r="W266" s="242">
        <v>0.9</v>
      </c>
      <c r="X266" s="242">
        <v>1</v>
      </c>
      <c r="Y266" s="243"/>
      <c r="Z266" s="244"/>
    </row>
    <row r="267" spans="1:26" ht="15" customHeight="1">
      <c r="A267" s="236" t="s">
        <v>2909</v>
      </c>
      <c r="B267" s="237" t="s">
        <v>2910</v>
      </c>
      <c r="C267" s="237" t="s">
        <v>4137</v>
      </c>
      <c r="D267" s="238">
        <v>8</v>
      </c>
      <c r="E267" s="238" t="s">
        <v>3959</v>
      </c>
      <c r="F267" s="237" t="s">
        <v>4219</v>
      </c>
      <c r="G267" s="238" t="s">
        <v>3889</v>
      </c>
      <c r="H267" s="238" t="s">
        <v>3855</v>
      </c>
      <c r="I267" s="239" t="s">
        <v>3843</v>
      </c>
      <c r="J267" s="239" t="s">
        <v>3843</v>
      </c>
      <c r="K267" s="238" t="s">
        <v>3870</v>
      </c>
      <c r="L267" s="238" t="s">
        <v>3883</v>
      </c>
      <c r="M267" s="240">
        <v>0.24</v>
      </c>
      <c r="N267" s="241"/>
      <c r="O267" s="242">
        <v>0.1</v>
      </c>
      <c r="P267" s="242">
        <v>0.2</v>
      </c>
      <c r="Q267" s="242">
        <v>0.3</v>
      </c>
      <c r="R267" s="242">
        <v>0.4</v>
      </c>
      <c r="S267" s="242">
        <v>0.5</v>
      </c>
      <c r="T267" s="242">
        <v>0.6</v>
      </c>
      <c r="U267" s="242">
        <v>0.7</v>
      </c>
      <c r="V267" s="242">
        <v>0.8</v>
      </c>
      <c r="W267" s="242">
        <v>0.9</v>
      </c>
      <c r="X267" s="242">
        <v>1</v>
      </c>
      <c r="Y267" s="243"/>
      <c r="Z267" s="244"/>
    </row>
    <row r="268" spans="1:26" ht="15" customHeight="1">
      <c r="A268" s="236" t="s">
        <v>2967</v>
      </c>
      <c r="B268" s="237" t="s">
        <v>2968</v>
      </c>
      <c r="C268" s="237" t="s">
        <v>4137</v>
      </c>
      <c r="D268" s="238">
        <v>8</v>
      </c>
      <c r="E268" s="238" t="s">
        <v>3959</v>
      </c>
      <c r="F268" s="237" t="s">
        <v>4220</v>
      </c>
      <c r="G268" s="238" t="s">
        <v>3886</v>
      </c>
      <c r="H268" s="238" t="s">
        <v>3855</v>
      </c>
      <c r="I268" s="239" t="s">
        <v>3843</v>
      </c>
      <c r="J268" s="239" t="s">
        <v>3843</v>
      </c>
      <c r="K268" s="238" t="s">
        <v>3870</v>
      </c>
      <c r="L268" s="238" t="s">
        <v>3883</v>
      </c>
      <c r="M268" s="240">
        <v>0.2</v>
      </c>
      <c r="N268" s="241"/>
      <c r="O268" s="242">
        <v>0.1</v>
      </c>
      <c r="P268" s="242">
        <v>0.2</v>
      </c>
      <c r="Q268" s="242">
        <v>0.3</v>
      </c>
      <c r="R268" s="242">
        <v>0.4</v>
      </c>
      <c r="S268" s="242">
        <v>0.5</v>
      </c>
      <c r="T268" s="242">
        <v>0.6</v>
      </c>
      <c r="U268" s="242">
        <v>0.7</v>
      </c>
      <c r="V268" s="242">
        <v>0.8</v>
      </c>
      <c r="W268" s="242">
        <v>0.9</v>
      </c>
      <c r="X268" s="242">
        <v>1</v>
      </c>
      <c r="Y268" s="243"/>
      <c r="Z268" s="244"/>
    </row>
    <row r="269" spans="1:26" ht="15" customHeight="1">
      <c r="A269" s="236" t="s">
        <v>2978</v>
      </c>
      <c r="B269" s="237" t="s">
        <v>2979</v>
      </c>
      <c r="C269" s="237" t="s">
        <v>4137</v>
      </c>
      <c r="D269" s="238">
        <v>11</v>
      </c>
      <c r="E269" s="238" t="s">
        <v>3964</v>
      </c>
      <c r="F269" s="237" t="s">
        <v>4221</v>
      </c>
      <c r="G269" s="238" t="s">
        <v>3961</v>
      </c>
      <c r="H269" s="238" t="s">
        <v>3855</v>
      </c>
      <c r="I269" s="239" t="s">
        <v>3843</v>
      </c>
      <c r="J269" s="239" t="s">
        <v>3843</v>
      </c>
      <c r="K269" s="238" t="s">
        <v>3870</v>
      </c>
      <c r="L269" s="238" t="s">
        <v>3883</v>
      </c>
      <c r="M269" s="240">
        <v>0.05</v>
      </c>
      <c r="N269" s="241"/>
      <c r="O269" s="242">
        <v>0.1</v>
      </c>
      <c r="P269" s="242">
        <v>0.2</v>
      </c>
      <c r="Q269" s="242">
        <v>0.3</v>
      </c>
      <c r="R269" s="242">
        <v>0.4</v>
      </c>
      <c r="S269" s="242">
        <v>0.5</v>
      </c>
      <c r="T269" s="242">
        <v>0.6</v>
      </c>
      <c r="U269" s="242">
        <v>0.7</v>
      </c>
      <c r="V269" s="242">
        <v>0.8</v>
      </c>
      <c r="W269" s="242">
        <v>0.9</v>
      </c>
      <c r="X269" s="242">
        <v>1</v>
      </c>
      <c r="Y269" s="243"/>
      <c r="Z269" s="244"/>
    </row>
    <row r="270" spans="1:26" ht="15" customHeight="1">
      <c r="A270" s="236" t="s">
        <v>2985</v>
      </c>
      <c r="B270" s="237" t="s">
        <v>2986</v>
      </c>
      <c r="C270" s="237" t="s">
        <v>4137</v>
      </c>
      <c r="D270" s="238">
        <v>10</v>
      </c>
      <c r="E270" s="238" t="s">
        <v>3971</v>
      </c>
      <c r="F270" s="237" t="s">
        <v>4222</v>
      </c>
      <c r="G270" s="238" t="s">
        <v>3961</v>
      </c>
      <c r="H270" s="238" t="s">
        <v>3855</v>
      </c>
      <c r="I270" s="239" t="s">
        <v>3843</v>
      </c>
      <c r="J270" s="239" t="s">
        <v>3843</v>
      </c>
      <c r="K270" s="238" t="s">
        <v>3870</v>
      </c>
      <c r="L270" s="238" t="s">
        <v>3883</v>
      </c>
      <c r="M270" s="240">
        <v>0.05</v>
      </c>
      <c r="N270" s="241"/>
      <c r="O270" s="242">
        <v>0.1</v>
      </c>
      <c r="P270" s="242">
        <v>0.2</v>
      </c>
      <c r="Q270" s="242">
        <v>0.3</v>
      </c>
      <c r="R270" s="242">
        <v>0.4</v>
      </c>
      <c r="S270" s="242">
        <v>0.5</v>
      </c>
      <c r="T270" s="242">
        <v>0.6</v>
      </c>
      <c r="U270" s="242">
        <v>0.7</v>
      </c>
      <c r="V270" s="242">
        <v>0.8</v>
      </c>
      <c r="W270" s="242">
        <v>0.9</v>
      </c>
      <c r="X270" s="242">
        <v>1</v>
      </c>
      <c r="Y270" s="243"/>
      <c r="Z270" s="244"/>
    </row>
    <row r="271" spans="1:26" ht="15" customHeight="1">
      <c r="A271" s="236" t="s">
        <v>2972</v>
      </c>
      <c r="B271" s="237" t="s">
        <v>2973</v>
      </c>
      <c r="C271" s="237" t="s">
        <v>4137</v>
      </c>
      <c r="D271" s="238">
        <v>13</v>
      </c>
      <c r="E271" s="238" t="s">
        <v>4172</v>
      </c>
      <c r="F271" s="237" t="s">
        <v>4223</v>
      </c>
      <c r="G271" s="238" t="s">
        <v>3961</v>
      </c>
      <c r="H271" s="238" t="s">
        <v>3855</v>
      </c>
      <c r="I271" s="239" t="s">
        <v>3843</v>
      </c>
      <c r="J271" s="239" t="s">
        <v>3843</v>
      </c>
      <c r="K271" s="238" t="s">
        <v>3870</v>
      </c>
      <c r="L271" s="238" t="s">
        <v>3883</v>
      </c>
      <c r="M271" s="240">
        <v>0.05</v>
      </c>
      <c r="N271" s="241"/>
      <c r="O271" s="242">
        <v>0.1</v>
      </c>
      <c r="P271" s="242">
        <v>0.2</v>
      </c>
      <c r="Q271" s="242">
        <v>0.3</v>
      </c>
      <c r="R271" s="242">
        <v>0.4</v>
      </c>
      <c r="S271" s="242">
        <v>0.5</v>
      </c>
      <c r="T271" s="242">
        <v>0.6</v>
      </c>
      <c r="U271" s="242">
        <v>0.7</v>
      </c>
      <c r="V271" s="242">
        <v>0.8</v>
      </c>
      <c r="W271" s="242">
        <v>0.9</v>
      </c>
      <c r="X271" s="242">
        <v>1</v>
      </c>
      <c r="Y271" s="243"/>
      <c r="Z271" s="244"/>
    </row>
    <row r="272" spans="1:26" ht="15" customHeight="1">
      <c r="A272" s="236" t="s">
        <v>2961</v>
      </c>
      <c r="B272" s="237" t="s">
        <v>2962</v>
      </c>
      <c r="C272" s="237" t="s">
        <v>4137</v>
      </c>
      <c r="D272" s="238">
        <v>17</v>
      </c>
      <c r="E272" s="238" t="s">
        <v>4156</v>
      </c>
      <c r="F272" s="237" t="s">
        <v>4224</v>
      </c>
      <c r="G272" s="238" t="s">
        <v>3961</v>
      </c>
      <c r="H272" s="238" t="s">
        <v>3855</v>
      </c>
      <c r="I272" s="239" t="s">
        <v>3843</v>
      </c>
      <c r="J272" s="239" t="s">
        <v>3843</v>
      </c>
      <c r="K272" s="238" t="s">
        <v>3870</v>
      </c>
      <c r="L272" s="238" t="s">
        <v>3883</v>
      </c>
      <c r="M272" s="240">
        <v>0.05</v>
      </c>
      <c r="N272" s="241"/>
      <c r="O272" s="242">
        <v>0.1</v>
      </c>
      <c r="P272" s="242">
        <v>0.2</v>
      </c>
      <c r="Q272" s="242">
        <v>0.3</v>
      </c>
      <c r="R272" s="242">
        <v>0.4</v>
      </c>
      <c r="S272" s="242">
        <v>0.5</v>
      </c>
      <c r="T272" s="242">
        <v>0.6</v>
      </c>
      <c r="U272" s="242">
        <v>0.7</v>
      </c>
      <c r="V272" s="242">
        <v>0.8</v>
      </c>
      <c r="W272" s="242">
        <v>0.9</v>
      </c>
      <c r="X272" s="242">
        <v>1</v>
      </c>
      <c r="Y272" s="243"/>
      <c r="Z272" s="244"/>
    </row>
    <row r="273" spans="1:26" ht="15" customHeight="1">
      <c r="A273" s="236" t="s">
        <v>2956</v>
      </c>
      <c r="B273" s="237" t="s">
        <v>2957</v>
      </c>
      <c r="C273" s="237" t="s">
        <v>4137</v>
      </c>
      <c r="D273" s="238">
        <v>13</v>
      </c>
      <c r="E273" s="238" t="s">
        <v>4172</v>
      </c>
      <c r="F273" s="237" t="s">
        <v>4225</v>
      </c>
      <c r="G273" s="238" t="s">
        <v>3961</v>
      </c>
      <c r="H273" s="238" t="s">
        <v>3855</v>
      </c>
      <c r="I273" s="239" t="s">
        <v>3843</v>
      </c>
      <c r="J273" s="239" t="s">
        <v>3843</v>
      </c>
      <c r="K273" s="238" t="s">
        <v>3870</v>
      </c>
      <c r="L273" s="238" t="s">
        <v>3883</v>
      </c>
      <c r="M273" s="240">
        <v>0.05</v>
      </c>
      <c r="N273" s="241"/>
      <c r="O273" s="242">
        <v>0.1</v>
      </c>
      <c r="P273" s="242">
        <v>0.2</v>
      </c>
      <c r="Q273" s="242">
        <v>0.3</v>
      </c>
      <c r="R273" s="242">
        <v>0.4</v>
      </c>
      <c r="S273" s="242">
        <v>0.5</v>
      </c>
      <c r="T273" s="242">
        <v>0.6</v>
      </c>
      <c r="U273" s="242">
        <v>0.7</v>
      </c>
      <c r="V273" s="242">
        <v>0.8</v>
      </c>
      <c r="W273" s="242">
        <v>0.9</v>
      </c>
      <c r="X273" s="242">
        <v>1</v>
      </c>
      <c r="Y273" s="243"/>
      <c r="Z273" s="244"/>
    </row>
    <row r="274" spans="1:26" ht="15" customHeight="1">
      <c r="A274" s="236" t="s">
        <v>2951</v>
      </c>
      <c r="B274" s="237" t="s">
        <v>2952</v>
      </c>
      <c r="C274" s="237" t="s">
        <v>4137</v>
      </c>
      <c r="D274" s="238">
        <v>13</v>
      </c>
      <c r="E274" s="238" t="s">
        <v>4172</v>
      </c>
      <c r="F274" s="237" t="s">
        <v>4226</v>
      </c>
      <c r="G274" s="238" t="s">
        <v>3961</v>
      </c>
      <c r="H274" s="238" t="s">
        <v>3855</v>
      </c>
      <c r="I274" s="239" t="s">
        <v>3843</v>
      </c>
      <c r="J274" s="239" t="s">
        <v>3843</v>
      </c>
      <c r="K274" s="238" t="s">
        <v>3870</v>
      </c>
      <c r="L274" s="238" t="s">
        <v>3883</v>
      </c>
      <c r="M274" s="240">
        <v>0.05</v>
      </c>
      <c r="N274" s="241"/>
      <c r="O274" s="242">
        <v>0.1</v>
      </c>
      <c r="P274" s="242">
        <v>0.2</v>
      </c>
      <c r="Q274" s="242">
        <v>0.3</v>
      </c>
      <c r="R274" s="242">
        <v>0.4</v>
      </c>
      <c r="S274" s="242">
        <v>0.5</v>
      </c>
      <c r="T274" s="242">
        <v>0.6</v>
      </c>
      <c r="U274" s="242">
        <v>0.7</v>
      </c>
      <c r="V274" s="242">
        <v>0.8</v>
      </c>
      <c r="W274" s="242">
        <v>0.9</v>
      </c>
      <c r="X274" s="242">
        <v>1</v>
      </c>
      <c r="Y274" s="243"/>
      <c r="Z274" s="244"/>
    </row>
    <row r="275" spans="1:26" ht="15" customHeight="1">
      <c r="A275" s="236" t="s">
        <v>2943</v>
      </c>
      <c r="B275" s="237" t="s">
        <v>2944</v>
      </c>
      <c r="C275" s="237" t="s">
        <v>4137</v>
      </c>
      <c r="D275" s="238">
        <v>12</v>
      </c>
      <c r="E275" s="238" t="s">
        <v>4043</v>
      </c>
      <c r="F275" s="237" t="s">
        <v>4227</v>
      </c>
      <c r="G275" s="238" t="s">
        <v>3961</v>
      </c>
      <c r="H275" s="238" t="s">
        <v>3855</v>
      </c>
      <c r="I275" s="239" t="s">
        <v>3843</v>
      </c>
      <c r="J275" s="239" t="s">
        <v>3843</v>
      </c>
      <c r="K275" s="238" t="s">
        <v>3870</v>
      </c>
      <c r="L275" s="238" t="s">
        <v>3883</v>
      </c>
      <c r="M275" s="240">
        <v>0.05</v>
      </c>
      <c r="N275" s="241"/>
      <c r="O275" s="242">
        <v>0.1</v>
      </c>
      <c r="P275" s="242">
        <v>0.2</v>
      </c>
      <c r="Q275" s="242">
        <v>0.3</v>
      </c>
      <c r="R275" s="242">
        <v>0.4</v>
      </c>
      <c r="S275" s="242">
        <v>0.5</v>
      </c>
      <c r="T275" s="242">
        <v>0.6</v>
      </c>
      <c r="U275" s="242">
        <v>0.7</v>
      </c>
      <c r="V275" s="242">
        <v>0.8</v>
      </c>
      <c r="W275" s="242">
        <v>0.9</v>
      </c>
      <c r="X275" s="242">
        <v>1</v>
      </c>
      <c r="Y275" s="243"/>
      <c r="Z275" s="244"/>
    </row>
    <row r="276" spans="1:26" ht="15" customHeight="1">
      <c r="A276" s="236" t="s">
        <v>2932</v>
      </c>
      <c r="B276" s="237" t="s">
        <v>2933</v>
      </c>
      <c r="C276" s="237" t="s">
        <v>4137</v>
      </c>
      <c r="D276" s="238">
        <v>10</v>
      </c>
      <c r="E276" s="238" t="s">
        <v>3971</v>
      </c>
      <c r="F276" s="237" t="s">
        <v>4228</v>
      </c>
      <c r="G276" s="238" t="s">
        <v>3961</v>
      </c>
      <c r="H276" s="238" t="s">
        <v>3855</v>
      </c>
      <c r="I276" s="239" t="s">
        <v>3843</v>
      </c>
      <c r="J276" s="239" t="s">
        <v>3843</v>
      </c>
      <c r="K276" s="238" t="s">
        <v>3870</v>
      </c>
      <c r="L276" s="238" t="s">
        <v>3883</v>
      </c>
      <c r="M276" s="240">
        <v>0.05</v>
      </c>
      <c r="N276" s="241"/>
      <c r="O276" s="242">
        <v>0.1</v>
      </c>
      <c r="P276" s="242">
        <v>0.2</v>
      </c>
      <c r="Q276" s="242">
        <v>0.3</v>
      </c>
      <c r="R276" s="242">
        <v>0.4</v>
      </c>
      <c r="S276" s="242">
        <v>0.5</v>
      </c>
      <c r="T276" s="242">
        <v>0.6</v>
      </c>
      <c r="U276" s="242">
        <v>0.7</v>
      </c>
      <c r="V276" s="242">
        <v>0.8</v>
      </c>
      <c r="W276" s="242">
        <v>0.9</v>
      </c>
      <c r="X276" s="242">
        <v>1</v>
      </c>
      <c r="Y276" s="243"/>
      <c r="Z276" s="244"/>
    </row>
    <row r="277" spans="1:26" ht="15" customHeight="1">
      <c r="A277" s="236" t="s">
        <v>2921</v>
      </c>
      <c r="B277" s="237" t="s">
        <v>2922</v>
      </c>
      <c r="C277" s="237" t="s">
        <v>4137</v>
      </c>
      <c r="D277" s="238">
        <v>16</v>
      </c>
      <c r="E277" s="238" t="s">
        <v>4138</v>
      </c>
      <c r="F277" s="237" t="s">
        <v>4229</v>
      </c>
      <c r="G277" s="238" t="s">
        <v>3961</v>
      </c>
      <c r="H277" s="238" t="s">
        <v>3855</v>
      </c>
      <c r="I277" s="239" t="s">
        <v>3843</v>
      </c>
      <c r="J277" s="239" t="s">
        <v>3843</v>
      </c>
      <c r="K277" s="238" t="s">
        <v>3870</v>
      </c>
      <c r="L277" s="238" t="s">
        <v>3883</v>
      </c>
      <c r="M277" s="240">
        <v>0.05</v>
      </c>
      <c r="N277" s="241"/>
      <c r="O277" s="242">
        <v>0.1</v>
      </c>
      <c r="P277" s="242">
        <v>0.2</v>
      </c>
      <c r="Q277" s="242">
        <v>0.3</v>
      </c>
      <c r="R277" s="242">
        <v>0.4</v>
      </c>
      <c r="S277" s="242">
        <v>0.5</v>
      </c>
      <c r="T277" s="242">
        <v>0.6</v>
      </c>
      <c r="U277" s="242">
        <v>0.7</v>
      </c>
      <c r="V277" s="242">
        <v>0.8</v>
      </c>
      <c r="W277" s="242">
        <v>0.9</v>
      </c>
      <c r="X277" s="242">
        <v>1</v>
      </c>
      <c r="Y277" s="243"/>
      <c r="Z277" s="244"/>
    </row>
    <row r="278" spans="1:26" ht="15" customHeight="1">
      <c r="A278" s="236" t="s">
        <v>2915</v>
      </c>
      <c r="B278" s="237" t="s">
        <v>2916</v>
      </c>
      <c r="C278" s="237" t="s">
        <v>4137</v>
      </c>
      <c r="D278" s="238">
        <v>16</v>
      </c>
      <c r="E278" s="238" t="s">
        <v>4138</v>
      </c>
      <c r="F278" s="237" t="s">
        <v>4230</v>
      </c>
      <c r="G278" s="238" t="s">
        <v>3961</v>
      </c>
      <c r="H278" s="238" t="s">
        <v>3855</v>
      </c>
      <c r="I278" s="239" t="s">
        <v>3843</v>
      </c>
      <c r="J278" s="239" t="s">
        <v>3843</v>
      </c>
      <c r="K278" s="238" t="s">
        <v>3870</v>
      </c>
      <c r="L278" s="238" t="s">
        <v>3883</v>
      </c>
      <c r="M278" s="240">
        <v>0.05</v>
      </c>
      <c r="N278" s="241"/>
      <c r="O278" s="242">
        <v>0.1</v>
      </c>
      <c r="P278" s="242">
        <v>0.2</v>
      </c>
      <c r="Q278" s="242">
        <v>0.3</v>
      </c>
      <c r="R278" s="242">
        <v>0.4</v>
      </c>
      <c r="S278" s="242">
        <v>0.5</v>
      </c>
      <c r="T278" s="242">
        <v>0.6</v>
      </c>
      <c r="U278" s="242">
        <v>0.7</v>
      </c>
      <c r="V278" s="242">
        <v>0.8</v>
      </c>
      <c r="W278" s="242">
        <v>0.9</v>
      </c>
      <c r="X278" s="242">
        <v>1</v>
      </c>
      <c r="Y278" s="243"/>
      <c r="Z278" s="244"/>
    </row>
    <row r="279" spans="1:26" ht="15" customHeight="1">
      <c r="A279" s="236" t="s">
        <v>3219</v>
      </c>
      <c r="B279" s="237" t="s">
        <v>3220</v>
      </c>
      <c r="C279" s="237" t="s">
        <v>4137</v>
      </c>
      <c r="D279" s="238">
        <v>10</v>
      </c>
      <c r="E279" s="238" t="s">
        <v>3971</v>
      </c>
      <c r="F279" s="237" t="s">
        <v>4231</v>
      </c>
      <c r="G279" s="238" t="s">
        <v>3961</v>
      </c>
      <c r="H279" s="238" t="s">
        <v>3855</v>
      </c>
      <c r="I279" s="239" t="s">
        <v>3843</v>
      </c>
      <c r="J279" s="239" t="s">
        <v>3843</v>
      </c>
      <c r="K279" s="238" t="s">
        <v>3870</v>
      </c>
      <c r="L279" s="238" t="s">
        <v>3883</v>
      </c>
      <c r="M279" s="240">
        <v>0.05</v>
      </c>
      <c r="N279" s="241"/>
      <c r="O279" s="242">
        <v>0.1</v>
      </c>
      <c r="P279" s="242">
        <v>0.2</v>
      </c>
      <c r="Q279" s="242">
        <v>0.3</v>
      </c>
      <c r="R279" s="242">
        <v>0.4</v>
      </c>
      <c r="S279" s="242">
        <v>0.5</v>
      </c>
      <c r="T279" s="242">
        <v>0.6</v>
      </c>
      <c r="U279" s="242">
        <v>0.7</v>
      </c>
      <c r="V279" s="242">
        <v>0.8</v>
      </c>
      <c r="W279" s="242">
        <v>0.9</v>
      </c>
      <c r="X279" s="242">
        <v>1</v>
      </c>
      <c r="Y279" s="243"/>
      <c r="Z279" s="244"/>
    </row>
    <row r="280" spans="1:26" ht="15" customHeight="1">
      <c r="A280" s="236" t="s">
        <v>2927</v>
      </c>
      <c r="B280" s="237" t="s">
        <v>2928</v>
      </c>
      <c r="C280" s="237" t="s">
        <v>4137</v>
      </c>
      <c r="D280" s="238">
        <v>8</v>
      </c>
      <c r="E280" s="238" t="s">
        <v>3959</v>
      </c>
      <c r="F280" s="237" t="s">
        <v>4232</v>
      </c>
      <c r="G280" s="238" t="s">
        <v>3886</v>
      </c>
      <c r="H280" s="238" t="s">
        <v>3855</v>
      </c>
      <c r="I280" s="239" t="s">
        <v>3843</v>
      </c>
      <c r="J280" s="239" t="s">
        <v>3843</v>
      </c>
      <c r="K280" s="238" t="s">
        <v>3870</v>
      </c>
      <c r="L280" s="238" t="s">
        <v>3883</v>
      </c>
      <c r="M280" s="240">
        <v>0.15</v>
      </c>
      <c r="N280" s="241"/>
      <c r="O280" s="242">
        <v>0.1</v>
      </c>
      <c r="P280" s="242">
        <v>0.2</v>
      </c>
      <c r="Q280" s="242">
        <v>0.3</v>
      </c>
      <c r="R280" s="242">
        <v>0.4</v>
      </c>
      <c r="S280" s="242">
        <v>0.5</v>
      </c>
      <c r="T280" s="242">
        <v>0.6</v>
      </c>
      <c r="U280" s="242">
        <v>0.7</v>
      </c>
      <c r="V280" s="242">
        <v>0.8</v>
      </c>
      <c r="W280" s="242">
        <v>0.9</v>
      </c>
      <c r="X280" s="242">
        <v>1</v>
      </c>
      <c r="Y280" s="243"/>
      <c r="Z280" s="244"/>
    </row>
    <row r="281" spans="1:26" ht="15" customHeight="1">
      <c r="A281" s="236" t="s">
        <v>2901</v>
      </c>
      <c r="B281" s="237" t="s">
        <v>2902</v>
      </c>
      <c r="C281" s="237" t="s">
        <v>4137</v>
      </c>
      <c r="D281" s="238">
        <v>8</v>
      </c>
      <c r="E281" s="238" t="s">
        <v>3959</v>
      </c>
      <c r="F281" s="237" t="s">
        <v>4233</v>
      </c>
      <c r="G281" s="238" t="s">
        <v>3867</v>
      </c>
      <c r="H281" s="238" t="s">
        <v>3855</v>
      </c>
      <c r="I281" s="239" t="s">
        <v>3843</v>
      </c>
      <c r="J281" s="239" t="s">
        <v>3843</v>
      </c>
      <c r="K281" s="238" t="s">
        <v>3870</v>
      </c>
      <c r="L281" s="238" t="s">
        <v>3883</v>
      </c>
      <c r="M281" s="240">
        <v>0.1</v>
      </c>
      <c r="N281" s="241"/>
      <c r="O281" s="242">
        <v>0.1</v>
      </c>
      <c r="P281" s="242">
        <v>0.2</v>
      </c>
      <c r="Q281" s="242">
        <v>0.3</v>
      </c>
      <c r="R281" s="242">
        <v>0.4</v>
      </c>
      <c r="S281" s="242">
        <v>0.5</v>
      </c>
      <c r="T281" s="242">
        <v>0.6</v>
      </c>
      <c r="U281" s="242">
        <v>0.7</v>
      </c>
      <c r="V281" s="242">
        <v>0.8</v>
      </c>
      <c r="W281" s="242">
        <v>0.9</v>
      </c>
      <c r="X281" s="242">
        <v>1</v>
      </c>
      <c r="Y281" s="243"/>
      <c r="Z281" s="244"/>
    </row>
    <row r="282" spans="1:26" ht="15" customHeight="1">
      <c r="A282" s="236" t="s">
        <v>3295</v>
      </c>
      <c r="B282" s="237" t="s">
        <v>3296</v>
      </c>
      <c r="C282" s="237" t="s">
        <v>4137</v>
      </c>
      <c r="D282" s="238">
        <v>12</v>
      </c>
      <c r="E282" s="238" t="s">
        <v>4043</v>
      </c>
      <c r="F282" s="237" t="s">
        <v>4234</v>
      </c>
      <c r="G282" s="238" t="s">
        <v>3961</v>
      </c>
      <c r="H282" s="238" t="s">
        <v>3855</v>
      </c>
      <c r="I282" s="239" t="s">
        <v>3843</v>
      </c>
      <c r="J282" s="239" t="s">
        <v>3843</v>
      </c>
      <c r="K282" s="238" t="s">
        <v>3870</v>
      </c>
      <c r="L282" s="238" t="s">
        <v>3883</v>
      </c>
      <c r="M282" s="240">
        <v>0.05</v>
      </c>
      <c r="N282" s="241"/>
      <c r="O282" s="242">
        <v>0.1</v>
      </c>
      <c r="P282" s="242">
        <v>0.2</v>
      </c>
      <c r="Q282" s="242">
        <v>0.3</v>
      </c>
      <c r="R282" s="242">
        <v>0.4</v>
      </c>
      <c r="S282" s="242">
        <v>0.5</v>
      </c>
      <c r="T282" s="242">
        <v>0.6</v>
      </c>
      <c r="U282" s="242">
        <v>0.7</v>
      </c>
      <c r="V282" s="242">
        <v>0.8</v>
      </c>
      <c r="W282" s="242">
        <v>0.9</v>
      </c>
      <c r="X282" s="242">
        <v>1</v>
      </c>
      <c r="Y282" s="243"/>
      <c r="Z282" s="244"/>
    </row>
    <row r="283" spans="1:26" ht="15" customHeight="1">
      <c r="A283" s="236" t="s">
        <v>3290</v>
      </c>
      <c r="B283" s="237" t="s">
        <v>3291</v>
      </c>
      <c r="C283" s="237" t="s">
        <v>4137</v>
      </c>
      <c r="D283" s="238">
        <v>12</v>
      </c>
      <c r="E283" s="238" t="s">
        <v>4043</v>
      </c>
      <c r="F283" s="237" t="s">
        <v>4235</v>
      </c>
      <c r="G283" s="238" t="s">
        <v>3961</v>
      </c>
      <c r="H283" s="238" t="s">
        <v>3855</v>
      </c>
      <c r="I283" s="239" t="s">
        <v>3843</v>
      </c>
      <c r="J283" s="239" t="s">
        <v>3843</v>
      </c>
      <c r="K283" s="238" t="s">
        <v>3870</v>
      </c>
      <c r="L283" s="238" t="s">
        <v>3883</v>
      </c>
      <c r="M283" s="240">
        <v>0.05</v>
      </c>
      <c r="N283" s="241"/>
      <c r="O283" s="242">
        <v>0.1</v>
      </c>
      <c r="P283" s="242">
        <v>0.2</v>
      </c>
      <c r="Q283" s="242">
        <v>0.3</v>
      </c>
      <c r="R283" s="242">
        <v>0.4</v>
      </c>
      <c r="S283" s="242">
        <v>0.5</v>
      </c>
      <c r="T283" s="242">
        <v>0.6</v>
      </c>
      <c r="U283" s="242">
        <v>0.7</v>
      </c>
      <c r="V283" s="242">
        <v>0.8</v>
      </c>
      <c r="W283" s="242">
        <v>0.9</v>
      </c>
      <c r="X283" s="242">
        <v>1</v>
      </c>
      <c r="Y283" s="243"/>
      <c r="Z283" s="244"/>
    </row>
    <row r="284" spans="1:26" ht="15" customHeight="1">
      <c r="A284" s="236" t="s">
        <v>3285</v>
      </c>
      <c r="B284" s="237" t="s">
        <v>3286</v>
      </c>
      <c r="C284" s="237" t="s">
        <v>4137</v>
      </c>
      <c r="D284" s="238">
        <v>7</v>
      </c>
      <c r="E284" s="238" t="s">
        <v>3865</v>
      </c>
      <c r="F284" s="237" t="s">
        <v>4236</v>
      </c>
      <c r="G284" s="238" t="s">
        <v>3867</v>
      </c>
      <c r="H284" s="238" t="s">
        <v>3855</v>
      </c>
      <c r="I284" s="239" t="s">
        <v>3843</v>
      </c>
      <c r="J284" s="239" t="s">
        <v>3843</v>
      </c>
      <c r="K284" s="238" t="s">
        <v>3870</v>
      </c>
      <c r="L284" s="238" t="s">
        <v>3883</v>
      </c>
      <c r="M284" s="240">
        <v>0.1</v>
      </c>
      <c r="N284" s="241"/>
      <c r="O284" s="242">
        <v>0.1</v>
      </c>
      <c r="P284" s="242">
        <v>0.2</v>
      </c>
      <c r="Q284" s="242">
        <v>0.3</v>
      </c>
      <c r="R284" s="242">
        <v>0.4</v>
      </c>
      <c r="S284" s="242">
        <v>0.5</v>
      </c>
      <c r="T284" s="242">
        <v>0.6</v>
      </c>
      <c r="U284" s="242">
        <v>0.7</v>
      </c>
      <c r="V284" s="242">
        <v>0.8</v>
      </c>
      <c r="W284" s="242">
        <v>0.9</v>
      </c>
      <c r="X284" s="242">
        <v>1</v>
      </c>
      <c r="Y284" s="243"/>
      <c r="Z284" s="244"/>
    </row>
    <row r="285" spans="1:26" ht="15" customHeight="1">
      <c r="A285" s="236" t="s">
        <v>3280</v>
      </c>
      <c r="B285" s="237" t="s">
        <v>3281</v>
      </c>
      <c r="C285" s="237" t="s">
        <v>4137</v>
      </c>
      <c r="D285" s="238">
        <v>12</v>
      </c>
      <c r="E285" s="238" t="s">
        <v>4043</v>
      </c>
      <c r="F285" s="237" t="s">
        <v>4237</v>
      </c>
      <c r="G285" s="238" t="s">
        <v>3961</v>
      </c>
      <c r="H285" s="238" t="s">
        <v>3855</v>
      </c>
      <c r="I285" s="239" t="s">
        <v>3843</v>
      </c>
      <c r="J285" s="239" t="s">
        <v>3843</v>
      </c>
      <c r="K285" s="238" t="s">
        <v>3870</v>
      </c>
      <c r="L285" s="238" t="s">
        <v>3883</v>
      </c>
      <c r="M285" s="240">
        <v>0.05</v>
      </c>
      <c r="N285" s="241"/>
      <c r="O285" s="242">
        <v>0.1</v>
      </c>
      <c r="P285" s="242">
        <v>0.2</v>
      </c>
      <c r="Q285" s="242">
        <v>0.3</v>
      </c>
      <c r="R285" s="242">
        <v>0.4</v>
      </c>
      <c r="S285" s="242">
        <v>0.5</v>
      </c>
      <c r="T285" s="242">
        <v>0.6</v>
      </c>
      <c r="U285" s="242">
        <v>0.7</v>
      </c>
      <c r="V285" s="242">
        <v>0.8</v>
      </c>
      <c r="W285" s="242">
        <v>0.9</v>
      </c>
      <c r="X285" s="242">
        <v>1</v>
      </c>
      <c r="Y285" s="243"/>
      <c r="Z285" s="244"/>
    </row>
    <row r="286" spans="1:26" ht="15" customHeight="1">
      <c r="A286" s="236" t="s">
        <v>3275</v>
      </c>
      <c r="B286" s="237" t="s">
        <v>3276</v>
      </c>
      <c r="C286" s="237" t="s">
        <v>4137</v>
      </c>
      <c r="D286" s="238">
        <v>17</v>
      </c>
      <c r="E286" s="238" t="s">
        <v>4156</v>
      </c>
      <c r="F286" s="237" t="s">
        <v>4238</v>
      </c>
      <c r="G286" s="238" t="s">
        <v>3961</v>
      </c>
      <c r="H286" s="238" t="s">
        <v>3855</v>
      </c>
      <c r="I286" s="239" t="s">
        <v>3843</v>
      </c>
      <c r="J286" s="239" t="s">
        <v>3843</v>
      </c>
      <c r="K286" s="238" t="s">
        <v>3870</v>
      </c>
      <c r="L286" s="238" t="s">
        <v>3883</v>
      </c>
      <c r="M286" s="240">
        <v>0.05</v>
      </c>
      <c r="N286" s="241"/>
      <c r="O286" s="242">
        <v>0.1</v>
      </c>
      <c r="P286" s="242">
        <v>0.2</v>
      </c>
      <c r="Q286" s="242">
        <v>0.3</v>
      </c>
      <c r="R286" s="242">
        <v>0.4</v>
      </c>
      <c r="S286" s="242">
        <v>0.5</v>
      </c>
      <c r="T286" s="242">
        <v>0.6</v>
      </c>
      <c r="U286" s="242">
        <v>0.7</v>
      </c>
      <c r="V286" s="242">
        <v>0.8</v>
      </c>
      <c r="W286" s="242">
        <v>0.9</v>
      </c>
      <c r="X286" s="242">
        <v>1</v>
      </c>
      <c r="Y286" s="243"/>
      <c r="Z286" s="244"/>
    </row>
    <row r="287" spans="1:26" ht="15" customHeight="1">
      <c r="A287" s="236" t="s">
        <v>3270</v>
      </c>
      <c r="B287" s="237" t="s">
        <v>3271</v>
      </c>
      <c r="C287" s="237" t="s">
        <v>4137</v>
      </c>
      <c r="D287" s="238">
        <v>7</v>
      </c>
      <c r="E287" s="238" t="s">
        <v>3865</v>
      </c>
      <c r="F287" s="237" t="s">
        <v>4239</v>
      </c>
      <c r="G287" s="238" t="s">
        <v>3867</v>
      </c>
      <c r="H287" s="238" t="s">
        <v>3855</v>
      </c>
      <c r="I287" s="239" t="s">
        <v>3843</v>
      </c>
      <c r="J287" s="239" t="s">
        <v>3843</v>
      </c>
      <c r="K287" s="238" t="s">
        <v>3870</v>
      </c>
      <c r="L287" s="238" t="s">
        <v>3883</v>
      </c>
      <c r="M287" s="240">
        <v>0.1</v>
      </c>
      <c r="N287" s="241"/>
      <c r="O287" s="242">
        <v>0.1</v>
      </c>
      <c r="P287" s="242">
        <v>0.2</v>
      </c>
      <c r="Q287" s="242">
        <v>0.3</v>
      </c>
      <c r="R287" s="242">
        <v>0.4</v>
      </c>
      <c r="S287" s="242">
        <v>0.5</v>
      </c>
      <c r="T287" s="242">
        <v>0.6</v>
      </c>
      <c r="U287" s="242">
        <v>0.7</v>
      </c>
      <c r="V287" s="242">
        <v>0.8</v>
      </c>
      <c r="W287" s="242">
        <v>0.9</v>
      </c>
      <c r="X287" s="242">
        <v>1</v>
      </c>
      <c r="Y287" s="243"/>
      <c r="Z287" s="244"/>
    </row>
    <row r="288" spans="1:26" ht="15" customHeight="1">
      <c r="A288" s="236" t="s">
        <v>3265</v>
      </c>
      <c r="B288" s="237" t="s">
        <v>3266</v>
      </c>
      <c r="C288" s="237" t="s">
        <v>4137</v>
      </c>
      <c r="D288" s="238">
        <v>16</v>
      </c>
      <c r="E288" s="238" t="s">
        <v>4138</v>
      </c>
      <c r="F288" s="237" t="s">
        <v>4240</v>
      </c>
      <c r="G288" s="238" t="s">
        <v>3961</v>
      </c>
      <c r="H288" s="238" t="s">
        <v>3855</v>
      </c>
      <c r="I288" s="239" t="s">
        <v>3843</v>
      </c>
      <c r="J288" s="239" t="s">
        <v>3843</v>
      </c>
      <c r="K288" s="238" t="s">
        <v>3870</v>
      </c>
      <c r="L288" s="238" t="s">
        <v>3883</v>
      </c>
      <c r="M288" s="240">
        <v>0.05</v>
      </c>
      <c r="N288" s="241"/>
      <c r="O288" s="242">
        <v>0.1</v>
      </c>
      <c r="P288" s="242">
        <v>0.2</v>
      </c>
      <c r="Q288" s="242">
        <v>0.3</v>
      </c>
      <c r="R288" s="242">
        <v>0.4</v>
      </c>
      <c r="S288" s="242">
        <v>0.5</v>
      </c>
      <c r="T288" s="242">
        <v>0.6</v>
      </c>
      <c r="U288" s="242">
        <v>0.7</v>
      </c>
      <c r="V288" s="242">
        <v>0.8</v>
      </c>
      <c r="W288" s="242">
        <v>0.9</v>
      </c>
      <c r="X288" s="242">
        <v>1</v>
      </c>
      <c r="Y288" s="243"/>
      <c r="Z288" s="244"/>
    </row>
    <row r="289" spans="1:26" ht="15" customHeight="1">
      <c r="A289" s="236" t="s">
        <v>3300</v>
      </c>
      <c r="B289" s="237" t="s">
        <v>3301</v>
      </c>
      <c r="C289" s="237" t="s">
        <v>4137</v>
      </c>
      <c r="D289" s="238">
        <v>16</v>
      </c>
      <c r="E289" s="238" t="s">
        <v>4138</v>
      </c>
      <c r="F289" s="237" t="s">
        <v>4241</v>
      </c>
      <c r="G289" s="238" t="s">
        <v>3961</v>
      </c>
      <c r="H289" s="238" t="s">
        <v>3855</v>
      </c>
      <c r="I289" s="239" t="s">
        <v>3843</v>
      </c>
      <c r="J289" s="239" t="s">
        <v>3843</v>
      </c>
      <c r="K289" s="238" t="s">
        <v>3870</v>
      </c>
      <c r="L289" s="238" t="s">
        <v>3883</v>
      </c>
      <c r="M289" s="240">
        <v>0.05</v>
      </c>
      <c r="N289" s="241"/>
      <c r="O289" s="242">
        <v>0.1</v>
      </c>
      <c r="P289" s="242">
        <v>0.2</v>
      </c>
      <c r="Q289" s="242">
        <v>0.3</v>
      </c>
      <c r="R289" s="242">
        <v>0.4</v>
      </c>
      <c r="S289" s="242">
        <v>0.5</v>
      </c>
      <c r="T289" s="242">
        <v>0.6</v>
      </c>
      <c r="U289" s="242">
        <v>0.7</v>
      </c>
      <c r="V289" s="242">
        <v>0.8</v>
      </c>
      <c r="W289" s="242">
        <v>0.9</v>
      </c>
      <c r="X289" s="242">
        <v>1</v>
      </c>
      <c r="Y289" s="243"/>
      <c r="Z289" s="244"/>
    </row>
    <row r="290" spans="1:26" ht="15" customHeight="1">
      <c r="A290" s="236" t="s">
        <v>2729</v>
      </c>
      <c r="B290" s="237" t="s">
        <v>2730</v>
      </c>
      <c r="C290" s="237" t="s">
        <v>4137</v>
      </c>
      <c r="D290" s="238">
        <v>17</v>
      </c>
      <c r="E290" s="238" t="s">
        <v>4156</v>
      </c>
      <c r="F290" s="237" t="s">
        <v>4242</v>
      </c>
      <c r="G290" s="238" t="s">
        <v>3961</v>
      </c>
      <c r="H290" s="238" t="s">
        <v>3855</v>
      </c>
      <c r="I290" s="239" t="s">
        <v>3843</v>
      </c>
      <c r="J290" s="239" t="s">
        <v>3843</v>
      </c>
      <c r="K290" s="238" t="s">
        <v>3870</v>
      </c>
      <c r="L290" s="238" t="s">
        <v>3883</v>
      </c>
      <c r="M290" s="240">
        <v>0.05</v>
      </c>
      <c r="N290" s="241"/>
      <c r="O290" s="242">
        <v>0.1</v>
      </c>
      <c r="P290" s="242">
        <v>0.2</v>
      </c>
      <c r="Q290" s="242">
        <v>0.3</v>
      </c>
      <c r="R290" s="242">
        <v>0.4</v>
      </c>
      <c r="S290" s="242">
        <v>0.5</v>
      </c>
      <c r="T290" s="242">
        <v>0.6</v>
      </c>
      <c r="U290" s="242">
        <v>0.7</v>
      </c>
      <c r="V290" s="242">
        <v>0.8</v>
      </c>
      <c r="W290" s="242">
        <v>0.9</v>
      </c>
      <c r="X290" s="242">
        <v>1</v>
      </c>
      <c r="Y290" s="243"/>
      <c r="Z290" s="244"/>
    </row>
    <row r="291" spans="1:26" ht="15" customHeight="1">
      <c r="A291" s="236" t="s">
        <v>2724</v>
      </c>
      <c r="B291" s="237" t="s">
        <v>2725</v>
      </c>
      <c r="C291" s="237" t="s">
        <v>4137</v>
      </c>
      <c r="D291" s="238">
        <v>17</v>
      </c>
      <c r="E291" s="238" t="s">
        <v>4156</v>
      </c>
      <c r="F291" s="237" t="s">
        <v>4243</v>
      </c>
      <c r="G291" s="238" t="s">
        <v>3961</v>
      </c>
      <c r="H291" s="238" t="s">
        <v>3855</v>
      </c>
      <c r="I291" s="239" t="s">
        <v>3843</v>
      </c>
      <c r="J291" s="239" t="s">
        <v>3843</v>
      </c>
      <c r="K291" s="238" t="s">
        <v>3870</v>
      </c>
      <c r="L291" s="238" t="s">
        <v>3883</v>
      </c>
      <c r="M291" s="240">
        <v>0.05</v>
      </c>
      <c r="N291" s="241"/>
      <c r="O291" s="242">
        <v>0.1</v>
      </c>
      <c r="P291" s="242">
        <v>0.2</v>
      </c>
      <c r="Q291" s="242">
        <v>0.3</v>
      </c>
      <c r="R291" s="242">
        <v>0.4</v>
      </c>
      <c r="S291" s="242">
        <v>0.5</v>
      </c>
      <c r="T291" s="242">
        <v>0.6</v>
      </c>
      <c r="U291" s="242">
        <v>0.7</v>
      </c>
      <c r="V291" s="242">
        <v>0.8</v>
      </c>
      <c r="W291" s="242">
        <v>0.9</v>
      </c>
      <c r="X291" s="242">
        <v>1</v>
      </c>
      <c r="Y291" s="243"/>
      <c r="Z291" s="252" t="s">
        <v>4244</v>
      </c>
    </row>
    <row r="292" spans="1:26" ht="15" customHeight="1">
      <c r="A292" s="236" t="s">
        <v>2586</v>
      </c>
      <c r="B292" s="237" t="s">
        <v>2587</v>
      </c>
      <c r="C292" s="237" t="s">
        <v>4137</v>
      </c>
      <c r="D292" s="238">
        <v>9</v>
      </c>
      <c r="E292" s="238" t="s">
        <v>3962</v>
      </c>
      <c r="F292" s="237" t="s">
        <v>4245</v>
      </c>
      <c r="G292" s="238" t="s">
        <v>3961</v>
      </c>
      <c r="H292" s="238" t="s">
        <v>3855</v>
      </c>
      <c r="I292" s="239" t="s">
        <v>3843</v>
      </c>
      <c r="J292" s="239" t="s">
        <v>3843</v>
      </c>
      <c r="K292" s="238" t="s">
        <v>3870</v>
      </c>
      <c r="L292" s="238" t="s">
        <v>3883</v>
      </c>
      <c r="M292" s="240">
        <v>0.05</v>
      </c>
      <c r="N292" s="241"/>
      <c r="O292" s="242">
        <v>0.1</v>
      </c>
      <c r="P292" s="242">
        <v>0.2</v>
      </c>
      <c r="Q292" s="242">
        <v>0.3</v>
      </c>
      <c r="R292" s="242">
        <v>0.4</v>
      </c>
      <c r="S292" s="242">
        <v>0.5</v>
      </c>
      <c r="T292" s="242">
        <v>0.6</v>
      </c>
      <c r="U292" s="242">
        <v>0.7</v>
      </c>
      <c r="V292" s="242">
        <v>0.8</v>
      </c>
      <c r="W292" s="242">
        <v>0.9</v>
      </c>
      <c r="X292" s="242">
        <v>1</v>
      </c>
      <c r="Y292" s="243"/>
      <c r="Z292" s="249" t="s">
        <v>4246</v>
      </c>
    </row>
    <row r="293" spans="1:26" ht="15" customHeight="1">
      <c r="A293" s="236" t="s">
        <v>2575</v>
      </c>
      <c r="B293" s="237" t="s">
        <v>2576</v>
      </c>
      <c r="C293" s="237" t="s">
        <v>4137</v>
      </c>
      <c r="D293" s="238">
        <v>14</v>
      </c>
      <c r="E293" s="238" t="s">
        <v>4150</v>
      </c>
      <c r="F293" s="237" t="s">
        <v>4247</v>
      </c>
      <c r="G293" s="238" t="s">
        <v>3961</v>
      </c>
      <c r="H293" s="238" t="s">
        <v>3855</v>
      </c>
      <c r="I293" s="239" t="s">
        <v>3843</v>
      </c>
      <c r="J293" s="239" t="s">
        <v>3843</v>
      </c>
      <c r="K293" s="238" t="s">
        <v>3870</v>
      </c>
      <c r="L293" s="238" t="s">
        <v>3883</v>
      </c>
      <c r="M293" s="240">
        <v>0.05</v>
      </c>
      <c r="N293" s="241"/>
      <c r="O293" s="242">
        <v>0.1</v>
      </c>
      <c r="P293" s="242">
        <v>0.2</v>
      </c>
      <c r="Q293" s="242">
        <v>0.3</v>
      </c>
      <c r="R293" s="242">
        <v>0.4</v>
      </c>
      <c r="S293" s="242">
        <v>0.5</v>
      </c>
      <c r="T293" s="242">
        <v>0.6</v>
      </c>
      <c r="U293" s="242">
        <v>0.7</v>
      </c>
      <c r="V293" s="242">
        <v>0.8</v>
      </c>
      <c r="W293" s="242">
        <v>0.9</v>
      </c>
      <c r="X293" s="242">
        <v>1</v>
      </c>
      <c r="Y293" s="243"/>
      <c r="Z293" s="244"/>
    </row>
    <row r="294" spans="1:26" ht="15" customHeight="1">
      <c r="A294" s="236" t="s">
        <v>2569</v>
      </c>
      <c r="B294" s="237" t="s">
        <v>2570</v>
      </c>
      <c r="C294" s="237" t="s">
        <v>4137</v>
      </c>
      <c r="D294" s="238">
        <v>17</v>
      </c>
      <c r="E294" s="238" t="s">
        <v>4156</v>
      </c>
      <c r="F294" s="237" t="s">
        <v>4248</v>
      </c>
      <c r="G294" s="238" t="s">
        <v>3961</v>
      </c>
      <c r="H294" s="238" t="s">
        <v>3855</v>
      </c>
      <c r="I294" s="239" t="s">
        <v>3843</v>
      </c>
      <c r="J294" s="239" t="s">
        <v>3843</v>
      </c>
      <c r="K294" s="238" t="s">
        <v>3870</v>
      </c>
      <c r="L294" s="238" t="s">
        <v>3883</v>
      </c>
      <c r="M294" s="240">
        <v>0.05</v>
      </c>
      <c r="N294" s="241"/>
      <c r="O294" s="242">
        <v>0.1</v>
      </c>
      <c r="P294" s="242">
        <v>0.2</v>
      </c>
      <c r="Q294" s="242">
        <v>0.3</v>
      </c>
      <c r="R294" s="242">
        <v>0.4</v>
      </c>
      <c r="S294" s="242">
        <v>0.5</v>
      </c>
      <c r="T294" s="242">
        <v>0.6</v>
      </c>
      <c r="U294" s="242">
        <v>0.7</v>
      </c>
      <c r="V294" s="242">
        <v>0.8</v>
      </c>
      <c r="W294" s="242">
        <v>0.9</v>
      </c>
      <c r="X294" s="242">
        <v>1</v>
      </c>
      <c r="Y294" s="243"/>
      <c r="Z294" s="244"/>
    </row>
    <row r="295" spans="1:26" ht="15" customHeight="1">
      <c r="A295" s="236" t="s">
        <v>2529</v>
      </c>
      <c r="B295" s="237" t="s">
        <v>2530</v>
      </c>
      <c r="C295" s="237" t="s">
        <v>4137</v>
      </c>
      <c r="D295" s="238">
        <v>16</v>
      </c>
      <c r="E295" s="238" t="s">
        <v>4138</v>
      </c>
      <c r="F295" s="237" t="s">
        <v>4249</v>
      </c>
      <c r="G295" s="238" t="s">
        <v>3961</v>
      </c>
      <c r="H295" s="238" t="s">
        <v>3855</v>
      </c>
      <c r="I295" s="239" t="s">
        <v>3843</v>
      </c>
      <c r="J295" s="239" t="s">
        <v>3843</v>
      </c>
      <c r="K295" s="238" t="s">
        <v>3870</v>
      </c>
      <c r="L295" s="238" t="s">
        <v>3883</v>
      </c>
      <c r="M295" s="240">
        <v>0.05</v>
      </c>
      <c r="N295" s="241"/>
      <c r="O295" s="242">
        <v>0.1</v>
      </c>
      <c r="P295" s="242">
        <v>0.2</v>
      </c>
      <c r="Q295" s="242">
        <v>0.3</v>
      </c>
      <c r="R295" s="242">
        <v>0.4</v>
      </c>
      <c r="S295" s="242">
        <v>0.5</v>
      </c>
      <c r="T295" s="242">
        <v>0.6</v>
      </c>
      <c r="U295" s="242">
        <v>0.7</v>
      </c>
      <c r="V295" s="242">
        <v>0.8</v>
      </c>
      <c r="W295" s="242">
        <v>0.9</v>
      </c>
      <c r="X295" s="242">
        <v>1</v>
      </c>
      <c r="Y295" s="243"/>
      <c r="Z295" s="244"/>
    </row>
    <row r="296" spans="1:26" ht="15" customHeight="1">
      <c r="A296" s="236" t="s">
        <v>2511</v>
      </c>
      <c r="B296" s="237" t="s">
        <v>2512</v>
      </c>
      <c r="C296" s="237" t="s">
        <v>4137</v>
      </c>
      <c r="D296" s="238">
        <v>15</v>
      </c>
      <c r="E296" s="238" t="s">
        <v>4158</v>
      </c>
      <c r="F296" s="237" t="s">
        <v>4250</v>
      </c>
      <c r="G296" s="238" t="s">
        <v>3961</v>
      </c>
      <c r="H296" s="238" t="s">
        <v>3855</v>
      </c>
      <c r="I296" s="239" t="s">
        <v>3843</v>
      </c>
      <c r="J296" s="239" t="s">
        <v>3843</v>
      </c>
      <c r="K296" s="238" t="s">
        <v>3870</v>
      </c>
      <c r="L296" s="238" t="s">
        <v>3883</v>
      </c>
      <c r="M296" s="240">
        <v>0.05</v>
      </c>
      <c r="N296" s="241"/>
      <c r="O296" s="242">
        <v>0.1</v>
      </c>
      <c r="P296" s="242">
        <v>0.2</v>
      </c>
      <c r="Q296" s="242">
        <v>0.3</v>
      </c>
      <c r="R296" s="242">
        <v>0.4</v>
      </c>
      <c r="S296" s="242">
        <v>0.5</v>
      </c>
      <c r="T296" s="242">
        <v>0.6</v>
      </c>
      <c r="U296" s="242">
        <v>0.7</v>
      </c>
      <c r="V296" s="242">
        <v>0.8</v>
      </c>
      <c r="W296" s="242">
        <v>0.9</v>
      </c>
      <c r="X296" s="242">
        <v>1</v>
      </c>
      <c r="Y296" s="243"/>
      <c r="Z296" s="244"/>
    </row>
    <row r="297" spans="1:26" ht="15" customHeight="1">
      <c r="A297" s="236" t="s">
        <v>2494</v>
      </c>
      <c r="B297" s="237" t="s">
        <v>2495</v>
      </c>
      <c r="C297" s="237" t="s">
        <v>4137</v>
      </c>
      <c r="D297" s="238">
        <v>11</v>
      </c>
      <c r="E297" s="238" t="s">
        <v>3964</v>
      </c>
      <c r="F297" s="237" t="s">
        <v>4251</v>
      </c>
      <c r="G297" s="238" t="s">
        <v>3867</v>
      </c>
      <c r="H297" s="238" t="s">
        <v>3855</v>
      </c>
      <c r="I297" s="239" t="s">
        <v>3902</v>
      </c>
      <c r="J297" s="239" t="s">
        <v>3843</v>
      </c>
      <c r="K297" s="238" t="s">
        <v>3870</v>
      </c>
      <c r="L297" s="238" t="s">
        <v>3883</v>
      </c>
      <c r="M297" s="240">
        <v>0.1</v>
      </c>
      <c r="N297" s="241"/>
      <c r="O297" s="242">
        <v>0.1</v>
      </c>
      <c r="P297" s="242">
        <v>0.2</v>
      </c>
      <c r="Q297" s="242">
        <v>0.3</v>
      </c>
      <c r="R297" s="242">
        <v>0.4</v>
      </c>
      <c r="S297" s="242">
        <v>0.5</v>
      </c>
      <c r="T297" s="242">
        <v>0.6</v>
      </c>
      <c r="U297" s="242">
        <v>0.7</v>
      </c>
      <c r="V297" s="242">
        <v>0.8</v>
      </c>
      <c r="W297" s="242">
        <v>0.9</v>
      </c>
      <c r="X297" s="242">
        <v>1</v>
      </c>
      <c r="Y297" s="243"/>
      <c r="Z297" s="244"/>
    </row>
    <row r="298" spans="1:26" ht="15" customHeight="1">
      <c r="A298" s="236" t="s">
        <v>2623</v>
      </c>
      <c r="B298" s="237" t="s">
        <v>2624</v>
      </c>
      <c r="C298" s="237" t="s">
        <v>4137</v>
      </c>
      <c r="D298" s="238">
        <v>9</v>
      </c>
      <c r="E298" s="238" t="s">
        <v>3962</v>
      </c>
      <c r="F298" s="237" t="s">
        <v>4252</v>
      </c>
      <c r="G298" s="238" t="s">
        <v>3961</v>
      </c>
      <c r="H298" s="238" t="s">
        <v>3855</v>
      </c>
      <c r="I298" s="239" t="s">
        <v>3843</v>
      </c>
      <c r="J298" s="239" t="s">
        <v>3843</v>
      </c>
      <c r="K298" s="238" t="s">
        <v>3870</v>
      </c>
      <c r="L298" s="238" t="s">
        <v>3883</v>
      </c>
      <c r="M298" s="240">
        <v>0.05</v>
      </c>
      <c r="N298" s="241"/>
      <c r="O298" s="242">
        <v>0.1</v>
      </c>
      <c r="P298" s="242">
        <v>0.2</v>
      </c>
      <c r="Q298" s="242">
        <v>0.3</v>
      </c>
      <c r="R298" s="242">
        <v>0.4</v>
      </c>
      <c r="S298" s="242">
        <v>0.5</v>
      </c>
      <c r="T298" s="242">
        <v>0.6</v>
      </c>
      <c r="U298" s="242">
        <v>0.7</v>
      </c>
      <c r="V298" s="242">
        <v>0.8</v>
      </c>
      <c r="W298" s="242">
        <v>0.9</v>
      </c>
      <c r="X298" s="242">
        <v>1</v>
      </c>
      <c r="Y298" s="243"/>
      <c r="Z298" s="244"/>
    </row>
    <row r="299" spans="1:26" ht="15" customHeight="1">
      <c r="A299" s="236" t="s">
        <v>1990</v>
      </c>
      <c r="B299" s="244" t="s">
        <v>4253</v>
      </c>
      <c r="C299" s="237" t="s">
        <v>4137</v>
      </c>
      <c r="D299" s="238">
        <v>14</v>
      </c>
      <c r="E299" s="238" t="s">
        <v>4150</v>
      </c>
      <c r="F299" s="237" t="s">
        <v>4254</v>
      </c>
      <c r="G299" s="238" t="s">
        <v>3961</v>
      </c>
      <c r="H299" s="238" t="s">
        <v>3855</v>
      </c>
      <c r="I299" s="239" t="s">
        <v>3843</v>
      </c>
      <c r="J299" s="239" t="s">
        <v>3843</v>
      </c>
      <c r="K299" s="238" t="s">
        <v>3870</v>
      </c>
      <c r="L299" s="238" t="s">
        <v>3883</v>
      </c>
      <c r="M299" s="240">
        <v>0.05</v>
      </c>
      <c r="N299" s="241"/>
      <c r="O299" s="242">
        <v>0.1</v>
      </c>
      <c r="P299" s="242">
        <v>0.2</v>
      </c>
      <c r="Q299" s="242">
        <v>0.3</v>
      </c>
      <c r="R299" s="242">
        <v>0.4</v>
      </c>
      <c r="S299" s="242">
        <v>0.5</v>
      </c>
      <c r="T299" s="242">
        <v>0.6</v>
      </c>
      <c r="U299" s="242">
        <v>0.7</v>
      </c>
      <c r="V299" s="242">
        <v>0.8</v>
      </c>
      <c r="W299" s="242">
        <v>0.9</v>
      </c>
      <c r="X299" s="242">
        <v>1</v>
      </c>
      <c r="Y299" s="243"/>
      <c r="Z299" s="244"/>
    </row>
    <row r="300" spans="1:26" ht="15" customHeight="1">
      <c r="A300" s="236" t="s">
        <v>2116</v>
      </c>
      <c r="B300" s="237" t="s">
        <v>2117</v>
      </c>
      <c r="C300" s="237" t="s">
        <v>4137</v>
      </c>
      <c r="D300" s="238">
        <v>15</v>
      </c>
      <c r="E300" s="238" t="s">
        <v>4158</v>
      </c>
      <c r="F300" s="237" t="s">
        <v>4255</v>
      </c>
      <c r="G300" s="238" t="s">
        <v>3961</v>
      </c>
      <c r="H300" s="238" t="s">
        <v>3855</v>
      </c>
      <c r="I300" s="239" t="s">
        <v>3843</v>
      </c>
      <c r="J300" s="239" t="s">
        <v>3843</v>
      </c>
      <c r="K300" s="238" t="s">
        <v>3870</v>
      </c>
      <c r="L300" s="238" t="s">
        <v>3883</v>
      </c>
      <c r="M300" s="240">
        <v>0.05</v>
      </c>
      <c r="N300" s="241"/>
      <c r="O300" s="242">
        <v>0.1</v>
      </c>
      <c r="P300" s="242">
        <v>0.2</v>
      </c>
      <c r="Q300" s="242">
        <v>0.3</v>
      </c>
      <c r="R300" s="242">
        <v>0.4</v>
      </c>
      <c r="S300" s="242">
        <v>0.5</v>
      </c>
      <c r="T300" s="242">
        <v>0.6</v>
      </c>
      <c r="U300" s="242">
        <v>0.7</v>
      </c>
      <c r="V300" s="242">
        <v>0.8</v>
      </c>
      <c r="W300" s="242">
        <v>0.9</v>
      </c>
      <c r="X300" s="242">
        <v>1</v>
      </c>
      <c r="Y300" s="243"/>
      <c r="Z300" s="244"/>
    </row>
    <row r="301" spans="1:26" ht="15" customHeight="1">
      <c r="A301" s="236" t="s">
        <v>1344</v>
      </c>
      <c r="B301" s="237" t="s">
        <v>1345</v>
      </c>
      <c r="C301" s="237" t="s">
        <v>4137</v>
      </c>
      <c r="D301" s="238">
        <v>10</v>
      </c>
      <c r="E301" s="238" t="s">
        <v>3971</v>
      </c>
      <c r="F301" s="237" t="s">
        <v>4256</v>
      </c>
      <c r="G301" s="238" t="s">
        <v>3961</v>
      </c>
      <c r="H301" s="238" t="s">
        <v>3855</v>
      </c>
      <c r="I301" s="239" t="s">
        <v>3843</v>
      </c>
      <c r="J301" s="239" t="s">
        <v>3843</v>
      </c>
      <c r="K301" s="238" t="s">
        <v>3870</v>
      </c>
      <c r="L301" s="238" t="s">
        <v>3883</v>
      </c>
      <c r="M301" s="240">
        <v>0.05</v>
      </c>
      <c r="N301" s="241"/>
      <c r="O301" s="242">
        <v>0.1</v>
      </c>
      <c r="P301" s="242">
        <v>0.2</v>
      </c>
      <c r="Q301" s="242">
        <v>0.3</v>
      </c>
      <c r="R301" s="242">
        <v>0.4</v>
      </c>
      <c r="S301" s="242">
        <v>0.5</v>
      </c>
      <c r="T301" s="242">
        <v>0.6</v>
      </c>
      <c r="U301" s="242">
        <v>0.7</v>
      </c>
      <c r="V301" s="242">
        <v>0.8</v>
      </c>
      <c r="W301" s="242">
        <v>0.9</v>
      </c>
      <c r="X301" s="242">
        <v>1</v>
      </c>
      <c r="Y301" s="243"/>
      <c r="Z301" s="244"/>
    </row>
    <row r="302" spans="1:26" ht="15" customHeight="1">
      <c r="A302" s="236" t="s">
        <v>1843</v>
      </c>
      <c r="B302" s="237" t="s">
        <v>1844</v>
      </c>
      <c r="C302" s="237" t="s">
        <v>4137</v>
      </c>
      <c r="D302" s="238">
        <v>9</v>
      </c>
      <c r="E302" s="238" t="s">
        <v>3962</v>
      </c>
      <c r="F302" s="237" t="s">
        <v>4257</v>
      </c>
      <c r="G302" s="238" t="s">
        <v>3867</v>
      </c>
      <c r="H302" s="238" t="s">
        <v>3855</v>
      </c>
      <c r="I302" s="239" t="s">
        <v>3843</v>
      </c>
      <c r="J302" s="239" t="s">
        <v>3843</v>
      </c>
      <c r="K302" s="238" t="s">
        <v>3870</v>
      </c>
      <c r="L302" s="238" t="s">
        <v>3883</v>
      </c>
      <c r="M302" s="240">
        <v>0.1</v>
      </c>
      <c r="N302" s="241"/>
      <c r="O302" s="242">
        <v>0.1</v>
      </c>
      <c r="P302" s="242">
        <v>0.2</v>
      </c>
      <c r="Q302" s="242">
        <v>0.3</v>
      </c>
      <c r="R302" s="242">
        <v>0.4</v>
      </c>
      <c r="S302" s="242">
        <v>0.5</v>
      </c>
      <c r="T302" s="242">
        <v>0.6</v>
      </c>
      <c r="U302" s="242">
        <v>0.7</v>
      </c>
      <c r="V302" s="242">
        <v>0.8</v>
      </c>
      <c r="W302" s="242">
        <v>0.9</v>
      </c>
      <c r="X302" s="242">
        <v>1</v>
      </c>
      <c r="Y302" s="243"/>
      <c r="Z302" s="244"/>
    </row>
    <row r="303" spans="1:26" ht="15" customHeight="1">
      <c r="A303" s="236" t="s">
        <v>1838</v>
      </c>
      <c r="B303" s="237" t="s">
        <v>1839</v>
      </c>
      <c r="C303" s="237" t="s">
        <v>4137</v>
      </c>
      <c r="D303" s="238">
        <v>9</v>
      </c>
      <c r="E303" s="238" t="s">
        <v>3962</v>
      </c>
      <c r="F303" s="237" t="s">
        <v>4258</v>
      </c>
      <c r="G303" s="238" t="s">
        <v>3961</v>
      </c>
      <c r="H303" s="238" t="s">
        <v>3855</v>
      </c>
      <c r="I303" s="239" t="s">
        <v>3843</v>
      </c>
      <c r="J303" s="239" t="s">
        <v>3843</v>
      </c>
      <c r="K303" s="238" t="s">
        <v>3870</v>
      </c>
      <c r="L303" s="238" t="s">
        <v>3883</v>
      </c>
      <c r="M303" s="240">
        <v>0.05</v>
      </c>
      <c r="N303" s="241"/>
      <c r="O303" s="242">
        <v>0.1</v>
      </c>
      <c r="P303" s="242">
        <v>0.2</v>
      </c>
      <c r="Q303" s="242">
        <v>0.3</v>
      </c>
      <c r="R303" s="242">
        <v>0.4</v>
      </c>
      <c r="S303" s="242">
        <v>0.5</v>
      </c>
      <c r="T303" s="242">
        <v>0.6</v>
      </c>
      <c r="U303" s="242">
        <v>0.7</v>
      </c>
      <c r="V303" s="242">
        <v>0.8</v>
      </c>
      <c r="W303" s="242">
        <v>0.9</v>
      </c>
      <c r="X303" s="242">
        <v>1</v>
      </c>
      <c r="Y303" s="243"/>
      <c r="Z303" s="244"/>
    </row>
    <row r="304" spans="1:26" ht="15" customHeight="1">
      <c r="A304" s="236" t="s">
        <v>1833</v>
      </c>
      <c r="B304" s="237" t="s">
        <v>1834</v>
      </c>
      <c r="C304" s="237" t="s">
        <v>4137</v>
      </c>
      <c r="D304" s="238">
        <v>11</v>
      </c>
      <c r="E304" s="238" t="s">
        <v>3964</v>
      </c>
      <c r="F304" s="237" t="s">
        <v>4259</v>
      </c>
      <c r="G304" s="238" t="s">
        <v>3961</v>
      </c>
      <c r="H304" s="238" t="s">
        <v>3855</v>
      </c>
      <c r="I304" s="239" t="s">
        <v>3843</v>
      </c>
      <c r="J304" s="239" t="s">
        <v>3843</v>
      </c>
      <c r="K304" s="238" t="s">
        <v>3870</v>
      </c>
      <c r="L304" s="238" t="s">
        <v>3883</v>
      </c>
      <c r="M304" s="240">
        <v>0.05</v>
      </c>
      <c r="N304" s="241"/>
      <c r="O304" s="242">
        <v>0.1</v>
      </c>
      <c r="P304" s="242">
        <v>0.2</v>
      </c>
      <c r="Q304" s="242">
        <v>0.3</v>
      </c>
      <c r="R304" s="242">
        <v>0.4</v>
      </c>
      <c r="S304" s="242">
        <v>0.5</v>
      </c>
      <c r="T304" s="242">
        <v>0.6</v>
      </c>
      <c r="U304" s="242">
        <v>0.7</v>
      </c>
      <c r="V304" s="242">
        <v>0.8</v>
      </c>
      <c r="W304" s="242">
        <v>0.9</v>
      </c>
      <c r="X304" s="242">
        <v>1</v>
      </c>
      <c r="Y304" s="243"/>
      <c r="Z304" s="244"/>
    </row>
    <row r="305" spans="1:26" ht="15" customHeight="1">
      <c r="A305" s="236" t="s">
        <v>1806</v>
      </c>
      <c r="B305" s="237" t="s">
        <v>1807</v>
      </c>
      <c r="C305" s="237" t="s">
        <v>4137</v>
      </c>
      <c r="D305" s="238">
        <v>11</v>
      </c>
      <c r="E305" s="238" t="s">
        <v>3964</v>
      </c>
      <c r="F305" s="237" t="s">
        <v>4260</v>
      </c>
      <c r="G305" s="238" t="s">
        <v>3961</v>
      </c>
      <c r="H305" s="238" t="s">
        <v>3855</v>
      </c>
      <c r="I305" s="239" t="s">
        <v>3843</v>
      </c>
      <c r="J305" s="239" t="s">
        <v>3843</v>
      </c>
      <c r="K305" s="238" t="s">
        <v>3870</v>
      </c>
      <c r="L305" s="238" t="s">
        <v>3883</v>
      </c>
      <c r="M305" s="240">
        <v>0.05</v>
      </c>
      <c r="N305" s="241"/>
      <c r="O305" s="242">
        <v>0.1</v>
      </c>
      <c r="P305" s="242">
        <v>0.2</v>
      </c>
      <c r="Q305" s="242">
        <v>0.3</v>
      </c>
      <c r="R305" s="242">
        <v>0.4</v>
      </c>
      <c r="S305" s="242">
        <v>0.5</v>
      </c>
      <c r="T305" s="242">
        <v>0.6</v>
      </c>
      <c r="U305" s="242">
        <v>0.7</v>
      </c>
      <c r="V305" s="242">
        <v>0.8</v>
      </c>
      <c r="W305" s="242">
        <v>0.9</v>
      </c>
      <c r="X305" s="242">
        <v>1</v>
      </c>
      <c r="Y305" s="243"/>
      <c r="Z305" s="244"/>
    </row>
    <row r="306" spans="1:26" ht="15" customHeight="1">
      <c r="A306" s="236" t="s">
        <v>1827</v>
      </c>
      <c r="B306" s="237" t="s">
        <v>1828</v>
      </c>
      <c r="C306" s="237" t="s">
        <v>4137</v>
      </c>
      <c r="D306" s="238">
        <v>15</v>
      </c>
      <c r="E306" s="238" t="s">
        <v>4158</v>
      </c>
      <c r="F306" s="237" t="s">
        <v>4261</v>
      </c>
      <c r="G306" s="238" t="s">
        <v>3961</v>
      </c>
      <c r="H306" s="238" t="s">
        <v>3855</v>
      </c>
      <c r="I306" s="239" t="s">
        <v>3843</v>
      </c>
      <c r="J306" s="239" t="s">
        <v>3843</v>
      </c>
      <c r="K306" s="238" t="s">
        <v>3870</v>
      </c>
      <c r="L306" s="238" t="s">
        <v>3883</v>
      </c>
      <c r="M306" s="240">
        <v>0.05</v>
      </c>
      <c r="N306" s="241"/>
      <c r="O306" s="242">
        <v>0.1</v>
      </c>
      <c r="P306" s="242">
        <v>0.2</v>
      </c>
      <c r="Q306" s="242">
        <v>0.3</v>
      </c>
      <c r="R306" s="242">
        <v>0.4</v>
      </c>
      <c r="S306" s="242">
        <v>0.5</v>
      </c>
      <c r="T306" s="242">
        <v>0.6</v>
      </c>
      <c r="U306" s="242">
        <v>0.7</v>
      </c>
      <c r="V306" s="242">
        <v>0.8</v>
      </c>
      <c r="W306" s="242">
        <v>0.9</v>
      </c>
      <c r="X306" s="242">
        <v>1</v>
      </c>
      <c r="Y306" s="243"/>
      <c r="Z306" s="244"/>
    </row>
    <row r="307" spans="1:26" ht="15" customHeight="1">
      <c r="A307" s="236" t="s">
        <v>1817</v>
      </c>
      <c r="B307" s="237" t="s">
        <v>1818</v>
      </c>
      <c r="C307" s="237" t="s">
        <v>4137</v>
      </c>
      <c r="D307" s="238">
        <v>11</v>
      </c>
      <c r="E307" s="238" t="s">
        <v>3964</v>
      </c>
      <c r="F307" s="237" t="s">
        <v>4262</v>
      </c>
      <c r="G307" s="238" t="s">
        <v>3961</v>
      </c>
      <c r="H307" s="238" t="s">
        <v>3855</v>
      </c>
      <c r="I307" s="239" t="s">
        <v>3843</v>
      </c>
      <c r="J307" s="239" t="s">
        <v>3843</v>
      </c>
      <c r="K307" s="238" t="s">
        <v>3870</v>
      </c>
      <c r="L307" s="238" t="s">
        <v>3883</v>
      </c>
      <c r="M307" s="240">
        <v>0.05</v>
      </c>
      <c r="N307" s="241"/>
      <c r="O307" s="242">
        <v>0.1</v>
      </c>
      <c r="P307" s="242">
        <v>0.2</v>
      </c>
      <c r="Q307" s="242">
        <v>0.3</v>
      </c>
      <c r="R307" s="242">
        <v>0.4</v>
      </c>
      <c r="S307" s="242">
        <v>0.5</v>
      </c>
      <c r="T307" s="242">
        <v>0.6</v>
      </c>
      <c r="U307" s="242">
        <v>0.7</v>
      </c>
      <c r="V307" s="242">
        <v>0.8</v>
      </c>
      <c r="W307" s="242">
        <v>0.9</v>
      </c>
      <c r="X307" s="242">
        <v>1</v>
      </c>
      <c r="Y307" s="243"/>
      <c r="Z307" s="244"/>
    </row>
    <row r="308" spans="1:26" ht="15" customHeight="1">
      <c r="A308" s="236" t="s">
        <v>1823</v>
      </c>
      <c r="B308" s="237" t="s">
        <v>1818</v>
      </c>
      <c r="C308" s="237" t="s">
        <v>4137</v>
      </c>
      <c r="D308" s="238">
        <v>11</v>
      </c>
      <c r="E308" s="238" t="s">
        <v>3964</v>
      </c>
      <c r="F308" s="237" t="s">
        <v>4262</v>
      </c>
      <c r="G308" s="238" t="s">
        <v>3961</v>
      </c>
      <c r="H308" s="238" t="s">
        <v>3855</v>
      </c>
      <c r="I308" s="239" t="s">
        <v>3843</v>
      </c>
      <c r="J308" s="239" t="s">
        <v>3843</v>
      </c>
      <c r="K308" s="238" t="s">
        <v>3870</v>
      </c>
      <c r="L308" s="238" t="s">
        <v>3883</v>
      </c>
      <c r="M308" s="240">
        <v>0.05</v>
      </c>
      <c r="N308" s="241"/>
      <c r="O308" s="242">
        <v>0.1</v>
      </c>
      <c r="P308" s="242">
        <v>0.2</v>
      </c>
      <c r="Q308" s="242">
        <v>0.3</v>
      </c>
      <c r="R308" s="242">
        <v>0.4</v>
      </c>
      <c r="S308" s="242">
        <v>0.5</v>
      </c>
      <c r="T308" s="242">
        <v>0.6</v>
      </c>
      <c r="U308" s="242">
        <v>0.7</v>
      </c>
      <c r="V308" s="242">
        <v>0.8</v>
      </c>
      <c r="W308" s="242">
        <v>0.9</v>
      </c>
      <c r="X308" s="242">
        <v>1</v>
      </c>
      <c r="Y308" s="243"/>
      <c r="Z308" s="244"/>
    </row>
    <row r="309" spans="1:26" ht="15" customHeight="1">
      <c r="A309" s="236" t="s">
        <v>2256</v>
      </c>
      <c r="B309" s="237" t="s">
        <v>2257</v>
      </c>
      <c r="C309" s="237" t="s">
        <v>4137</v>
      </c>
      <c r="D309" s="238">
        <v>11</v>
      </c>
      <c r="E309" s="238" t="s">
        <v>3964</v>
      </c>
      <c r="F309" s="237" t="s">
        <v>4263</v>
      </c>
      <c r="G309" s="238" t="s">
        <v>3961</v>
      </c>
      <c r="H309" s="238" t="s">
        <v>3855</v>
      </c>
      <c r="I309" s="239" t="s">
        <v>3843</v>
      </c>
      <c r="J309" s="239" t="s">
        <v>3843</v>
      </c>
      <c r="K309" s="238" t="s">
        <v>3870</v>
      </c>
      <c r="L309" s="238" t="s">
        <v>3883</v>
      </c>
      <c r="M309" s="240">
        <v>0.05</v>
      </c>
      <c r="N309" s="241"/>
      <c r="O309" s="242">
        <v>0.1</v>
      </c>
      <c r="P309" s="242">
        <v>0.2</v>
      </c>
      <c r="Q309" s="242">
        <v>0.3</v>
      </c>
      <c r="R309" s="242">
        <v>0.4</v>
      </c>
      <c r="S309" s="242">
        <v>0.5</v>
      </c>
      <c r="T309" s="242">
        <v>0.6</v>
      </c>
      <c r="U309" s="242">
        <v>0.7</v>
      </c>
      <c r="V309" s="242">
        <v>0.8</v>
      </c>
      <c r="W309" s="242">
        <v>0.9</v>
      </c>
      <c r="X309" s="242">
        <v>1</v>
      </c>
      <c r="Y309" s="243"/>
      <c r="Z309" s="244"/>
    </row>
    <row r="310" spans="1:26" ht="15" customHeight="1">
      <c r="A310" s="236" t="s">
        <v>1800</v>
      </c>
      <c r="B310" s="237" t="s">
        <v>1801</v>
      </c>
      <c r="C310" s="237" t="s">
        <v>4137</v>
      </c>
      <c r="D310" s="238">
        <v>17</v>
      </c>
      <c r="E310" s="238" t="s">
        <v>4156</v>
      </c>
      <c r="F310" s="237" t="s">
        <v>4264</v>
      </c>
      <c r="G310" s="238" t="s">
        <v>3961</v>
      </c>
      <c r="H310" s="238" t="s">
        <v>3855</v>
      </c>
      <c r="I310" s="239" t="s">
        <v>3843</v>
      </c>
      <c r="J310" s="239" t="s">
        <v>3843</v>
      </c>
      <c r="K310" s="238" t="s">
        <v>3870</v>
      </c>
      <c r="L310" s="238" t="s">
        <v>3883</v>
      </c>
      <c r="M310" s="240">
        <v>0.05</v>
      </c>
      <c r="N310" s="241"/>
      <c r="O310" s="242">
        <v>0.1</v>
      </c>
      <c r="P310" s="242">
        <v>0.2</v>
      </c>
      <c r="Q310" s="242">
        <v>0.3</v>
      </c>
      <c r="R310" s="242">
        <v>0.4</v>
      </c>
      <c r="S310" s="242">
        <v>0.5</v>
      </c>
      <c r="T310" s="242">
        <v>0.6</v>
      </c>
      <c r="U310" s="242">
        <v>0.7</v>
      </c>
      <c r="V310" s="242">
        <v>0.8</v>
      </c>
      <c r="W310" s="242">
        <v>0.9</v>
      </c>
      <c r="X310" s="242">
        <v>1</v>
      </c>
      <c r="Y310" s="243"/>
      <c r="Z310" s="244"/>
    </row>
    <row r="311" spans="1:26" ht="15" customHeight="1">
      <c r="A311" s="236" t="s">
        <v>1794</v>
      </c>
      <c r="B311" s="237" t="s">
        <v>1795</v>
      </c>
      <c r="C311" s="237" t="s">
        <v>4137</v>
      </c>
      <c r="D311" s="238">
        <v>17</v>
      </c>
      <c r="E311" s="238" t="s">
        <v>4156</v>
      </c>
      <c r="F311" s="237" t="s">
        <v>4265</v>
      </c>
      <c r="G311" s="238" t="s">
        <v>3961</v>
      </c>
      <c r="H311" s="238" t="s">
        <v>3855</v>
      </c>
      <c r="I311" s="239" t="s">
        <v>3843</v>
      </c>
      <c r="J311" s="239" t="s">
        <v>3843</v>
      </c>
      <c r="K311" s="238" t="s">
        <v>3870</v>
      </c>
      <c r="L311" s="238" t="s">
        <v>3883</v>
      </c>
      <c r="M311" s="240">
        <v>0.05</v>
      </c>
      <c r="N311" s="241"/>
      <c r="O311" s="242">
        <v>0.1</v>
      </c>
      <c r="P311" s="242">
        <v>0.2</v>
      </c>
      <c r="Q311" s="242">
        <v>0.3</v>
      </c>
      <c r="R311" s="242">
        <v>0.4</v>
      </c>
      <c r="S311" s="242">
        <v>0.5</v>
      </c>
      <c r="T311" s="242">
        <v>0.6</v>
      </c>
      <c r="U311" s="242">
        <v>0.7</v>
      </c>
      <c r="V311" s="242">
        <v>0.8</v>
      </c>
      <c r="W311" s="242">
        <v>0.9</v>
      </c>
      <c r="X311" s="242">
        <v>1</v>
      </c>
      <c r="Y311" s="243"/>
      <c r="Z311" s="252" t="s">
        <v>4266</v>
      </c>
    </row>
    <row r="312" spans="1:26" ht="15" customHeight="1">
      <c r="A312" s="236" t="s">
        <v>1788</v>
      </c>
      <c r="B312" s="237" t="s">
        <v>1789</v>
      </c>
      <c r="C312" s="237" t="s">
        <v>4137</v>
      </c>
      <c r="D312" s="238">
        <v>14</v>
      </c>
      <c r="E312" s="238" t="s">
        <v>4150</v>
      </c>
      <c r="F312" s="237" t="s">
        <v>4267</v>
      </c>
      <c r="G312" s="238" t="s">
        <v>3961</v>
      </c>
      <c r="H312" s="238" t="s">
        <v>3855</v>
      </c>
      <c r="I312" s="239" t="s">
        <v>3843</v>
      </c>
      <c r="J312" s="239" t="s">
        <v>3843</v>
      </c>
      <c r="K312" s="238" t="s">
        <v>3870</v>
      </c>
      <c r="L312" s="238" t="s">
        <v>3883</v>
      </c>
      <c r="M312" s="240">
        <v>0.05</v>
      </c>
      <c r="N312" s="241"/>
      <c r="O312" s="242">
        <v>0.1</v>
      </c>
      <c r="P312" s="242">
        <v>0.2</v>
      </c>
      <c r="Q312" s="242">
        <v>0.3</v>
      </c>
      <c r="R312" s="242">
        <v>0.4</v>
      </c>
      <c r="S312" s="242">
        <v>0.5</v>
      </c>
      <c r="T312" s="242">
        <v>0.6</v>
      </c>
      <c r="U312" s="242">
        <v>0.7</v>
      </c>
      <c r="V312" s="242">
        <v>0.8</v>
      </c>
      <c r="W312" s="242">
        <v>0.9</v>
      </c>
      <c r="X312" s="242">
        <v>1</v>
      </c>
      <c r="Y312" s="243"/>
      <c r="Z312" s="244"/>
    </row>
    <row r="313" spans="1:26" ht="15" customHeight="1">
      <c r="A313" s="236" t="s">
        <v>1782</v>
      </c>
      <c r="B313" s="237" t="s">
        <v>1783</v>
      </c>
      <c r="C313" s="237" t="s">
        <v>4137</v>
      </c>
      <c r="D313" s="238">
        <v>14</v>
      </c>
      <c r="E313" s="238" t="s">
        <v>4150</v>
      </c>
      <c r="F313" s="237" t="s">
        <v>4268</v>
      </c>
      <c r="G313" s="238" t="s">
        <v>3961</v>
      </c>
      <c r="H313" s="238" t="s">
        <v>3855</v>
      </c>
      <c r="I313" s="239" t="s">
        <v>3843</v>
      </c>
      <c r="J313" s="239" t="s">
        <v>3843</v>
      </c>
      <c r="K313" s="238" t="s">
        <v>3870</v>
      </c>
      <c r="L313" s="238" t="s">
        <v>3883</v>
      </c>
      <c r="M313" s="240">
        <v>0.05</v>
      </c>
      <c r="N313" s="241"/>
      <c r="O313" s="242">
        <v>0.1</v>
      </c>
      <c r="P313" s="242">
        <v>0.2</v>
      </c>
      <c r="Q313" s="242">
        <v>0.3</v>
      </c>
      <c r="R313" s="242">
        <v>0.4</v>
      </c>
      <c r="S313" s="242">
        <v>0.5</v>
      </c>
      <c r="T313" s="242">
        <v>0.6</v>
      </c>
      <c r="U313" s="242">
        <v>0.7</v>
      </c>
      <c r="V313" s="242">
        <v>0.8</v>
      </c>
      <c r="W313" s="242">
        <v>0.9</v>
      </c>
      <c r="X313" s="242">
        <v>1</v>
      </c>
      <c r="Y313" s="243"/>
      <c r="Z313" s="244"/>
    </row>
    <row r="314" spans="1:26" ht="15" customHeight="1">
      <c r="A314" s="236" t="s">
        <v>2013</v>
      </c>
      <c r="B314" s="237" t="s">
        <v>2014</v>
      </c>
      <c r="C314" s="237" t="s">
        <v>4137</v>
      </c>
      <c r="D314" s="238">
        <v>9</v>
      </c>
      <c r="E314" s="238" t="s">
        <v>3962</v>
      </c>
      <c r="F314" s="237" t="s">
        <v>4269</v>
      </c>
      <c r="G314" s="238" t="s">
        <v>3961</v>
      </c>
      <c r="H314" s="238" t="s">
        <v>3855</v>
      </c>
      <c r="I314" s="239" t="s">
        <v>3843</v>
      </c>
      <c r="J314" s="239" t="s">
        <v>3843</v>
      </c>
      <c r="K314" s="238" t="s">
        <v>3870</v>
      </c>
      <c r="L314" s="238" t="s">
        <v>3883</v>
      </c>
      <c r="M314" s="240">
        <v>0.05</v>
      </c>
      <c r="N314" s="241"/>
      <c r="O314" s="242">
        <v>0.1</v>
      </c>
      <c r="P314" s="242">
        <v>0.2</v>
      </c>
      <c r="Q314" s="242">
        <v>0.3</v>
      </c>
      <c r="R314" s="242">
        <v>0.4</v>
      </c>
      <c r="S314" s="242">
        <v>0.5</v>
      </c>
      <c r="T314" s="242">
        <v>0.6</v>
      </c>
      <c r="U314" s="242">
        <v>0.7</v>
      </c>
      <c r="V314" s="242">
        <v>0.8</v>
      </c>
      <c r="W314" s="242">
        <v>0.9</v>
      </c>
      <c r="X314" s="242">
        <v>1</v>
      </c>
      <c r="Y314" s="243"/>
      <c r="Z314" s="244"/>
    </row>
    <row r="315" spans="1:26" ht="15" customHeight="1">
      <c r="A315" s="236" t="s">
        <v>1379</v>
      </c>
      <c r="B315" s="237" t="s">
        <v>1380</v>
      </c>
      <c r="C315" s="237" t="s">
        <v>4137</v>
      </c>
      <c r="D315" s="238">
        <v>9</v>
      </c>
      <c r="E315" s="238" t="s">
        <v>3962</v>
      </c>
      <c r="F315" s="237" t="s">
        <v>4270</v>
      </c>
      <c r="G315" s="238" t="s">
        <v>3961</v>
      </c>
      <c r="H315" s="238" t="s">
        <v>3855</v>
      </c>
      <c r="I315" s="239" t="s">
        <v>3843</v>
      </c>
      <c r="J315" s="239" t="s">
        <v>3843</v>
      </c>
      <c r="K315" s="238" t="s">
        <v>3870</v>
      </c>
      <c r="L315" s="238" t="s">
        <v>3883</v>
      </c>
      <c r="M315" s="240">
        <v>0.05</v>
      </c>
      <c r="N315" s="241"/>
      <c r="O315" s="242">
        <v>0.1</v>
      </c>
      <c r="P315" s="242">
        <v>0.2</v>
      </c>
      <c r="Q315" s="242">
        <v>0.3</v>
      </c>
      <c r="R315" s="242">
        <v>0.4</v>
      </c>
      <c r="S315" s="242">
        <v>0.5</v>
      </c>
      <c r="T315" s="242">
        <v>0.6</v>
      </c>
      <c r="U315" s="242">
        <v>0.7</v>
      </c>
      <c r="V315" s="242">
        <v>0.8</v>
      </c>
      <c r="W315" s="242">
        <v>0.9</v>
      </c>
      <c r="X315" s="242">
        <v>1</v>
      </c>
      <c r="Y315" s="243"/>
      <c r="Z315" s="244"/>
    </row>
    <row r="316" spans="1:26" ht="15" customHeight="1">
      <c r="A316" s="236" t="s">
        <v>1369</v>
      </c>
      <c r="B316" s="237" t="s">
        <v>1370</v>
      </c>
      <c r="C316" s="237" t="s">
        <v>4137</v>
      </c>
      <c r="D316" s="238">
        <v>9</v>
      </c>
      <c r="E316" s="238" t="s">
        <v>3962</v>
      </c>
      <c r="F316" s="237" t="s">
        <v>4271</v>
      </c>
      <c r="G316" s="238" t="s">
        <v>3961</v>
      </c>
      <c r="H316" s="238" t="s">
        <v>3855</v>
      </c>
      <c r="I316" s="239" t="s">
        <v>3843</v>
      </c>
      <c r="J316" s="239" t="s">
        <v>3843</v>
      </c>
      <c r="K316" s="238" t="s">
        <v>3870</v>
      </c>
      <c r="L316" s="238" t="s">
        <v>3883</v>
      </c>
      <c r="M316" s="240">
        <v>0.05</v>
      </c>
      <c r="N316" s="241"/>
      <c r="O316" s="242">
        <v>0.1</v>
      </c>
      <c r="P316" s="242">
        <v>0.2</v>
      </c>
      <c r="Q316" s="242">
        <v>0.3</v>
      </c>
      <c r="R316" s="242">
        <v>0.4</v>
      </c>
      <c r="S316" s="242">
        <v>0.5</v>
      </c>
      <c r="T316" s="242">
        <v>0.6</v>
      </c>
      <c r="U316" s="242">
        <v>0.7</v>
      </c>
      <c r="V316" s="242">
        <v>0.8</v>
      </c>
      <c r="W316" s="242">
        <v>0.9</v>
      </c>
      <c r="X316" s="242">
        <v>1</v>
      </c>
      <c r="Y316" s="243"/>
      <c r="Z316" s="244"/>
    </row>
    <row r="317" spans="1:26" ht="15" customHeight="1">
      <c r="A317" s="236" t="s">
        <v>1375</v>
      </c>
      <c r="B317" s="237" t="s">
        <v>1370</v>
      </c>
      <c r="C317" s="237" t="s">
        <v>4137</v>
      </c>
      <c r="D317" s="238">
        <v>9</v>
      </c>
      <c r="E317" s="238" t="s">
        <v>3962</v>
      </c>
      <c r="F317" s="237" t="s">
        <v>4271</v>
      </c>
      <c r="G317" s="238" t="s">
        <v>3961</v>
      </c>
      <c r="H317" s="238" t="s">
        <v>3855</v>
      </c>
      <c r="I317" s="239" t="s">
        <v>3843</v>
      </c>
      <c r="J317" s="239" t="s">
        <v>3843</v>
      </c>
      <c r="K317" s="238" t="s">
        <v>3870</v>
      </c>
      <c r="L317" s="238" t="s">
        <v>3883</v>
      </c>
      <c r="M317" s="240">
        <v>0.05</v>
      </c>
      <c r="N317" s="241"/>
      <c r="O317" s="242">
        <v>0.1</v>
      </c>
      <c r="P317" s="242">
        <v>0.2</v>
      </c>
      <c r="Q317" s="242">
        <v>0.3</v>
      </c>
      <c r="R317" s="242">
        <v>0.4</v>
      </c>
      <c r="S317" s="242">
        <v>0.5</v>
      </c>
      <c r="T317" s="242">
        <v>0.6</v>
      </c>
      <c r="U317" s="242">
        <v>0.7</v>
      </c>
      <c r="V317" s="242">
        <v>0.8</v>
      </c>
      <c r="W317" s="242">
        <v>0.9</v>
      </c>
      <c r="X317" s="242">
        <v>1</v>
      </c>
      <c r="Y317" s="243"/>
      <c r="Z317" s="244"/>
    </row>
    <row r="318" spans="1:26" ht="15" customHeight="1">
      <c r="A318" s="236" t="s">
        <v>1363</v>
      </c>
      <c r="B318" s="237" t="s">
        <v>1364</v>
      </c>
      <c r="C318" s="237" t="s">
        <v>4137</v>
      </c>
      <c r="D318" s="238">
        <v>10</v>
      </c>
      <c r="E318" s="238" t="s">
        <v>3971</v>
      </c>
      <c r="F318" s="237" t="s">
        <v>4272</v>
      </c>
      <c r="G318" s="238" t="s">
        <v>3961</v>
      </c>
      <c r="H318" s="238" t="s">
        <v>3855</v>
      </c>
      <c r="I318" s="239" t="s">
        <v>3843</v>
      </c>
      <c r="J318" s="239" t="s">
        <v>3843</v>
      </c>
      <c r="K318" s="238" t="s">
        <v>3870</v>
      </c>
      <c r="L318" s="238" t="s">
        <v>3883</v>
      </c>
      <c r="M318" s="240">
        <v>0.05</v>
      </c>
      <c r="N318" s="241"/>
      <c r="O318" s="242">
        <v>0.1</v>
      </c>
      <c r="P318" s="242">
        <v>0.2</v>
      </c>
      <c r="Q318" s="242">
        <v>0.3</v>
      </c>
      <c r="R318" s="242">
        <v>0.4</v>
      </c>
      <c r="S318" s="242">
        <v>0.5</v>
      </c>
      <c r="T318" s="242">
        <v>0.6</v>
      </c>
      <c r="U318" s="242">
        <v>0.7</v>
      </c>
      <c r="V318" s="242">
        <v>0.8</v>
      </c>
      <c r="W318" s="242">
        <v>0.9</v>
      </c>
      <c r="X318" s="242">
        <v>1</v>
      </c>
      <c r="Y318" s="243"/>
      <c r="Z318" s="244"/>
    </row>
    <row r="319" spans="1:26" ht="15" customHeight="1">
      <c r="A319" s="236" t="s">
        <v>1357</v>
      </c>
      <c r="B319" s="237" t="s">
        <v>1358</v>
      </c>
      <c r="C319" s="237" t="s">
        <v>4137</v>
      </c>
      <c r="D319" s="238">
        <v>10</v>
      </c>
      <c r="E319" s="238" t="s">
        <v>3971</v>
      </c>
      <c r="F319" s="237" t="s">
        <v>4273</v>
      </c>
      <c r="G319" s="238" t="s">
        <v>3961</v>
      </c>
      <c r="H319" s="238" t="s">
        <v>3855</v>
      </c>
      <c r="I319" s="239" t="s">
        <v>3843</v>
      </c>
      <c r="J319" s="239" t="s">
        <v>3843</v>
      </c>
      <c r="K319" s="238" t="s">
        <v>3870</v>
      </c>
      <c r="L319" s="238" t="s">
        <v>3883</v>
      </c>
      <c r="M319" s="240">
        <v>0.05</v>
      </c>
      <c r="N319" s="241"/>
      <c r="O319" s="242">
        <v>0.1</v>
      </c>
      <c r="P319" s="242">
        <v>0.2</v>
      </c>
      <c r="Q319" s="242">
        <v>0.3</v>
      </c>
      <c r="R319" s="242">
        <v>0.4</v>
      </c>
      <c r="S319" s="242">
        <v>0.5</v>
      </c>
      <c r="T319" s="242">
        <v>0.6</v>
      </c>
      <c r="U319" s="242">
        <v>0.7</v>
      </c>
      <c r="V319" s="242">
        <v>0.8</v>
      </c>
      <c r="W319" s="242">
        <v>0.9</v>
      </c>
      <c r="X319" s="242">
        <v>1</v>
      </c>
      <c r="Y319" s="243"/>
      <c r="Z319" s="244"/>
    </row>
    <row r="320" spans="1:26" ht="15" customHeight="1">
      <c r="A320" s="236" t="s">
        <v>1350</v>
      </c>
      <c r="B320" s="237" t="s">
        <v>1351</v>
      </c>
      <c r="C320" s="237" t="s">
        <v>4137</v>
      </c>
      <c r="D320" s="238">
        <v>10</v>
      </c>
      <c r="E320" s="238" t="s">
        <v>3971</v>
      </c>
      <c r="F320" s="237" t="s">
        <v>4274</v>
      </c>
      <c r="G320" s="238" t="s">
        <v>3961</v>
      </c>
      <c r="H320" s="238" t="s">
        <v>3855</v>
      </c>
      <c r="I320" s="239" t="s">
        <v>3843</v>
      </c>
      <c r="J320" s="239" t="s">
        <v>3843</v>
      </c>
      <c r="K320" s="238" t="s">
        <v>3870</v>
      </c>
      <c r="L320" s="238" t="s">
        <v>3883</v>
      </c>
      <c r="M320" s="240">
        <v>0.05</v>
      </c>
      <c r="N320" s="241"/>
      <c r="O320" s="242">
        <v>0.1</v>
      </c>
      <c r="P320" s="242">
        <v>0.2</v>
      </c>
      <c r="Q320" s="242">
        <v>0.3</v>
      </c>
      <c r="R320" s="242">
        <v>0.4</v>
      </c>
      <c r="S320" s="242">
        <v>0.5</v>
      </c>
      <c r="T320" s="242">
        <v>0.6</v>
      </c>
      <c r="U320" s="242">
        <v>0.7</v>
      </c>
      <c r="V320" s="242">
        <v>0.8</v>
      </c>
      <c r="W320" s="242">
        <v>0.9</v>
      </c>
      <c r="X320" s="242">
        <v>1</v>
      </c>
      <c r="Y320" s="243"/>
      <c r="Z320" s="244"/>
    </row>
    <row r="321" spans="1:26" ht="15" customHeight="1">
      <c r="A321" s="236" t="s">
        <v>1995</v>
      </c>
      <c r="B321" s="237" t="s">
        <v>1996</v>
      </c>
      <c r="C321" s="237" t="s">
        <v>4137</v>
      </c>
      <c r="D321" s="238">
        <v>10</v>
      </c>
      <c r="E321" s="238" t="s">
        <v>3971</v>
      </c>
      <c r="F321" s="237" t="s">
        <v>4275</v>
      </c>
      <c r="G321" s="238" t="s">
        <v>3961</v>
      </c>
      <c r="H321" s="238" t="s">
        <v>3855</v>
      </c>
      <c r="I321" s="239" t="s">
        <v>3843</v>
      </c>
      <c r="J321" s="239" t="s">
        <v>3843</v>
      </c>
      <c r="K321" s="238" t="s">
        <v>3870</v>
      </c>
      <c r="L321" s="238" t="s">
        <v>3883</v>
      </c>
      <c r="M321" s="240">
        <v>0.05</v>
      </c>
      <c r="N321" s="241"/>
      <c r="O321" s="242">
        <v>0.1</v>
      </c>
      <c r="P321" s="242">
        <v>0.2</v>
      </c>
      <c r="Q321" s="242">
        <v>0.3</v>
      </c>
      <c r="R321" s="242">
        <v>0.4</v>
      </c>
      <c r="S321" s="242">
        <v>0.5</v>
      </c>
      <c r="T321" s="242">
        <v>0.6</v>
      </c>
      <c r="U321" s="242">
        <v>0.7</v>
      </c>
      <c r="V321" s="242">
        <v>0.8</v>
      </c>
      <c r="W321" s="242">
        <v>0.9</v>
      </c>
      <c r="X321" s="242">
        <v>1</v>
      </c>
      <c r="Y321" s="243"/>
      <c r="Z321" s="244"/>
    </row>
    <row r="322" spans="1:26" ht="15" customHeight="1">
      <c r="A322" s="236" t="s">
        <v>1338</v>
      </c>
      <c r="B322" s="237" t="s">
        <v>1339</v>
      </c>
      <c r="C322" s="237" t="s">
        <v>4137</v>
      </c>
      <c r="D322" s="238">
        <v>13</v>
      </c>
      <c r="E322" s="238" t="s">
        <v>4172</v>
      </c>
      <c r="F322" s="237" t="s">
        <v>4276</v>
      </c>
      <c r="G322" s="238" t="s">
        <v>3961</v>
      </c>
      <c r="H322" s="238" t="s">
        <v>3855</v>
      </c>
      <c r="I322" s="239" t="s">
        <v>3843</v>
      </c>
      <c r="J322" s="239" t="s">
        <v>3843</v>
      </c>
      <c r="K322" s="238" t="s">
        <v>3870</v>
      </c>
      <c r="L322" s="238" t="s">
        <v>3883</v>
      </c>
      <c r="M322" s="240">
        <v>0.05</v>
      </c>
      <c r="N322" s="241"/>
      <c r="O322" s="242">
        <v>0.1</v>
      </c>
      <c r="P322" s="242">
        <v>0.2</v>
      </c>
      <c r="Q322" s="242">
        <v>0.3</v>
      </c>
      <c r="R322" s="242">
        <v>0.4</v>
      </c>
      <c r="S322" s="242">
        <v>0.5</v>
      </c>
      <c r="T322" s="242">
        <v>0.6</v>
      </c>
      <c r="U322" s="242">
        <v>0.7</v>
      </c>
      <c r="V322" s="242">
        <v>0.8</v>
      </c>
      <c r="W322" s="242">
        <v>0.9</v>
      </c>
      <c r="X322" s="242">
        <v>1</v>
      </c>
      <c r="Y322" s="243"/>
      <c r="Z322" s="244"/>
    </row>
    <row r="323" spans="1:26" ht="15" customHeight="1">
      <c r="A323" s="236" t="s">
        <v>2436</v>
      </c>
      <c r="B323" s="237" t="s">
        <v>2437</v>
      </c>
      <c r="C323" s="237" t="s">
        <v>4137</v>
      </c>
      <c r="D323" s="238">
        <v>15</v>
      </c>
      <c r="E323" s="238" t="s">
        <v>4158</v>
      </c>
      <c r="F323" s="237" t="s">
        <v>4277</v>
      </c>
      <c r="G323" s="238" t="s">
        <v>3961</v>
      </c>
      <c r="H323" s="238" t="s">
        <v>3855</v>
      </c>
      <c r="I323" s="239" t="s">
        <v>3843</v>
      </c>
      <c r="J323" s="239" t="s">
        <v>3843</v>
      </c>
      <c r="K323" s="238" t="s">
        <v>3870</v>
      </c>
      <c r="L323" s="238" t="s">
        <v>3883</v>
      </c>
      <c r="M323" s="240">
        <v>0.05</v>
      </c>
      <c r="N323" s="241"/>
      <c r="O323" s="242">
        <v>0.1</v>
      </c>
      <c r="P323" s="242">
        <v>0.2</v>
      </c>
      <c r="Q323" s="242">
        <v>0.3</v>
      </c>
      <c r="R323" s="242">
        <v>0.4</v>
      </c>
      <c r="S323" s="242">
        <v>0.5</v>
      </c>
      <c r="T323" s="242">
        <v>0.6</v>
      </c>
      <c r="U323" s="242">
        <v>0.7</v>
      </c>
      <c r="V323" s="242">
        <v>0.8</v>
      </c>
      <c r="W323" s="242">
        <v>0.9</v>
      </c>
      <c r="X323" s="242">
        <v>1</v>
      </c>
      <c r="Y323" s="243"/>
      <c r="Z323" s="244"/>
    </row>
    <row r="324" spans="1:26" ht="15" customHeight="1">
      <c r="A324" s="236" t="s">
        <v>2426</v>
      </c>
      <c r="B324" s="237" t="s">
        <v>2427</v>
      </c>
      <c r="C324" s="237" t="s">
        <v>4137</v>
      </c>
      <c r="D324" s="238">
        <v>10</v>
      </c>
      <c r="E324" s="238" t="s">
        <v>3971</v>
      </c>
      <c r="F324" s="237" t="s">
        <v>4278</v>
      </c>
      <c r="G324" s="238" t="s">
        <v>3961</v>
      </c>
      <c r="H324" s="238" t="s">
        <v>3855</v>
      </c>
      <c r="I324" s="239" t="s">
        <v>3843</v>
      </c>
      <c r="J324" s="239" t="s">
        <v>3843</v>
      </c>
      <c r="K324" s="238" t="s">
        <v>3870</v>
      </c>
      <c r="L324" s="238" t="s">
        <v>3883</v>
      </c>
      <c r="M324" s="240">
        <v>0.05</v>
      </c>
      <c r="N324" s="241"/>
      <c r="O324" s="242">
        <v>0.1</v>
      </c>
      <c r="P324" s="242">
        <v>0.2</v>
      </c>
      <c r="Q324" s="242">
        <v>0.3</v>
      </c>
      <c r="R324" s="242">
        <v>0.4</v>
      </c>
      <c r="S324" s="242">
        <v>0.5</v>
      </c>
      <c r="T324" s="242">
        <v>0.6</v>
      </c>
      <c r="U324" s="242">
        <v>0.7</v>
      </c>
      <c r="V324" s="242">
        <v>0.8</v>
      </c>
      <c r="W324" s="242">
        <v>0.9</v>
      </c>
      <c r="X324" s="242">
        <v>1</v>
      </c>
      <c r="Y324" s="243"/>
      <c r="Z324" s="244"/>
    </row>
    <row r="325" spans="1:26" ht="15" customHeight="1">
      <c r="A325" s="236" t="s">
        <v>2420</v>
      </c>
      <c r="B325" s="237" t="s">
        <v>2421</v>
      </c>
      <c r="C325" s="237" t="s">
        <v>4137</v>
      </c>
      <c r="D325" s="238">
        <v>17</v>
      </c>
      <c r="E325" s="238" t="s">
        <v>4156</v>
      </c>
      <c r="F325" s="237" t="s">
        <v>4279</v>
      </c>
      <c r="G325" s="238" t="s">
        <v>3961</v>
      </c>
      <c r="H325" s="238" t="s">
        <v>3855</v>
      </c>
      <c r="I325" s="239" t="s">
        <v>3843</v>
      </c>
      <c r="J325" s="239" t="s">
        <v>3843</v>
      </c>
      <c r="K325" s="238" t="s">
        <v>3870</v>
      </c>
      <c r="L325" s="238" t="s">
        <v>3883</v>
      </c>
      <c r="M325" s="240">
        <v>0.05</v>
      </c>
      <c r="N325" s="241"/>
      <c r="O325" s="242">
        <v>0.1</v>
      </c>
      <c r="P325" s="242">
        <v>0.2</v>
      </c>
      <c r="Q325" s="242">
        <v>0.3</v>
      </c>
      <c r="R325" s="242">
        <v>0.4</v>
      </c>
      <c r="S325" s="242">
        <v>0.5</v>
      </c>
      <c r="T325" s="242">
        <v>0.6</v>
      </c>
      <c r="U325" s="242">
        <v>0.7</v>
      </c>
      <c r="V325" s="242">
        <v>0.8</v>
      </c>
      <c r="W325" s="242">
        <v>0.9</v>
      </c>
      <c r="X325" s="242">
        <v>1</v>
      </c>
      <c r="Y325" s="243"/>
      <c r="Z325" s="244"/>
    </row>
    <row r="326" spans="1:26" ht="15" customHeight="1">
      <c r="A326" s="236" t="s">
        <v>1929</v>
      </c>
      <c r="B326" s="237" t="s">
        <v>1930</v>
      </c>
      <c r="C326" s="237" t="s">
        <v>4137</v>
      </c>
      <c r="D326" s="238">
        <v>13</v>
      </c>
      <c r="E326" s="238" t="s">
        <v>4172</v>
      </c>
      <c r="F326" s="237" t="s">
        <v>4280</v>
      </c>
      <c r="G326" s="238" t="s">
        <v>3961</v>
      </c>
      <c r="H326" s="238" t="s">
        <v>3855</v>
      </c>
      <c r="I326" s="239" t="s">
        <v>3843</v>
      </c>
      <c r="J326" s="239" t="s">
        <v>3843</v>
      </c>
      <c r="K326" s="238" t="s">
        <v>3870</v>
      </c>
      <c r="L326" s="238" t="s">
        <v>3883</v>
      </c>
      <c r="M326" s="240">
        <v>0.05</v>
      </c>
      <c r="N326" s="241"/>
      <c r="O326" s="242">
        <v>0.1</v>
      </c>
      <c r="P326" s="242">
        <v>0.2</v>
      </c>
      <c r="Q326" s="242">
        <v>0.3</v>
      </c>
      <c r="R326" s="242">
        <v>0.4</v>
      </c>
      <c r="S326" s="242">
        <v>0.5</v>
      </c>
      <c r="T326" s="242">
        <v>0.6</v>
      </c>
      <c r="U326" s="242">
        <v>0.7</v>
      </c>
      <c r="V326" s="242">
        <v>0.8</v>
      </c>
      <c r="W326" s="242">
        <v>0.9</v>
      </c>
      <c r="X326" s="242">
        <v>1</v>
      </c>
      <c r="Y326" s="243"/>
      <c r="Z326" s="244"/>
    </row>
    <row r="327" spans="1:26" ht="15" customHeight="1">
      <c r="A327" s="236" t="s">
        <v>2431</v>
      </c>
      <c r="B327" s="237" t="s">
        <v>2432</v>
      </c>
      <c r="C327" s="237" t="s">
        <v>4137</v>
      </c>
      <c r="D327" s="238">
        <v>13</v>
      </c>
      <c r="E327" s="238" t="s">
        <v>4172</v>
      </c>
      <c r="F327" s="237" t="s">
        <v>4281</v>
      </c>
      <c r="G327" s="238" t="s">
        <v>3961</v>
      </c>
      <c r="H327" s="238" t="s">
        <v>3855</v>
      </c>
      <c r="I327" s="239" t="s">
        <v>3843</v>
      </c>
      <c r="J327" s="239" t="s">
        <v>3843</v>
      </c>
      <c r="K327" s="238" t="s">
        <v>3870</v>
      </c>
      <c r="L327" s="238" t="s">
        <v>3883</v>
      </c>
      <c r="M327" s="240">
        <v>0.05</v>
      </c>
      <c r="N327" s="241"/>
      <c r="O327" s="242">
        <v>0.1</v>
      </c>
      <c r="P327" s="242">
        <v>0.2</v>
      </c>
      <c r="Q327" s="242">
        <v>0.3</v>
      </c>
      <c r="R327" s="242">
        <v>0.4</v>
      </c>
      <c r="S327" s="242">
        <v>0.5</v>
      </c>
      <c r="T327" s="242">
        <v>0.6</v>
      </c>
      <c r="U327" s="242">
        <v>0.7</v>
      </c>
      <c r="V327" s="242">
        <v>0.8</v>
      </c>
      <c r="W327" s="242">
        <v>0.9</v>
      </c>
      <c r="X327" s="242">
        <v>1</v>
      </c>
      <c r="Y327" s="243"/>
      <c r="Z327" s="244"/>
    </row>
    <row r="328" spans="1:26" ht="15" customHeight="1">
      <c r="A328" s="236" t="s">
        <v>2390</v>
      </c>
      <c r="B328" s="237" t="s">
        <v>2391</v>
      </c>
      <c r="C328" s="237" t="s">
        <v>4137</v>
      </c>
      <c r="D328" s="238">
        <v>17</v>
      </c>
      <c r="E328" s="238" t="s">
        <v>4156</v>
      </c>
      <c r="F328" s="237" t="s">
        <v>4282</v>
      </c>
      <c r="G328" s="238" t="s">
        <v>3961</v>
      </c>
      <c r="H328" s="238" t="s">
        <v>3855</v>
      </c>
      <c r="I328" s="239" t="s">
        <v>3843</v>
      </c>
      <c r="J328" s="239" t="s">
        <v>3843</v>
      </c>
      <c r="K328" s="238" t="s">
        <v>3870</v>
      </c>
      <c r="L328" s="238" t="s">
        <v>3883</v>
      </c>
      <c r="M328" s="240">
        <v>0.05</v>
      </c>
      <c r="N328" s="241"/>
      <c r="O328" s="242">
        <v>0.1</v>
      </c>
      <c r="P328" s="242">
        <v>0.2</v>
      </c>
      <c r="Q328" s="242">
        <v>0.3</v>
      </c>
      <c r="R328" s="242">
        <v>0.4</v>
      </c>
      <c r="S328" s="242">
        <v>0.5</v>
      </c>
      <c r="T328" s="242">
        <v>0.6</v>
      </c>
      <c r="U328" s="242">
        <v>0.7</v>
      </c>
      <c r="V328" s="242">
        <v>0.8</v>
      </c>
      <c r="W328" s="242">
        <v>0.9</v>
      </c>
      <c r="X328" s="242">
        <v>1</v>
      </c>
      <c r="Y328" s="243"/>
      <c r="Z328" s="244"/>
    </row>
    <row r="329" spans="1:26" ht="15" customHeight="1">
      <c r="A329" s="236" t="s">
        <v>2378</v>
      </c>
      <c r="B329" s="237" t="s">
        <v>2379</v>
      </c>
      <c r="C329" s="237" t="s">
        <v>4137</v>
      </c>
      <c r="D329" s="238">
        <v>15</v>
      </c>
      <c r="E329" s="238" t="s">
        <v>4158</v>
      </c>
      <c r="F329" s="237" t="s">
        <v>4283</v>
      </c>
      <c r="G329" s="238" t="s">
        <v>3961</v>
      </c>
      <c r="H329" s="238" t="s">
        <v>3855</v>
      </c>
      <c r="I329" s="239" t="s">
        <v>3843</v>
      </c>
      <c r="J329" s="239" t="s">
        <v>3843</v>
      </c>
      <c r="K329" s="238" t="s">
        <v>3870</v>
      </c>
      <c r="L329" s="238" t="s">
        <v>3883</v>
      </c>
      <c r="M329" s="240">
        <v>0.05</v>
      </c>
      <c r="N329" s="241"/>
      <c r="O329" s="242">
        <v>0.1</v>
      </c>
      <c r="P329" s="242">
        <v>0.2</v>
      </c>
      <c r="Q329" s="242">
        <v>0.3</v>
      </c>
      <c r="R329" s="242">
        <v>0.4</v>
      </c>
      <c r="S329" s="242">
        <v>0.5</v>
      </c>
      <c r="T329" s="242">
        <v>0.6</v>
      </c>
      <c r="U329" s="242">
        <v>0.7</v>
      </c>
      <c r="V329" s="242">
        <v>0.8</v>
      </c>
      <c r="W329" s="242">
        <v>0.9</v>
      </c>
      <c r="X329" s="242">
        <v>1</v>
      </c>
      <c r="Y329" s="243"/>
      <c r="Z329" s="244"/>
    </row>
    <row r="330" spans="1:26" ht="15" customHeight="1">
      <c r="A330" s="236" t="s">
        <v>2372</v>
      </c>
      <c r="B330" s="237" t="s">
        <v>2373</v>
      </c>
      <c r="C330" s="237" t="s">
        <v>4137</v>
      </c>
      <c r="D330" s="238">
        <v>13</v>
      </c>
      <c r="E330" s="238" t="s">
        <v>4172</v>
      </c>
      <c r="F330" s="237" t="s">
        <v>4284</v>
      </c>
      <c r="G330" s="238" t="s">
        <v>3961</v>
      </c>
      <c r="H330" s="238" t="s">
        <v>3855</v>
      </c>
      <c r="I330" s="239" t="s">
        <v>3843</v>
      </c>
      <c r="J330" s="239" t="s">
        <v>3843</v>
      </c>
      <c r="K330" s="238" t="s">
        <v>3870</v>
      </c>
      <c r="L330" s="238" t="s">
        <v>3883</v>
      </c>
      <c r="M330" s="240">
        <v>0.05</v>
      </c>
      <c r="N330" s="241"/>
      <c r="O330" s="242">
        <v>0.1</v>
      </c>
      <c r="P330" s="242">
        <v>0.2</v>
      </c>
      <c r="Q330" s="242">
        <v>0.3</v>
      </c>
      <c r="R330" s="242">
        <v>0.4</v>
      </c>
      <c r="S330" s="242">
        <v>0.5</v>
      </c>
      <c r="T330" s="242">
        <v>0.6</v>
      </c>
      <c r="U330" s="242">
        <v>0.7</v>
      </c>
      <c r="V330" s="242">
        <v>0.8</v>
      </c>
      <c r="W330" s="242">
        <v>0.9</v>
      </c>
      <c r="X330" s="242">
        <v>1</v>
      </c>
      <c r="Y330" s="243"/>
      <c r="Z330" s="244"/>
    </row>
    <row r="331" spans="1:26" ht="15" customHeight="1">
      <c r="A331" s="236" t="s">
        <v>2655</v>
      </c>
      <c r="B331" s="237" t="s">
        <v>2656</v>
      </c>
      <c r="C331" s="237" t="s">
        <v>4137</v>
      </c>
      <c r="D331" s="238">
        <v>9</v>
      </c>
      <c r="E331" s="238" t="s">
        <v>3962</v>
      </c>
      <c r="F331" s="237" t="s">
        <v>4285</v>
      </c>
      <c r="G331" s="238" t="s">
        <v>3886</v>
      </c>
      <c r="H331" s="238" t="s">
        <v>4286</v>
      </c>
      <c r="I331" s="239" t="s">
        <v>3843</v>
      </c>
      <c r="J331" s="239" t="s">
        <v>3843</v>
      </c>
      <c r="K331" s="238" t="s">
        <v>3870</v>
      </c>
      <c r="L331" s="238" t="s">
        <v>3883</v>
      </c>
      <c r="M331" s="240">
        <v>0.2</v>
      </c>
      <c r="N331" s="241"/>
      <c r="O331" s="242">
        <v>0.1</v>
      </c>
      <c r="P331" s="242">
        <v>0.2</v>
      </c>
      <c r="Q331" s="242">
        <v>0.3</v>
      </c>
      <c r="R331" s="242">
        <v>0.4</v>
      </c>
      <c r="S331" s="242">
        <v>0.5</v>
      </c>
      <c r="T331" s="242">
        <v>0.6</v>
      </c>
      <c r="U331" s="242">
        <v>0.7</v>
      </c>
      <c r="V331" s="242">
        <v>0.8</v>
      </c>
      <c r="W331" s="242">
        <v>0.9</v>
      </c>
      <c r="X331" s="242">
        <v>1</v>
      </c>
      <c r="Y331" s="243"/>
      <c r="Z331" s="244"/>
    </row>
    <row r="332" spans="1:26" ht="15" customHeight="1">
      <c r="A332" s="236" t="s">
        <v>2138</v>
      </c>
      <c r="B332" s="237" t="s">
        <v>2139</v>
      </c>
      <c r="C332" s="237" t="s">
        <v>4137</v>
      </c>
      <c r="D332" s="238">
        <v>13</v>
      </c>
      <c r="E332" s="238" t="s">
        <v>4172</v>
      </c>
      <c r="F332" s="237" t="s">
        <v>4287</v>
      </c>
      <c r="G332" s="238" t="s">
        <v>3961</v>
      </c>
      <c r="H332" s="238" t="s">
        <v>3855</v>
      </c>
      <c r="I332" s="239" t="s">
        <v>3843</v>
      </c>
      <c r="J332" s="239" t="s">
        <v>3843</v>
      </c>
      <c r="K332" s="238" t="s">
        <v>3870</v>
      </c>
      <c r="L332" s="238" t="s">
        <v>3883</v>
      </c>
      <c r="M332" s="240">
        <v>0.05</v>
      </c>
      <c r="N332" s="241"/>
      <c r="O332" s="242">
        <v>0.1</v>
      </c>
      <c r="P332" s="242">
        <v>0.2</v>
      </c>
      <c r="Q332" s="242">
        <v>0.3</v>
      </c>
      <c r="R332" s="242">
        <v>0.4</v>
      </c>
      <c r="S332" s="242">
        <v>0.5</v>
      </c>
      <c r="T332" s="242">
        <v>0.6</v>
      </c>
      <c r="U332" s="242">
        <v>0.7</v>
      </c>
      <c r="V332" s="242">
        <v>0.8</v>
      </c>
      <c r="W332" s="242">
        <v>0.9</v>
      </c>
      <c r="X332" s="242">
        <v>1</v>
      </c>
      <c r="Y332" s="243"/>
      <c r="Z332" s="244"/>
    </row>
    <row r="333" spans="1:26" ht="15" customHeight="1">
      <c r="A333" s="236" t="s">
        <v>2298</v>
      </c>
      <c r="B333" s="237" t="s">
        <v>2299</v>
      </c>
      <c r="C333" s="237" t="s">
        <v>4137</v>
      </c>
      <c r="D333" s="238">
        <v>16</v>
      </c>
      <c r="E333" s="238" t="s">
        <v>4138</v>
      </c>
      <c r="F333" s="237" t="s">
        <v>4288</v>
      </c>
      <c r="G333" s="238" t="s">
        <v>3961</v>
      </c>
      <c r="H333" s="238" t="s">
        <v>3855</v>
      </c>
      <c r="I333" s="239" t="s">
        <v>3843</v>
      </c>
      <c r="J333" s="239" t="s">
        <v>3843</v>
      </c>
      <c r="K333" s="238" t="s">
        <v>3870</v>
      </c>
      <c r="L333" s="238" t="s">
        <v>3883</v>
      </c>
      <c r="M333" s="240">
        <v>0.05</v>
      </c>
      <c r="N333" s="241"/>
      <c r="O333" s="242">
        <v>0.1</v>
      </c>
      <c r="P333" s="242">
        <v>0.2</v>
      </c>
      <c r="Q333" s="242">
        <v>0.3</v>
      </c>
      <c r="R333" s="242">
        <v>0.4</v>
      </c>
      <c r="S333" s="242">
        <v>0.5</v>
      </c>
      <c r="T333" s="242">
        <v>0.6</v>
      </c>
      <c r="U333" s="242">
        <v>0.7</v>
      </c>
      <c r="V333" s="242">
        <v>0.8</v>
      </c>
      <c r="W333" s="242">
        <v>0.9</v>
      </c>
      <c r="X333" s="242">
        <v>1</v>
      </c>
      <c r="Y333" s="243"/>
      <c r="Z333" s="244"/>
    </row>
    <row r="334" spans="1:26" ht="15" customHeight="1">
      <c r="A334" s="236" t="s">
        <v>2274</v>
      </c>
      <c r="B334" s="237" t="s">
        <v>2275</v>
      </c>
      <c r="C334" s="237" t="s">
        <v>4137</v>
      </c>
      <c r="D334" s="238">
        <v>16</v>
      </c>
      <c r="E334" s="238" t="s">
        <v>4138</v>
      </c>
      <c r="F334" s="237" t="s">
        <v>4289</v>
      </c>
      <c r="G334" s="238" t="s">
        <v>3961</v>
      </c>
      <c r="H334" s="238" t="s">
        <v>3855</v>
      </c>
      <c r="I334" s="239" t="s">
        <v>3843</v>
      </c>
      <c r="J334" s="239" t="s">
        <v>3843</v>
      </c>
      <c r="K334" s="238" t="s">
        <v>3870</v>
      </c>
      <c r="L334" s="238" t="s">
        <v>3883</v>
      </c>
      <c r="M334" s="240">
        <v>0.05</v>
      </c>
      <c r="N334" s="241"/>
      <c r="O334" s="242">
        <v>0.1</v>
      </c>
      <c r="P334" s="242">
        <v>0.2</v>
      </c>
      <c r="Q334" s="242">
        <v>0.3</v>
      </c>
      <c r="R334" s="242">
        <v>0.4</v>
      </c>
      <c r="S334" s="242">
        <v>0.5</v>
      </c>
      <c r="T334" s="242">
        <v>0.6</v>
      </c>
      <c r="U334" s="242">
        <v>0.7</v>
      </c>
      <c r="V334" s="242">
        <v>0.8</v>
      </c>
      <c r="W334" s="242">
        <v>0.9</v>
      </c>
      <c r="X334" s="242">
        <v>1</v>
      </c>
      <c r="Y334" s="243"/>
      <c r="Z334" s="244"/>
    </row>
    <row r="335" spans="1:26" ht="15" customHeight="1">
      <c r="A335" s="236" t="s">
        <v>2414</v>
      </c>
      <c r="B335" s="244" t="s">
        <v>4290</v>
      </c>
      <c r="C335" s="237" t="s">
        <v>4137</v>
      </c>
      <c r="D335" s="238">
        <v>9</v>
      </c>
      <c r="E335" s="238" t="s">
        <v>3962</v>
      </c>
      <c r="F335" s="237" t="s">
        <v>4291</v>
      </c>
      <c r="G335" s="238" t="s">
        <v>3961</v>
      </c>
      <c r="H335" s="238" t="s">
        <v>3855</v>
      </c>
      <c r="I335" s="239" t="s">
        <v>3843</v>
      </c>
      <c r="J335" s="239" t="s">
        <v>3843</v>
      </c>
      <c r="K335" s="238" t="s">
        <v>3870</v>
      </c>
      <c r="L335" s="238" t="s">
        <v>3883</v>
      </c>
      <c r="M335" s="240">
        <v>0.05</v>
      </c>
      <c r="N335" s="241"/>
      <c r="O335" s="242">
        <v>0.1</v>
      </c>
      <c r="P335" s="242">
        <v>0.2</v>
      </c>
      <c r="Q335" s="242">
        <v>0.3</v>
      </c>
      <c r="R335" s="242">
        <v>0.4</v>
      </c>
      <c r="S335" s="242">
        <v>0.5</v>
      </c>
      <c r="T335" s="242">
        <v>0.6</v>
      </c>
      <c r="U335" s="242">
        <v>0.7</v>
      </c>
      <c r="V335" s="242">
        <v>0.8</v>
      </c>
      <c r="W335" s="242">
        <v>0.9</v>
      </c>
      <c r="X335" s="242">
        <v>1</v>
      </c>
      <c r="Y335" s="243"/>
      <c r="Z335" s="244"/>
    </row>
    <row r="336" spans="1:26" ht="15" customHeight="1">
      <c r="A336" s="236" t="s">
        <v>2447</v>
      </c>
      <c r="B336" s="237" t="s">
        <v>2448</v>
      </c>
      <c r="C336" s="237" t="s">
        <v>4137</v>
      </c>
      <c r="D336" s="238">
        <v>9</v>
      </c>
      <c r="E336" s="238" t="s">
        <v>3962</v>
      </c>
      <c r="F336" s="237" t="s">
        <v>4292</v>
      </c>
      <c r="G336" s="238" t="s">
        <v>3961</v>
      </c>
      <c r="H336" s="238" t="s">
        <v>3855</v>
      </c>
      <c r="I336" s="239" t="s">
        <v>3843</v>
      </c>
      <c r="J336" s="239" t="s">
        <v>3843</v>
      </c>
      <c r="K336" s="238" t="s">
        <v>3870</v>
      </c>
      <c r="L336" s="238" t="s">
        <v>3883</v>
      </c>
      <c r="M336" s="240">
        <v>0.05</v>
      </c>
      <c r="N336" s="241"/>
      <c r="O336" s="242">
        <v>0.1</v>
      </c>
      <c r="P336" s="242">
        <v>0.2</v>
      </c>
      <c r="Q336" s="242">
        <v>0.3</v>
      </c>
      <c r="R336" s="242">
        <v>0.4</v>
      </c>
      <c r="S336" s="242">
        <v>0.5</v>
      </c>
      <c r="T336" s="242">
        <v>0.6</v>
      </c>
      <c r="U336" s="242">
        <v>0.7</v>
      </c>
      <c r="V336" s="242">
        <v>0.8</v>
      </c>
      <c r="W336" s="242">
        <v>0.9</v>
      </c>
      <c r="X336" s="242">
        <v>1</v>
      </c>
      <c r="Y336" s="243"/>
      <c r="Z336" s="244"/>
    </row>
    <row r="337" spans="1:26" ht="15" customHeight="1">
      <c r="A337" s="236" t="s">
        <v>1940</v>
      </c>
      <c r="B337" s="237" t="s">
        <v>1941</v>
      </c>
      <c r="C337" s="237" t="s">
        <v>4137</v>
      </c>
      <c r="D337" s="238">
        <v>16</v>
      </c>
      <c r="E337" s="238" t="s">
        <v>4138</v>
      </c>
      <c r="F337" s="237" t="s">
        <v>4293</v>
      </c>
      <c r="G337" s="238" t="s">
        <v>3961</v>
      </c>
      <c r="H337" s="238" t="s">
        <v>3855</v>
      </c>
      <c r="I337" s="239" t="s">
        <v>3843</v>
      </c>
      <c r="J337" s="239" t="s">
        <v>3843</v>
      </c>
      <c r="K337" s="238" t="s">
        <v>3870</v>
      </c>
      <c r="L337" s="238" t="s">
        <v>3883</v>
      </c>
      <c r="M337" s="240">
        <v>0.05</v>
      </c>
      <c r="N337" s="241"/>
      <c r="O337" s="242">
        <v>0.1</v>
      </c>
      <c r="P337" s="242">
        <v>0.2</v>
      </c>
      <c r="Q337" s="242">
        <v>0.3</v>
      </c>
      <c r="R337" s="242">
        <v>0.4</v>
      </c>
      <c r="S337" s="242">
        <v>0.5</v>
      </c>
      <c r="T337" s="242">
        <v>0.6</v>
      </c>
      <c r="U337" s="242">
        <v>0.7</v>
      </c>
      <c r="V337" s="242">
        <v>0.8</v>
      </c>
      <c r="W337" s="242">
        <v>0.9</v>
      </c>
      <c r="X337" s="242">
        <v>1</v>
      </c>
      <c r="Y337" s="243"/>
      <c r="Z337" s="244"/>
    </row>
    <row r="338" spans="1:26" ht="15" customHeight="1">
      <c r="A338" s="236" t="s">
        <v>2482</v>
      </c>
      <c r="B338" s="237" t="s">
        <v>2483</v>
      </c>
      <c r="C338" s="237" t="s">
        <v>4137</v>
      </c>
      <c r="D338" s="238">
        <v>13</v>
      </c>
      <c r="E338" s="238" t="s">
        <v>4172</v>
      </c>
      <c r="F338" s="237" t="s">
        <v>4294</v>
      </c>
      <c r="G338" s="238" t="s">
        <v>3867</v>
      </c>
      <c r="H338" s="238" t="s">
        <v>3855</v>
      </c>
      <c r="I338" s="239" t="s">
        <v>3843</v>
      </c>
      <c r="J338" s="239" t="s">
        <v>3843</v>
      </c>
      <c r="K338" s="238" t="s">
        <v>3870</v>
      </c>
      <c r="L338" s="238" t="s">
        <v>3883</v>
      </c>
      <c r="M338" s="240">
        <v>0.1</v>
      </c>
      <c r="N338" s="241"/>
      <c r="O338" s="242">
        <v>0.1</v>
      </c>
      <c r="P338" s="242">
        <v>0.2</v>
      </c>
      <c r="Q338" s="242">
        <v>0.3</v>
      </c>
      <c r="R338" s="242">
        <v>0.4</v>
      </c>
      <c r="S338" s="242">
        <v>0.5</v>
      </c>
      <c r="T338" s="242">
        <v>0.6</v>
      </c>
      <c r="U338" s="242">
        <v>0.7</v>
      </c>
      <c r="V338" s="242">
        <v>0.8</v>
      </c>
      <c r="W338" s="242">
        <v>0.9</v>
      </c>
      <c r="X338" s="242">
        <v>1</v>
      </c>
      <c r="Y338" s="243"/>
      <c r="Z338" s="244"/>
    </row>
    <row r="339" spans="1:26" ht="15" customHeight="1">
      <c r="A339" s="236" t="s">
        <v>2316</v>
      </c>
      <c r="B339" s="237" t="s">
        <v>2317</v>
      </c>
      <c r="C339" s="237" t="s">
        <v>4137</v>
      </c>
      <c r="D339" s="238">
        <v>9</v>
      </c>
      <c r="E339" s="238" t="s">
        <v>3962</v>
      </c>
      <c r="F339" s="237" t="s">
        <v>4295</v>
      </c>
      <c r="G339" s="238" t="s">
        <v>3886</v>
      </c>
      <c r="H339" s="238" t="s">
        <v>3855</v>
      </c>
      <c r="I339" s="239" t="s">
        <v>3843</v>
      </c>
      <c r="J339" s="239" t="s">
        <v>3843</v>
      </c>
      <c r="K339" s="238" t="s">
        <v>3870</v>
      </c>
      <c r="L339" s="238" t="s">
        <v>3883</v>
      </c>
      <c r="M339" s="240">
        <v>0.15</v>
      </c>
      <c r="N339" s="241"/>
      <c r="O339" s="242">
        <v>0.1</v>
      </c>
      <c r="P339" s="242">
        <v>0.2</v>
      </c>
      <c r="Q339" s="242">
        <v>0.3</v>
      </c>
      <c r="R339" s="242">
        <v>0.4</v>
      </c>
      <c r="S339" s="242">
        <v>0.5</v>
      </c>
      <c r="T339" s="242">
        <v>0.6</v>
      </c>
      <c r="U339" s="242">
        <v>0.7</v>
      </c>
      <c r="V339" s="242">
        <v>0.8</v>
      </c>
      <c r="W339" s="242">
        <v>0.9</v>
      </c>
      <c r="X339" s="242">
        <v>1</v>
      </c>
      <c r="Y339" s="243"/>
      <c r="Z339" s="244"/>
    </row>
    <row r="340" spans="1:26" ht="15" customHeight="1">
      <c r="A340" s="236" t="s">
        <v>2304</v>
      </c>
      <c r="B340" s="237" t="s">
        <v>2305</v>
      </c>
      <c r="C340" s="237" t="s">
        <v>4137</v>
      </c>
      <c r="D340" s="238">
        <v>16</v>
      </c>
      <c r="E340" s="238" t="s">
        <v>4138</v>
      </c>
      <c r="F340" s="237" t="s">
        <v>4296</v>
      </c>
      <c r="G340" s="238" t="s">
        <v>3961</v>
      </c>
      <c r="H340" s="238" t="s">
        <v>3855</v>
      </c>
      <c r="I340" s="239" t="s">
        <v>3843</v>
      </c>
      <c r="J340" s="239" t="s">
        <v>3843</v>
      </c>
      <c r="K340" s="238" t="s">
        <v>3870</v>
      </c>
      <c r="L340" s="238" t="s">
        <v>3883</v>
      </c>
      <c r="M340" s="240">
        <v>0.05</v>
      </c>
      <c r="N340" s="241"/>
      <c r="O340" s="242">
        <v>0.1</v>
      </c>
      <c r="P340" s="242">
        <v>0.2</v>
      </c>
      <c r="Q340" s="242">
        <v>0.3</v>
      </c>
      <c r="R340" s="242">
        <v>0.4</v>
      </c>
      <c r="S340" s="242">
        <v>0.5</v>
      </c>
      <c r="T340" s="242">
        <v>0.6</v>
      </c>
      <c r="U340" s="242">
        <v>0.7</v>
      </c>
      <c r="V340" s="242">
        <v>0.8</v>
      </c>
      <c r="W340" s="242">
        <v>0.9</v>
      </c>
      <c r="X340" s="242">
        <v>1</v>
      </c>
      <c r="Y340" s="243"/>
      <c r="Z340" s="244"/>
    </row>
    <row r="341" spans="1:26" ht="15" customHeight="1">
      <c r="A341" s="236" t="s">
        <v>2292</v>
      </c>
      <c r="B341" s="237" t="s">
        <v>2293</v>
      </c>
      <c r="C341" s="237" t="s">
        <v>4137</v>
      </c>
      <c r="D341" s="238">
        <v>16</v>
      </c>
      <c r="E341" s="238" t="s">
        <v>4138</v>
      </c>
      <c r="F341" s="237" t="s">
        <v>4297</v>
      </c>
      <c r="G341" s="238" t="s">
        <v>3961</v>
      </c>
      <c r="H341" s="238" t="s">
        <v>3855</v>
      </c>
      <c r="I341" s="239" t="s">
        <v>3843</v>
      </c>
      <c r="J341" s="239" t="s">
        <v>3843</v>
      </c>
      <c r="K341" s="238" t="s">
        <v>3870</v>
      </c>
      <c r="L341" s="238" t="s">
        <v>3883</v>
      </c>
      <c r="M341" s="240">
        <v>0.05</v>
      </c>
      <c r="N341" s="241"/>
      <c r="O341" s="242">
        <v>0.1</v>
      </c>
      <c r="P341" s="242">
        <v>0.2</v>
      </c>
      <c r="Q341" s="242">
        <v>0.3</v>
      </c>
      <c r="R341" s="242">
        <v>0.4</v>
      </c>
      <c r="S341" s="242">
        <v>0.5</v>
      </c>
      <c r="T341" s="242">
        <v>0.6</v>
      </c>
      <c r="U341" s="242">
        <v>0.7</v>
      </c>
      <c r="V341" s="242">
        <v>0.8</v>
      </c>
      <c r="W341" s="242">
        <v>0.9</v>
      </c>
      <c r="X341" s="242">
        <v>1</v>
      </c>
      <c r="Y341" s="243"/>
      <c r="Z341" s="244"/>
    </row>
    <row r="342" spans="1:26" ht="15" customHeight="1">
      <c r="A342" s="236" t="s">
        <v>2326</v>
      </c>
      <c r="B342" s="237" t="s">
        <v>2327</v>
      </c>
      <c r="C342" s="237" t="s">
        <v>4137</v>
      </c>
      <c r="D342" s="238">
        <v>17</v>
      </c>
      <c r="E342" s="238" t="s">
        <v>4156</v>
      </c>
      <c r="F342" s="237" t="s">
        <v>4298</v>
      </c>
      <c r="G342" s="238" t="s">
        <v>3961</v>
      </c>
      <c r="H342" s="238" t="s">
        <v>3855</v>
      </c>
      <c r="I342" s="239" t="s">
        <v>3843</v>
      </c>
      <c r="J342" s="239" t="s">
        <v>3843</v>
      </c>
      <c r="K342" s="238" t="s">
        <v>3870</v>
      </c>
      <c r="L342" s="238" t="s">
        <v>3883</v>
      </c>
      <c r="M342" s="240">
        <v>0.05</v>
      </c>
      <c r="N342" s="241"/>
      <c r="O342" s="242">
        <v>0.1</v>
      </c>
      <c r="P342" s="242">
        <v>0.2</v>
      </c>
      <c r="Q342" s="242">
        <v>0.3</v>
      </c>
      <c r="R342" s="242">
        <v>0.4</v>
      </c>
      <c r="S342" s="242">
        <v>0.5</v>
      </c>
      <c r="T342" s="242">
        <v>0.6</v>
      </c>
      <c r="U342" s="242">
        <v>0.7</v>
      </c>
      <c r="V342" s="242">
        <v>0.8</v>
      </c>
      <c r="W342" s="242">
        <v>0.9</v>
      </c>
      <c r="X342" s="242">
        <v>1</v>
      </c>
      <c r="Y342" s="243"/>
      <c r="Z342" s="244"/>
    </row>
    <row r="343" spans="1:26" ht="15" customHeight="1">
      <c r="A343" s="236" t="s">
        <v>2384</v>
      </c>
      <c r="B343" s="237" t="s">
        <v>2385</v>
      </c>
      <c r="C343" s="237" t="s">
        <v>4137</v>
      </c>
      <c r="D343" s="238">
        <v>9</v>
      </c>
      <c r="E343" s="238" t="s">
        <v>3962</v>
      </c>
      <c r="F343" s="237" t="s">
        <v>4299</v>
      </c>
      <c r="G343" s="238" t="s">
        <v>3886</v>
      </c>
      <c r="H343" s="238" t="s">
        <v>3855</v>
      </c>
      <c r="I343" s="239" t="s">
        <v>3843</v>
      </c>
      <c r="J343" s="239" t="s">
        <v>3843</v>
      </c>
      <c r="K343" s="238" t="s">
        <v>3870</v>
      </c>
      <c r="L343" s="238" t="s">
        <v>3883</v>
      </c>
      <c r="M343" s="240">
        <v>0.15</v>
      </c>
      <c r="N343" s="241"/>
      <c r="O343" s="242">
        <v>0.1</v>
      </c>
      <c r="P343" s="242">
        <v>0.2</v>
      </c>
      <c r="Q343" s="242">
        <v>0.3</v>
      </c>
      <c r="R343" s="242">
        <v>0.4</v>
      </c>
      <c r="S343" s="242">
        <v>0.5</v>
      </c>
      <c r="T343" s="242">
        <v>0.6</v>
      </c>
      <c r="U343" s="242">
        <v>0.7</v>
      </c>
      <c r="V343" s="242">
        <v>0.8</v>
      </c>
      <c r="W343" s="242">
        <v>0.9</v>
      </c>
      <c r="X343" s="242">
        <v>1</v>
      </c>
      <c r="Y343" s="243"/>
      <c r="Z343" s="244"/>
    </row>
    <row r="344" spans="1:26" ht="15" customHeight="1">
      <c r="A344" s="236" t="s">
        <v>2268</v>
      </c>
      <c r="B344" s="237" t="s">
        <v>2269</v>
      </c>
      <c r="C344" s="237" t="s">
        <v>4137</v>
      </c>
      <c r="D344" s="238">
        <v>16</v>
      </c>
      <c r="E344" s="238" t="s">
        <v>4138</v>
      </c>
      <c r="F344" s="237" t="s">
        <v>4300</v>
      </c>
      <c r="G344" s="238" t="s">
        <v>3961</v>
      </c>
      <c r="H344" s="238" t="s">
        <v>3855</v>
      </c>
      <c r="I344" s="239" t="s">
        <v>3843</v>
      </c>
      <c r="J344" s="239" t="s">
        <v>3843</v>
      </c>
      <c r="K344" s="238" t="s">
        <v>3870</v>
      </c>
      <c r="L344" s="238" t="s">
        <v>3883</v>
      </c>
      <c r="M344" s="240">
        <v>0.05</v>
      </c>
      <c r="N344" s="241"/>
      <c r="O344" s="242">
        <v>0.1</v>
      </c>
      <c r="P344" s="242">
        <v>0.2</v>
      </c>
      <c r="Q344" s="242">
        <v>0.3</v>
      </c>
      <c r="R344" s="242">
        <v>0.4</v>
      </c>
      <c r="S344" s="242">
        <v>0.5</v>
      </c>
      <c r="T344" s="242">
        <v>0.6</v>
      </c>
      <c r="U344" s="242">
        <v>0.7</v>
      </c>
      <c r="V344" s="242">
        <v>0.8</v>
      </c>
      <c r="W344" s="242">
        <v>0.9</v>
      </c>
      <c r="X344" s="242">
        <v>1</v>
      </c>
      <c r="Y344" s="243"/>
      <c r="Z344" s="244"/>
    </row>
    <row r="345" spans="1:26" ht="15" customHeight="1">
      <c r="A345" s="236" t="s">
        <v>2836</v>
      </c>
      <c r="B345" s="237" t="s">
        <v>2837</v>
      </c>
      <c r="C345" s="237" t="s">
        <v>4137</v>
      </c>
      <c r="D345" s="238">
        <v>9</v>
      </c>
      <c r="E345" s="238" t="s">
        <v>3962</v>
      </c>
      <c r="F345" s="237" t="s">
        <v>4301</v>
      </c>
      <c r="G345" s="238" t="s">
        <v>3867</v>
      </c>
      <c r="H345" s="238" t="s">
        <v>3855</v>
      </c>
      <c r="I345" s="239" t="s">
        <v>3843</v>
      </c>
      <c r="J345" s="239" t="s">
        <v>3843</v>
      </c>
      <c r="K345" s="238" t="s">
        <v>3870</v>
      </c>
      <c r="L345" s="238" t="s">
        <v>3883</v>
      </c>
      <c r="M345" s="240">
        <v>0.1</v>
      </c>
      <c r="N345" s="241"/>
      <c r="O345" s="242">
        <v>0.1</v>
      </c>
      <c r="P345" s="242">
        <v>0.2</v>
      </c>
      <c r="Q345" s="242">
        <v>0.3</v>
      </c>
      <c r="R345" s="242">
        <v>0.4</v>
      </c>
      <c r="S345" s="242">
        <v>0.5</v>
      </c>
      <c r="T345" s="242">
        <v>0.6</v>
      </c>
      <c r="U345" s="242">
        <v>0.7</v>
      </c>
      <c r="V345" s="242">
        <v>0.8</v>
      </c>
      <c r="W345" s="242">
        <v>0.9</v>
      </c>
      <c r="X345" s="242">
        <v>1</v>
      </c>
      <c r="Y345" s="243"/>
      <c r="Z345" s="244"/>
    </row>
    <row r="346" spans="1:26" ht="15" customHeight="1">
      <c r="A346" s="236" t="s">
        <v>2234</v>
      </c>
      <c r="B346" s="244" t="s">
        <v>4302</v>
      </c>
      <c r="C346" s="237" t="s">
        <v>4137</v>
      </c>
      <c r="D346" s="238">
        <v>10</v>
      </c>
      <c r="E346" s="238" t="s">
        <v>3971</v>
      </c>
      <c r="F346" s="237" t="e">
        <f>#N/A</f>
        <v>#N/A</v>
      </c>
      <c r="G346" s="238" t="s">
        <v>3961</v>
      </c>
      <c r="H346" s="238" t="s">
        <v>3855</v>
      </c>
      <c r="I346" s="239" t="s">
        <v>3843</v>
      </c>
      <c r="J346" s="239" t="s">
        <v>3843</v>
      </c>
      <c r="K346" s="238" t="s">
        <v>3870</v>
      </c>
      <c r="L346" s="238" t="s">
        <v>3883</v>
      </c>
      <c r="M346" s="240">
        <v>0.05</v>
      </c>
      <c r="N346" s="241"/>
      <c r="O346" s="242">
        <v>0.1</v>
      </c>
      <c r="P346" s="242">
        <v>0.2</v>
      </c>
      <c r="Q346" s="242">
        <v>0.3</v>
      </c>
      <c r="R346" s="242">
        <v>0.4</v>
      </c>
      <c r="S346" s="242">
        <v>0.5</v>
      </c>
      <c r="T346" s="242">
        <v>0.6</v>
      </c>
      <c r="U346" s="242">
        <v>0.7</v>
      </c>
      <c r="V346" s="242">
        <v>0.8</v>
      </c>
      <c r="W346" s="242">
        <v>0.9</v>
      </c>
      <c r="X346" s="242">
        <v>1</v>
      </c>
      <c r="Y346" s="243"/>
      <c r="Z346" s="244"/>
    </row>
    <row r="347" spans="1:26" ht="15" customHeight="1">
      <c r="A347" s="236" t="s">
        <v>2706</v>
      </c>
      <c r="B347" s="237" t="s">
        <v>2707</v>
      </c>
      <c r="C347" s="237" t="s">
        <v>4137</v>
      </c>
      <c r="D347" s="238">
        <v>9</v>
      </c>
      <c r="E347" s="238" t="s">
        <v>3962</v>
      </c>
      <c r="F347" s="237" t="s">
        <v>4303</v>
      </c>
      <c r="G347" s="238" t="s">
        <v>3961</v>
      </c>
      <c r="H347" s="238" t="s">
        <v>3855</v>
      </c>
      <c r="I347" s="239" t="s">
        <v>3902</v>
      </c>
      <c r="J347" s="239" t="s">
        <v>3843</v>
      </c>
      <c r="K347" s="238" t="s">
        <v>3870</v>
      </c>
      <c r="L347" s="238" t="s">
        <v>3883</v>
      </c>
      <c r="M347" s="240">
        <v>0.05</v>
      </c>
      <c r="N347" s="241"/>
      <c r="O347" s="242">
        <v>0.1</v>
      </c>
      <c r="P347" s="242">
        <v>0.2</v>
      </c>
      <c r="Q347" s="242">
        <v>0.3</v>
      </c>
      <c r="R347" s="242">
        <v>0.4</v>
      </c>
      <c r="S347" s="242">
        <v>0.5</v>
      </c>
      <c r="T347" s="242">
        <v>0.6</v>
      </c>
      <c r="U347" s="242">
        <v>0.7</v>
      </c>
      <c r="V347" s="242">
        <v>0.8</v>
      </c>
      <c r="W347" s="242">
        <v>0.9</v>
      </c>
      <c r="X347" s="242">
        <v>1</v>
      </c>
      <c r="Y347" s="243"/>
      <c r="Z347" s="244"/>
    </row>
    <row r="348" spans="1:26" ht="15" customHeight="1">
      <c r="A348" s="236" t="s">
        <v>2223</v>
      </c>
      <c r="B348" s="237" t="s">
        <v>2224</v>
      </c>
      <c r="C348" s="237" t="s">
        <v>4137</v>
      </c>
      <c r="D348" s="238">
        <v>9</v>
      </c>
      <c r="E348" s="238" t="s">
        <v>3962</v>
      </c>
      <c r="F348" s="237" t="s">
        <v>4304</v>
      </c>
      <c r="G348" s="238" t="s">
        <v>3867</v>
      </c>
      <c r="H348" s="238" t="s">
        <v>3855</v>
      </c>
      <c r="I348" s="239" t="s">
        <v>3843</v>
      </c>
      <c r="J348" s="239" t="s">
        <v>3843</v>
      </c>
      <c r="K348" s="238" t="s">
        <v>3870</v>
      </c>
      <c r="L348" s="238" t="s">
        <v>3883</v>
      </c>
      <c r="M348" s="240">
        <v>0.1</v>
      </c>
      <c r="N348" s="241"/>
      <c r="O348" s="242">
        <v>0.1</v>
      </c>
      <c r="P348" s="242">
        <v>0.2</v>
      </c>
      <c r="Q348" s="242">
        <v>0.3</v>
      </c>
      <c r="R348" s="242">
        <v>0.4</v>
      </c>
      <c r="S348" s="242">
        <v>0.5</v>
      </c>
      <c r="T348" s="242">
        <v>0.6</v>
      </c>
      <c r="U348" s="242">
        <v>0.7</v>
      </c>
      <c r="V348" s="242">
        <v>0.8</v>
      </c>
      <c r="W348" s="242">
        <v>0.9</v>
      </c>
      <c r="X348" s="242">
        <v>1</v>
      </c>
      <c r="Y348" s="243"/>
      <c r="Z348" s="244"/>
    </row>
    <row r="349" spans="1:26" ht="15" customHeight="1">
      <c r="A349" s="236" t="s">
        <v>2206</v>
      </c>
      <c r="B349" s="237" t="s">
        <v>2207</v>
      </c>
      <c r="C349" s="237" t="s">
        <v>4137</v>
      </c>
      <c r="D349" s="238">
        <v>9</v>
      </c>
      <c r="E349" s="238" t="s">
        <v>3962</v>
      </c>
      <c r="F349" s="237" t="s">
        <v>4305</v>
      </c>
      <c r="G349" s="238" t="s">
        <v>3961</v>
      </c>
      <c r="H349" s="238" t="s">
        <v>3855</v>
      </c>
      <c r="I349" s="239" t="s">
        <v>3843</v>
      </c>
      <c r="J349" s="239" t="s">
        <v>3843</v>
      </c>
      <c r="K349" s="238" t="s">
        <v>3870</v>
      </c>
      <c r="L349" s="238" t="s">
        <v>3883</v>
      </c>
      <c r="M349" s="240">
        <v>0.05</v>
      </c>
      <c r="N349" s="241"/>
      <c r="O349" s="242">
        <v>0.1</v>
      </c>
      <c r="P349" s="242">
        <v>0.2</v>
      </c>
      <c r="Q349" s="242">
        <v>0.3</v>
      </c>
      <c r="R349" s="242">
        <v>0.4</v>
      </c>
      <c r="S349" s="242">
        <v>0.5</v>
      </c>
      <c r="T349" s="242">
        <v>0.6</v>
      </c>
      <c r="U349" s="242">
        <v>0.7</v>
      </c>
      <c r="V349" s="242">
        <v>0.8</v>
      </c>
      <c r="W349" s="242">
        <v>0.9</v>
      </c>
      <c r="X349" s="242">
        <v>1</v>
      </c>
      <c r="Y349" s="243"/>
      <c r="Z349" s="244"/>
    </row>
    <row r="350" spans="1:26" ht="15" customHeight="1">
      <c r="A350" s="236" t="s">
        <v>2217</v>
      </c>
      <c r="B350" s="237" t="s">
        <v>2218</v>
      </c>
      <c r="C350" s="237" t="s">
        <v>4137</v>
      </c>
      <c r="D350" s="238">
        <v>17</v>
      </c>
      <c r="E350" s="238" t="s">
        <v>4156</v>
      </c>
      <c r="F350" s="237" t="s">
        <v>4306</v>
      </c>
      <c r="G350" s="238" t="s">
        <v>3961</v>
      </c>
      <c r="H350" s="238" t="s">
        <v>3855</v>
      </c>
      <c r="I350" s="239" t="s">
        <v>3843</v>
      </c>
      <c r="J350" s="239" t="s">
        <v>3843</v>
      </c>
      <c r="K350" s="238" t="s">
        <v>3870</v>
      </c>
      <c r="L350" s="238" t="s">
        <v>3883</v>
      </c>
      <c r="M350" s="240">
        <v>0.05</v>
      </c>
      <c r="N350" s="241"/>
      <c r="O350" s="242">
        <v>0.1</v>
      </c>
      <c r="P350" s="242">
        <v>0.2</v>
      </c>
      <c r="Q350" s="242">
        <v>0.3</v>
      </c>
      <c r="R350" s="242">
        <v>0.4</v>
      </c>
      <c r="S350" s="242">
        <v>0.5</v>
      </c>
      <c r="T350" s="242">
        <v>0.6</v>
      </c>
      <c r="U350" s="242">
        <v>0.7</v>
      </c>
      <c r="V350" s="242">
        <v>0.8</v>
      </c>
      <c r="W350" s="242">
        <v>0.9</v>
      </c>
      <c r="X350" s="242">
        <v>1</v>
      </c>
      <c r="Y350" s="243"/>
      <c r="Z350" s="244"/>
    </row>
    <row r="351" spans="1:26" ht="15" customHeight="1">
      <c r="A351" s="236" t="s">
        <v>2194</v>
      </c>
      <c r="B351" s="237" t="s">
        <v>2195</v>
      </c>
      <c r="C351" s="237" t="s">
        <v>4137</v>
      </c>
      <c r="D351" s="238">
        <v>13</v>
      </c>
      <c r="E351" s="238" t="s">
        <v>4172</v>
      </c>
      <c r="F351" s="237" t="s">
        <v>4307</v>
      </c>
      <c r="G351" s="238" t="s">
        <v>3961</v>
      </c>
      <c r="H351" s="238" t="s">
        <v>3855</v>
      </c>
      <c r="I351" s="239" t="s">
        <v>3843</v>
      </c>
      <c r="J351" s="239" t="s">
        <v>3843</v>
      </c>
      <c r="K351" s="238" t="s">
        <v>3870</v>
      </c>
      <c r="L351" s="238" t="s">
        <v>3883</v>
      </c>
      <c r="M351" s="240">
        <v>0.05</v>
      </c>
      <c r="N351" s="241"/>
      <c r="O351" s="242">
        <v>0.1</v>
      </c>
      <c r="P351" s="242">
        <v>0.2</v>
      </c>
      <c r="Q351" s="242">
        <v>0.3</v>
      </c>
      <c r="R351" s="242">
        <v>0.4</v>
      </c>
      <c r="S351" s="242">
        <v>0.5</v>
      </c>
      <c r="T351" s="242">
        <v>0.6</v>
      </c>
      <c r="U351" s="242">
        <v>0.7</v>
      </c>
      <c r="V351" s="242">
        <v>0.8</v>
      </c>
      <c r="W351" s="242">
        <v>0.9</v>
      </c>
      <c r="X351" s="242">
        <v>1</v>
      </c>
      <c r="Y351" s="243"/>
      <c r="Z351" s="244"/>
    </row>
    <row r="352" spans="1:26" ht="15" customHeight="1">
      <c r="A352" s="236" t="s">
        <v>2211</v>
      </c>
      <c r="B352" s="237" t="s">
        <v>2212</v>
      </c>
      <c r="C352" s="237" t="s">
        <v>4137</v>
      </c>
      <c r="D352" s="238">
        <v>13</v>
      </c>
      <c r="E352" s="238" t="s">
        <v>4172</v>
      </c>
      <c r="F352" s="237" t="s">
        <v>4308</v>
      </c>
      <c r="G352" s="238" t="s">
        <v>3961</v>
      </c>
      <c r="H352" s="238" t="s">
        <v>3855</v>
      </c>
      <c r="I352" s="239" t="s">
        <v>3843</v>
      </c>
      <c r="J352" s="239" t="s">
        <v>3843</v>
      </c>
      <c r="K352" s="238" t="s">
        <v>3870</v>
      </c>
      <c r="L352" s="238" t="s">
        <v>3883</v>
      </c>
      <c r="M352" s="240">
        <v>0.05</v>
      </c>
      <c r="N352" s="241"/>
      <c r="O352" s="242">
        <v>0.1</v>
      </c>
      <c r="P352" s="242">
        <v>0.2</v>
      </c>
      <c r="Q352" s="242">
        <v>0.3</v>
      </c>
      <c r="R352" s="242">
        <v>0.4</v>
      </c>
      <c r="S352" s="242">
        <v>0.5</v>
      </c>
      <c r="T352" s="242">
        <v>0.6</v>
      </c>
      <c r="U352" s="242">
        <v>0.7</v>
      </c>
      <c r="V352" s="242">
        <v>0.8</v>
      </c>
      <c r="W352" s="242">
        <v>0.9</v>
      </c>
      <c r="X352" s="242">
        <v>1</v>
      </c>
      <c r="Y352" s="243"/>
      <c r="Z352" s="244"/>
    </row>
    <row r="353" spans="1:26" ht="15" customHeight="1">
      <c r="A353" s="236" t="s">
        <v>2187</v>
      </c>
      <c r="B353" s="237" t="s">
        <v>2188</v>
      </c>
      <c r="C353" s="237" t="s">
        <v>4137</v>
      </c>
      <c r="D353" s="238">
        <v>11</v>
      </c>
      <c r="E353" s="238" t="s">
        <v>3964</v>
      </c>
      <c r="F353" s="237" t="s">
        <v>4309</v>
      </c>
      <c r="G353" s="238" t="s">
        <v>3961</v>
      </c>
      <c r="H353" s="238" t="s">
        <v>3855</v>
      </c>
      <c r="I353" s="239" t="s">
        <v>3843</v>
      </c>
      <c r="J353" s="239" t="s">
        <v>3843</v>
      </c>
      <c r="K353" s="238" t="s">
        <v>3870</v>
      </c>
      <c r="L353" s="238" t="s">
        <v>3883</v>
      </c>
      <c r="M353" s="240">
        <v>0.05</v>
      </c>
      <c r="N353" s="241"/>
      <c r="O353" s="242">
        <v>0.1</v>
      </c>
      <c r="P353" s="242">
        <v>0.2</v>
      </c>
      <c r="Q353" s="242">
        <v>0.3</v>
      </c>
      <c r="R353" s="242">
        <v>0.4</v>
      </c>
      <c r="S353" s="242">
        <v>0.5</v>
      </c>
      <c r="T353" s="242">
        <v>0.6</v>
      </c>
      <c r="U353" s="242">
        <v>0.7</v>
      </c>
      <c r="V353" s="242">
        <v>0.8</v>
      </c>
      <c r="W353" s="242">
        <v>0.9</v>
      </c>
      <c r="X353" s="242">
        <v>1</v>
      </c>
      <c r="Y353" s="243"/>
      <c r="Z353" s="244"/>
    </row>
    <row r="354" spans="1:26" ht="15" customHeight="1">
      <c r="A354" s="236" t="s">
        <v>2182</v>
      </c>
      <c r="B354" s="237" t="s">
        <v>2183</v>
      </c>
      <c r="C354" s="237" t="s">
        <v>4137</v>
      </c>
      <c r="D354" s="238">
        <v>11</v>
      </c>
      <c r="E354" s="238" t="s">
        <v>3964</v>
      </c>
      <c r="F354" s="237" t="s">
        <v>4310</v>
      </c>
      <c r="G354" s="238" t="s">
        <v>3961</v>
      </c>
      <c r="H354" s="238" t="s">
        <v>3855</v>
      </c>
      <c r="I354" s="239" t="s">
        <v>3843</v>
      </c>
      <c r="J354" s="239" t="s">
        <v>3843</v>
      </c>
      <c r="K354" s="238" t="s">
        <v>3870</v>
      </c>
      <c r="L354" s="238" t="s">
        <v>3883</v>
      </c>
      <c r="M354" s="240">
        <v>0.05</v>
      </c>
      <c r="N354" s="241"/>
      <c r="O354" s="242">
        <v>0.1</v>
      </c>
      <c r="P354" s="242">
        <v>0.2</v>
      </c>
      <c r="Q354" s="242">
        <v>0.3</v>
      </c>
      <c r="R354" s="242">
        <v>0.4</v>
      </c>
      <c r="S354" s="242">
        <v>0.5</v>
      </c>
      <c r="T354" s="242">
        <v>0.6</v>
      </c>
      <c r="U354" s="242">
        <v>0.7</v>
      </c>
      <c r="V354" s="242">
        <v>0.8</v>
      </c>
      <c r="W354" s="242">
        <v>0.9</v>
      </c>
      <c r="X354" s="242">
        <v>1</v>
      </c>
      <c r="Y354" s="243"/>
      <c r="Z354" s="244"/>
    </row>
    <row r="355" spans="1:26" ht="15" customHeight="1">
      <c r="A355" s="236" t="s">
        <v>2177</v>
      </c>
      <c r="B355" s="237" t="s">
        <v>2178</v>
      </c>
      <c r="C355" s="237" t="s">
        <v>4137</v>
      </c>
      <c r="D355" s="238">
        <v>17</v>
      </c>
      <c r="E355" s="238" t="s">
        <v>4156</v>
      </c>
      <c r="F355" s="237" t="s">
        <v>4311</v>
      </c>
      <c r="G355" s="238" t="s">
        <v>3961</v>
      </c>
      <c r="H355" s="238" t="s">
        <v>3855</v>
      </c>
      <c r="I355" s="239" t="s">
        <v>3843</v>
      </c>
      <c r="J355" s="239" t="s">
        <v>3843</v>
      </c>
      <c r="K355" s="238" t="s">
        <v>3870</v>
      </c>
      <c r="L355" s="238" t="s">
        <v>3883</v>
      </c>
      <c r="M355" s="240">
        <v>0.05</v>
      </c>
      <c r="N355" s="241"/>
      <c r="O355" s="242">
        <v>0.1</v>
      </c>
      <c r="P355" s="242">
        <v>0.2</v>
      </c>
      <c r="Q355" s="242">
        <v>0.3</v>
      </c>
      <c r="R355" s="242">
        <v>0.4</v>
      </c>
      <c r="S355" s="242">
        <v>0.5</v>
      </c>
      <c r="T355" s="242">
        <v>0.6</v>
      </c>
      <c r="U355" s="242">
        <v>0.7</v>
      </c>
      <c r="V355" s="242">
        <v>0.8</v>
      </c>
      <c r="W355" s="242">
        <v>0.9</v>
      </c>
      <c r="X355" s="242">
        <v>1</v>
      </c>
      <c r="Y355" s="243"/>
      <c r="Z355" s="244"/>
    </row>
    <row r="356" spans="1:26" ht="15" customHeight="1">
      <c r="A356" s="236" t="s">
        <v>2159</v>
      </c>
      <c r="B356" s="237" t="s">
        <v>2160</v>
      </c>
      <c r="C356" s="237" t="s">
        <v>4137</v>
      </c>
      <c r="D356" s="238">
        <v>17</v>
      </c>
      <c r="E356" s="238" t="s">
        <v>4156</v>
      </c>
      <c r="F356" s="237" t="s">
        <v>4312</v>
      </c>
      <c r="G356" s="238" t="s">
        <v>3961</v>
      </c>
      <c r="H356" s="238" t="s">
        <v>3855</v>
      </c>
      <c r="I356" s="239" t="s">
        <v>3843</v>
      </c>
      <c r="J356" s="239" t="s">
        <v>3843</v>
      </c>
      <c r="K356" s="238" t="s">
        <v>3870</v>
      </c>
      <c r="L356" s="238" t="s">
        <v>3883</v>
      </c>
      <c r="M356" s="240">
        <v>0.05</v>
      </c>
      <c r="N356" s="241"/>
      <c r="O356" s="242">
        <v>0.1</v>
      </c>
      <c r="P356" s="242">
        <v>0.2</v>
      </c>
      <c r="Q356" s="242">
        <v>0.3</v>
      </c>
      <c r="R356" s="242">
        <v>0.4</v>
      </c>
      <c r="S356" s="242">
        <v>0.5</v>
      </c>
      <c r="T356" s="242">
        <v>0.6</v>
      </c>
      <c r="U356" s="242">
        <v>0.7</v>
      </c>
      <c r="V356" s="242">
        <v>0.8</v>
      </c>
      <c r="W356" s="242">
        <v>0.9</v>
      </c>
      <c r="X356" s="242">
        <v>1</v>
      </c>
      <c r="Y356" s="243"/>
      <c r="Z356" s="244"/>
    </row>
    <row r="357" spans="1:26" ht="15" customHeight="1">
      <c r="A357" s="236" t="s">
        <v>2228</v>
      </c>
      <c r="B357" s="237" t="s">
        <v>2229</v>
      </c>
      <c r="C357" s="237" t="s">
        <v>4137</v>
      </c>
      <c r="D357" s="238">
        <v>11</v>
      </c>
      <c r="E357" s="238" t="s">
        <v>3964</v>
      </c>
      <c r="F357" s="237" t="s">
        <v>4313</v>
      </c>
      <c r="G357" s="238" t="s">
        <v>3961</v>
      </c>
      <c r="H357" s="238" t="s">
        <v>3855</v>
      </c>
      <c r="I357" s="239" t="s">
        <v>3843</v>
      </c>
      <c r="J357" s="239" t="s">
        <v>3843</v>
      </c>
      <c r="K357" s="238" t="s">
        <v>3870</v>
      </c>
      <c r="L357" s="238" t="s">
        <v>3883</v>
      </c>
      <c r="M357" s="240">
        <v>0.05</v>
      </c>
      <c r="N357" s="241"/>
      <c r="O357" s="242">
        <v>0.1</v>
      </c>
      <c r="P357" s="242">
        <v>0.2</v>
      </c>
      <c r="Q357" s="242">
        <v>0.3</v>
      </c>
      <c r="R357" s="242">
        <v>0.4</v>
      </c>
      <c r="S357" s="242">
        <v>0.5</v>
      </c>
      <c r="T357" s="242">
        <v>0.6</v>
      </c>
      <c r="U357" s="242">
        <v>0.7</v>
      </c>
      <c r="V357" s="242">
        <v>0.8</v>
      </c>
      <c r="W357" s="242">
        <v>0.9</v>
      </c>
      <c r="X357" s="242">
        <v>1</v>
      </c>
      <c r="Y357" s="243"/>
      <c r="Z357" s="244"/>
    </row>
    <row r="358" spans="1:26" ht="15" customHeight="1">
      <c r="A358" s="236" t="s">
        <v>2165</v>
      </c>
      <c r="B358" s="237" t="s">
        <v>2166</v>
      </c>
      <c r="C358" s="237" t="s">
        <v>4137</v>
      </c>
      <c r="D358" s="238">
        <v>11</v>
      </c>
      <c r="E358" s="238" t="s">
        <v>3964</v>
      </c>
      <c r="F358" s="237" t="s">
        <v>4314</v>
      </c>
      <c r="G358" s="238" t="s">
        <v>3867</v>
      </c>
      <c r="H358" s="238" t="s">
        <v>3855</v>
      </c>
      <c r="I358" s="239" t="s">
        <v>3843</v>
      </c>
      <c r="J358" s="239" t="s">
        <v>3843</v>
      </c>
      <c r="K358" s="238" t="s">
        <v>3870</v>
      </c>
      <c r="L358" s="238" t="s">
        <v>3883</v>
      </c>
      <c r="M358" s="240">
        <v>0.1</v>
      </c>
      <c r="N358" s="241"/>
      <c r="O358" s="242">
        <v>0.1</v>
      </c>
      <c r="P358" s="242">
        <v>0.2</v>
      </c>
      <c r="Q358" s="242">
        <v>0.3</v>
      </c>
      <c r="R358" s="242">
        <v>0.4</v>
      </c>
      <c r="S358" s="242">
        <v>0.5</v>
      </c>
      <c r="T358" s="242">
        <v>0.6</v>
      </c>
      <c r="U358" s="242">
        <v>0.7</v>
      </c>
      <c r="V358" s="242">
        <v>0.8</v>
      </c>
      <c r="W358" s="242">
        <v>0.9</v>
      </c>
      <c r="X358" s="242">
        <v>1</v>
      </c>
      <c r="Y358" s="243"/>
      <c r="Z358" s="244"/>
    </row>
    <row r="359" spans="1:26" ht="15" customHeight="1">
      <c r="A359" s="236" t="s">
        <v>2126</v>
      </c>
      <c r="B359" s="237" t="s">
        <v>2127</v>
      </c>
      <c r="C359" s="237" t="s">
        <v>4137</v>
      </c>
      <c r="D359" s="238">
        <v>13</v>
      </c>
      <c r="E359" s="238" t="s">
        <v>4172</v>
      </c>
      <c r="F359" s="237" t="s">
        <v>4315</v>
      </c>
      <c r="G359" s="238" t="s">
        <v>3961</v>
      </c>
      <c r="H359" s="238" t="s">
        <v>3855</v>
      </c>
      <c r="I359" s="239" t="s">
        <v>3843</v>
      </c>
      <c r="J359" s="239" t="s">
        <v>3843</v>
      </c>
      <c r="K359" s="238" t="s">
        <v>3870</v>
      </c>
      <c r="L359" s="238" t="s">
        <v>3883</v>
      </c>
      <c r="M359" s="240">
        <v>0.05</v>
      </c>
      <c r="N359" s="241"/>
      <c r="O359" s="242">
        <v>0.1</v>
      </c>
      <c r="P359" s="242">
        <v>0.2</v>
      </c>
      <c r="Q359" s="242">
        <v>0.3</v>
      </c>
      <c r="R359" s="242">
        <v>0.4</v>
      </c>
      <c r="S359" s="242">
        <v>0.5</v>
      </c>
      <c r="T359" s="242">
        <v>0.6</v>
      </c>
      <c r="U359" s="242">
        <v>0.7</v>
      </c>
      <c r="V359" s="242">
        <v>0.8</v>
      </c>
      <c r="W359" s="242">
        <v>0.9</v>
      </c>
      <c r="X359" s="242">
        <v>1</v>
      </c>
      <c r="Y359" s="243"/>
      <c r="Z359" s="244"/>
    </row>
    <row r="360" spans="1:26" ht="15" customHeight="1">
      <c r="A360" s="236" t="s">
        <v>2111</v>
      </c>
      <c r="B360" s="237" t="s">
        <v>2112</v>
      </c>
      <c r="C360" s="237" t="s">
        <v>4137</v>
      </c>
      <c r="D360" s="238">
        <v>13</v>
      </c>
      <c r="E360" s="238" t="s">
        <v>4172</v>
      </c>
      <c r="F360" s="237" t="s">
        <v>4316</v>
      </c>
      <c r="G360" s="238" t="s">
        <v>3961</v>
      </c>
      <c r="H360" s="238" t="s">
        <v>3855</v>
      </c>
      <c r="I360" s="239" t="s">
        <v>3843</v>
      </c>
      <c r="J360" s="239" t="s">
        <v>3843</v>
      </c>
      <c r="K360" s="238" t="s">
        <v>3870</v>
      </c>
      <c r="L360" s="238" t="s">
        <v>3883</v>
      </c>
      <c r="M360" s="240">
        <v>0.05</v>
      </c>
      <c r="N360" s="241"/>
      <c r="O360" s="242">
        <v>0.1</v>
      </c>
      <c r="P360" s="242">
        <v>0.2</v>
      </c>
      <c r="Q360" s="242">
        <v>0.3</v>
      </c>
      <c r="R360" s="242">
        <v>0.4</v>
      </c>
      <c r="S360" s="242">
        <v>0.5</v>
      </c>
      <c r="T360" s="242">
        <v>0.6</v>
      </c>
      <c r="U360" s="242">
        <v>0.7</v>
      </c>
      <c r="V360" s="242">
        <v>0.8</v>
      </c>
      <c r="W360" s="242">
        <v>0.9</v>
      </c>
      <c r="X360" s="242">
        <v>1</v>
      </c>
      <c r="Y360" s="243"/>
      <c r="Z360" s="244"/>
    </row>
    <row r="361" spans="1:26" ht="15" customHeight="1">
      <c r="A361" s="236" t="s">
        <v>2154</v>
      </c>
      <c r="B361" s="237" t="s">
        <v>2155</v>
      </c>
      <c r="C361" s="237" t="s">
        <v>4137</v>
      </c>
      <c r="D361" s="238">
        <v>11</v>
      </c>
      <c r="E361" s="238" t="s">
        <v>3964</v>
      </c>
      <c r="F361" s="237" t="s">
        <v>4317</v>
      </c>
      <c r="G361" s="238" t="s">
        <v>3961</v>
      </c>
      <c r="H361" s="238" t="s">
        <v>3855</v>
      </c>
      <c r="I361" s="239" t="s">
        <v>3843</v>
      </c>
      <c r="J361" s="239" t="s">
        <v>3843</v>
      </c>
      <c r="K361" s="238" t="s">
        <v>3870</v>
      </c>
      <c r="L361" s="238" t="s">
        <v>3883</v>
      </c>
      <c r="M361" s="240">
        <v>0.05</v>
      </c>
      <c r="N361" s="241"/>
      <c r="O361" s="242">
        <v>0.1</v>
      </c>
      <c r="P361" s="242">
        <v>0.2</v>
      </c>
      <c r="Q361" s="242">
        <v>0.3</v>
      </c>
      <c r="R361" s="242">
        <v>0.4</v>
      </c>
      <c r="S361" s="242">
        <v>0.5</v>
      </c>
      <c r="T361" s="242">
        <v>0.6</v>
      </c>
      <c r="U361" s="242">
        <v>0.7</v>
      </c>
      <c r="V361" s="242">
        <v>0.8</v>
      </c>
      <c r="W361" s="242">
        <v>0.9</v>
      </c>
      <c r="X361" s="242">
        <v>1</v>
      </c>
      <c r="Y361" s="243"/>
      <c r="Z361" s="244"/>
    </row>
    <row r="362" spans="1:26" ht="15" customHeight="1">
      <c r="A362" s="236" t="s">
        <v>2105</v>
      </c>
      <c r="B362" s="237" t="s">
        <v>2106</v>
      </c>
      <c r="C362" s="237" t="s">
        <v>4137</v>
      </c>
      <c r="D362" s="238">
        <v>13</v>
      </c>
      <c r="E362" s="238" t="s">
        <v>4172</v>
      </c>
      <c r="F362" s="237" t="s">
        <v>4318</v>
      </c>
      <c r="G362" s="238" t="s">
        <v>3961</v>
      </c>
      <c r="H362" s="238" t="s">
        <v>3855</v>
      </c>
      <c r="I362" s="239" t="s">
        <v>3843</v>
      </c>
      <c r="J362" s="239" t="s">
        <v>3843</v>
      </c>
      <c r="K362" s="238" t="s">
        <v>3870</v>
      </c>
      <c r="L362" s="238" t="s">
        <v>3883</v>
      </c>
      <c r="M362" s="240">
        <v>0.05</v>
      </c>
      <c r="N362" s="241"/>
      <c r="O362" s="242">
        <v>0.1</v>
      </c>
      <c r="P362" s="242">
        <v>0.2</v>
      </c>
      <c r="Q362" s="242">
        <v>0.3</v>
      </c>
      <c r="R362" s="242">
        <v>0.4</v>
      </c>
      <c r="S362" s="242">
        <v>0.5</v>
      </c>
      <c r="T362" s="242">
        <v>0.6</v>
      </c>
      <c r="U362" s="242">
        <v>0.7</v>
      </c>
      <c r="V362" s="242">
        <v>0.8</v>
      </c>
      <c r="W362" s="242">
        <v>0.9</v>
      </c>
      <c r="X362" s="242">
        <v>1</v>
      </c>
      <c r="Y362" s="243"/>
      <c r="Z362" s="244"/>
    </row>
    <row r="363" spans="1:26" ht="15" customHeight="1">
      <c r="A363" s="236" t="s">
        <v>2093</v>
      </c>
      <c r="B363" s="237" t="s">
        <v>2094</v>
      </c>
      <c r="C363" s="237" t="s">
        <v>4137</v>
      </c>
      <c r="D363" s="238">
        <v>17</v>
      </c>
      <c r="E363" s="238" t="s">
        <v>4156</v>
      </c>
      <c r="F363" s="237" t="s">
        <v>4319</v>
      </c>
      <c r="G363" s="238" t="s">
        <v>3961</v>
      </c>
      <c r="H363" s="238" t="s">
        <v>3855</v>
      </c>
      <c r="I363" s="239" t="s">
        <v>3843</v>
      </c>
      <c r="J363" s="239" t="s">
        <v>3843</v>
      </c>
      <c r="K363" s="238" t="s">
        <v>3870</v>
      </c>
      <c r="L363" s="238" t="s">
        <v>3883</v>
      </c>
      <c r="M363" s="240">
        <v>0.05</v>
      </c>
      <c r="N363" s="241"/>
      <c r="O363" s="242">
        <v>0.1</v>
      </c>
      <c r="P363" s="242">
        <v>0.2</v>
      </c>
      <c r="Q363" s="242">
        <v>0.3</v>
      </c>
      <c r="R363" s="242">
        <v>0.4</v>
      </c>
      <c r="S363" s="242">
        <v>0.5</v>
      </c>
      <c r="T363" s="242">
        <v>0.6</v>
      </c>
      <c r="U363" s="242">
        <v>0.7</v>
      </c>
      <c r="V363" s="242">
        <v>0.8</v>
      </c>
      <c r="W363" s="242">
        <v>0.9</v>
      </c>
      <c r="X363" s="242">
        <v>1</v>
      </c>
      <c r="Y363" s="243"/>
      <c r="Z363" s="244"/>
    </row>
    <row r="364" spans="1:26" ht="15" customHeight="1">
      <c r="A364" s="236" t="s">
        <v>2262</v>
      </c>
      <c r="B364" s="237" t="s">
        <v>2263</v>
      </c>
      <c r="C364" s="237" t="s">
        <v>4137</v>
      </c>
      <c r="D364" s="238">
        <v>9</v>
      </c>
      <c r="E364" s="238" t="s">
        <v>3962</v>
      </c>
      <c r="F364" s="237" t="s">
        <v>4320</v>
      </c>
      <c r="G364" s="238" t="s">
        <v>3961</v>
      </c>
      <c r="H364" s="238" t="s">
        <v>3855</v>
      </c>
      <c r="I364" s="239" t="s">
        <v>3843</v>
      </c>
      <c r="J364" s="239" t="s">
        <v>3843</v>
      </c>
      <c r="K364" s="238" t="s">
        <v>3870</v>
      </c>
      <c r="L364" s="238" t="s">
        <v>3883</v>
      </c>
      <c r="M364" s="240">
        <v>0.05</v>
      </c>
      <c r="N364" s="241"/>
      <c r="O364" s="242">
        <v>0.1</v>
      </c>
      <c r="P364" s="242">
        <v>0.2</v>
      </c>
      <c r="Q364" s="242">
        <v>0.3</v>
      </c>
      <c r="R364" s="242">
        <v>0.4</v>
      </c>
      <c r="S364" s="242">
        <v>0.5</v>
      </c>
      <c r="T364" s="242">
        <v>0.6</v>
      </c>
      <c r="U364" s="242">
        <v>0.7</v>
      </c>
      <c r="V364" s="242">
        <v>0.8</v>
      </c>
      <c r="W364" s="242">
        <v>0.9</v>
      </c>
      <c r="X364" s="242">
        <v>1</v>
      </c>
      <c r="Y364" s="243"/>
      <c r="Z364" s="244"/>
    </row>
    <row r="365" spans="1:26" ht="15" customHeight="1">
      <c r="A365" s="236" t="s">
        <v>2058</v>
      </c>
      <c r="B365" s="237" t="s">
        <v>2059</v>
      </c>
      <c r="C365" s="237" t="s">
        <v>4137</v>
      </c>
      <c r="D365" s="238">
        <v>16</v>
      </c>
      <c r="E365" s="238" t="s">
        <v>4138</v>
      </c>
      <c r="F365" s="237" t="s">
        <v>4321</v>
      </c>
      <c r="G365" s="238" t="s">
        <v>3961</v>
      </c>
      <c r="H365" s="238" t="s">
        <v>3855</v>
      </c>
      <c r="I365" s="239" t="s">
        <v>3843</v>
      </c>
      <c r="J365" s="239" t="s">
        <v>3843</v>
      </c>
      <c r="K365" s="238" t="s">
        <v>3870</v>
      </c>
      <c r="L365" s="238" t="s">
        <v>3883</v>
      </c>
      <c r="M365" s="240">
        <v>0.05</v>
      </c>
      <c r="N365" s="241"/>
      <c r="O365" s="242">
        <v>0.1</v>
      </c>
      <c r="P365" s="242">
        <v>0.2</v>
      </c>
      <c r="Q365" s="242">
        <v>0.3</v>
      </c>
      <c r="R365" s="242">
        <v>0.4</v>
      </c>
      <c r="S365" s="242">
        <v>0.5</v>
      </c>
      <c r="T365" s="242">
        <v>0.6</v>
      </c>
      <c r="U365" s="242">
        <v>0.7</v>
      </c>
      <c r="V365" s="242">
        <v>0.8</v>
      </c>
      <c r="W365" s="242">
        <v>0.9</v>
      </c>
      <c r="X365" s="242">
        <v>1</v>
      </c>
      <c r="Y365" s="243"/>
      <c r="Z365" s="244"/>
    </row>
    <row r="366" spans="1:26" ht="15" customHeight="1">
      <c r="A366" s="236" t="s">
        <v>2516</v>
      </c>
      <c r="B366" s="237" t="s">
        <v>2517</v>
      </c>
      <c r="C366" s="237" t="s">
        <v>4137</v>
      </c>
      <c r="D366" s="238">
        <v>13</v>
      </c>
      <c r="E366" s="238" t="s">
        <v>4172</v>
      </c>
      <c r="F366" s="237" t="s">
        <v>4322</v>
      </c>
      <c r="G366" s="238" t="s">
        <v>3961</v>
      </c>
      <c r="H366" s="238" t="s">
        <v>3855</v>
      </c>
      <c r="I366" s="239" t="s">
        <v>3843</v>
      </c>
      <c r="J366" s="239" t="s">
        <v>3843</v>
      </c>
      <c r="K366" s="238" t="s">
        <v>3870</v>
      </c>
      <c r="L366" s="238" t="s">
        <v>3883</v>
      </c>
      <c r="M366" s="240">
        <v>0.05</v>
      </c>
      <c r="N366" s="241"/>
      <c r="O366" s="242">
        <v>0.1</v>
      </c>
      <c r="P366" s="242">
        <v>0.2</v>
      </c>
      <c r="Q366" s="242">
        <v>0.3</v>
      </c>
      <c r="R366" s="242">
        <v>0.4</v>
      </c>
      <c r="S366" s="242">
        <v>0.5</v>
      </c>
      <c r="T366" s="242">
        <v>0.6</v>
      </c>
      <c r="U366" s="242">
        <v>0.7</v>
      </c>
      <c r="V366" s="242">
        <v>0.8</v>
      </c>
      <c r="W366" s="242">
        <v>0.9</v>
      </c>
      <c r="X366" s="242">
        <v>1</v>
      </c>
      <c r="Y366" s="243"/>
      <c r="Z366" s="244"/>
    </row>
    <row r="367" spans="1:26" ht="15" customHeight="1">
      <c r="A367" s="236" t="s">
        <v>2063</v>
      </c>
      <c r="B367" s="237" t="s">
        <v>2064</v>
      </c>
      <c r="C367" s="237" t="s">
        <v>4137</v>
      </c>
      <c r="D367" s="238">
        <v>17</v>
      </c>
      <c r="E367" s="238" t="s">
        <v>4156</v>
      </c>
      <c r="F367" s="237" t="s">
        <v>4323</v>
      </c>
      <c r="G367" s="238" t="s">
        <v>3961</v>
      </c>
      <c r="H367" s="238" t="s">
        <v>3855</v>
      </c>
      <c r="I367" s="239" t="s">
        <v>3843</v>
      </c>
      <c r="J367" s="239" t="s">
        <v>3843</v>
      </c>
      <c r="K367" s="238" t="s">
        <v>3870</v>
      </c>
      <c r="L367" s="238" t="s">
        <v>3883</v>
      </c>
      <c r="M367" s="240">
        <v>0.05</v>
      </c>
      <c r="N367" s="241"/>
      <c r="O367" s="242">
        <v>0.1</v>
      </c>
      <c r="P367" s="242">
        <v>0.2</v>
      </c>
      <c r="Q367" s="242">
        <v>0.3</v>
      </c>
      <c r="R367" s="242">
        <v>0.4</v>
      </c>
      <c r="S367" s="242">
        <v>0.5</v>
      </c>
      <c r="T367" s="242">
        <v>0.6</v>
      </c>
      <c r="U367" s="242">
        <v>0.7</v>
      </c>
      <c r="V367" s="242">
        <v>0.8</v>
      </c>
      <c r="W367" s="242">
        <v>0.9</v>
      </c>
      <c r="X367" s="242">
        <v>1</v>
      </c>
      <c r="Y367" s="243"/>
      <c r="Z367" s="244"/>
    </row>
    <row r="368" spans="1:26" ht="15" customHeight="1">
      <c r="A368" s="236" t="s">
        <v>2053</v>
      </c>
      <c r="B368" s="237" t="s">
        <v>2054</v>
      </c>
      <c r="C368" s="237" t="s">
        <v>4137</v>
      </c>
      <c r="D368" s="238">
        <v>16</v>
      </c>
      <c r="E368" s="238" t="s">
        <v>4138</v>
      </c>
      <c r="F368" s="237" t="s">
        <v>4324</v>
      </c>
      <c r="G368" s="238" t="s">
        <v>3961</v>
      </c>
      <c r="H368" s="238" t="s">
        <v>3855</v>
      </c>
      <c r="I368" s="239" t="s">
        <v>3843</v>
      </c>
      <c r="J368" s="239" t="s">
        <v>3843</v>
      </c>
      <c r="K368" s="238" t="s">
        <v>3870</v>
      </c>
      <c r="L368" s="238" t="s">
        <v>3883</v>
      </c>
      <c r="M368" s="240">
        <v>0.05</v>
      </c>
      <c r="N368" s="241"/>
      <c r="O368" s="242">
        <v>0.1</v>
      </c>
      <c r="P368" s="242">
        <v>0.2</v>
      </c>
      <c r="Q368" s="242">
        <v>0.3</v>
      </c>
      <c r="R368" s="242">
        <v>0.4</v>
      </c>
      <c r="S368" s="242">
        <v>0.5</v>
      </c>
      <c r="T368" s="242">
        <v>0.6</v>
      </c>
      <c r="U368" s="242">
        <v>0.7</v>
      </c>
      <c r="V368" s="242">
        <v>0.8</v>
      </c>
      <c r="W368" s="242">
        <v>0.9</v>
      </c>
      <c r="X368" s="242">
        <v>1</v>
      </c>
      <c r="Y368" s="243"/>
      <c r="Z368" s="244"/>
    </row>
    <row r="369" spans="1:26" ht="15" customHeight="1">
      <c r="A369" s="236" t="s">
        <v>2311</v>
      </c>
      <c r="B369" s="237" t="s">
        <v>2312</v>
      </c>
      <c r="C369" s="237" t="s">
        <v>4137</v>
      </c>
      <c r="D369" s="238">
        <v>9</v>
      </c>
      <c r="E369" s="238" t="s">
        <v>3962</v>
      </c>
      <c r="F369" s="237" t="s">
        <v>4325</v>
      </c>
      <c r="G369" s="238" t="s">
        <v>3867</v>
      </c>
      <c r="H369" s="238" t="s">
        <v>3855</v>
      </c>
      <c r="I369" s="239" t="s">
        <v>3843</v>
      </c>
      <c r="J369" s="239" t="s">
        <v>3843</v>
      </c>
      <c r="K369" s="238" t="s">
        <v>3870</v>
      </c>
      <c r="L369" s="238" t="s">
        <v>3883</v>
      </c>
      <c r="M369" s="240">
        <v>0.1</v>
      </c>
      <c r="N369" s="241"/>
      <c r="O369" s="242">
        <v>0.1</v>
      </c>
      <c r="P369" s="242">
        <v>0.2</v>
      </c>
      <c r="Q369" s="242">
        <v>0.3</v>
      </c>
      <c r="R369" s="242">
        <v>0.4</v>
      </c>
      <c r="S369" s="242">
        <v>0.5</v>
      </c>
      <c r="T369" s="242">
        <v>0.6</v>
      </c>
      <c r="U369" s="242">
        <v>0.7</v>
      </c>
      <c r="V369" s="242">
        <v>0.8</v>
      </c>
      <c r="W369" s="242">
        <v>0.9</v>
      </c>
      <c r="X369" s="242">
        <v>1</v>
      </c>
      <c r="Y369" s="243"/>
      <c r="Z369" s="244"/>
    </row>
    <row r="370" spans="1:26" ht="15" customHeight="1">
      <c r="A370" s="236" t="s">
        <v>2048</v>
      </c>
      <c r="B370" s="237" t="s">
        <v>2049</v>
      </c>
      <c r="C370" s="237" t="s">
        <v>4137</v>
      </c>
      <c r="D370" s="238">
        <v>13</v>
      </c>
      <c r="E370" s="238" t="s">
        <v>4172</v>
      </c>
      <c r="F370" s="237" t="s">
        <v>4326</v>
      </c>
      <c r="G370" s="238" t="s">
        <v>3961</v>
      </c>
      <c r="H370" s="238" t="s">
        <v>3855</v>
      </c>
      <c r="I370" s="239" t="s">
        <v>3843</v>
      </c>
      <c r="J370" s="239" t="s">
        <v>3843</v>
      </c>
      <c r="K370" s="238" t="s">
        <v>3870</v>
      </c>
      <c r="L370" s="238" t="s">
        <v>3883</v>
      </c>
      <c r="M370" s="240">
        <v>0.05</v>
      </c>
      <c r="N370" s="241"/>
      <c r="O370" s="242">
        <v>0.1</v>
      </c>
      <c r="P370" s="242">
        <v>0.2</v>
      </c>
      <c r="Q370" s="242">
        <v>0.3</v>
      </c>
      <c r="R370" s="242">
        <v>0.4</v>
      </c>
      <c r="S370" s="242">
        <v>0.5</v>
      </c>
      <c r="T370" s="242">
        <v>0.6</v>
      </c>
      <c r="U370" s="242">
        <v>0.7</v>
      </c>
      <c r="V370" s="242">
        <v>0.8</v>
      </c>
      <c r="W370" s="242">
        <v>0.9</v>
      </c>
      <c r="X370" s="242">
        <v>1</v>
      </c>
      <c r="Y370" s="243"/>
      <c r="Z370" s="244"/>
    </row>
    <row r="371" spans="1:26" ht="15" customHeight="1">
      <c r="A371" s="236" t="s">
        <v>2581</v>
      </c>
      <c r="B371" s="237" t="s">
        <v>2582</v>
      </c>
      <c r="C371" s="237" t="s">
        <v>4137</v>
      </c>
      <c r="D371" s="238">
        <v>13</v>
      </c>
      <c r="E371" s="238" t="s">
        <v>4172</v>
      </c>
      <c r="F371" s="237" t="s">
        <v>4327</v>
      </c>
      <c r="G371" s="238" t="s">
        <v>3961</v>
      </c>
      <c r="H371" s="238" t="s">
        <v>3855</v>
      </c>
      <c r="I371" s="239" t="s">
        <v>3843</v>
      </c>
      <c r="J371" s="239" t="s">
        <v>3843</v>
      </c>
      <c r="K371" s="238" t="s">
        <v>3870</v>
      </c>
      <c r="L371" s="238" t="s">
        <v>3883</v>
      </c>
      <c r="M371" s="240">
        <v>0.05</v>
      </c>
      <c r="N371" s="241"/>
      <c r="O371" s="242">
        <v>0.1</v>
      </c>
      <c r="P371" s="242">
        <v>0.2</v>
      </c>
      <c r="Q371" s="242">
        <v>0.3</v>
      </c>
      <c r="R371" s="242">
        <v>0.4</v>
      </c>
      <c r="S371" s="242">
        <v>0.5</v>
      </c>
      <c r="T371" s="242">
        <v>0.6</v>
      </c>
      <c r="U371" s="242">
        <v>0.7</v>
      </c>
      <c r="V371" s="242">
        <v>0.8</v>
      </c>
      <c r="W371" s="242">
        <v>0.9</v>
      </c>
      <c r="X371" s="242">
        <v>1</v>
      </c>
      <c r="Y371" s="243"/>
      <c r="Z371" s="244"/>
    </row>
    <row r="372" spans="1:26" ht="15" customHeight="1">
      <c r="A372" s="236" t="s">
        <v>2523</v>
      </c>
      <c r="B372" s="237" t="s">
        <v>2524</v>
      </c>
      <c r="C372" s="237" t="s">
        <v>4137</v>
      </c>
      <c r="D372" s="238">
        <v>13</v>
      </c>
      <c r="E372" s="238" t="s">
        <v>4172</v>
      </c>
      <c r="F372" s="237" t="s">
        <v>4328</v>
      </c>
      <c r="G372" s="238" t="s">
        <v>3961</v>
      </c>
      <c r="H372" s="238" t="s">
        <v>3855</v>
      </c>
      <c r="I372" s="239" t="s">
        <v>3843</v>
      </c>
      <c r="J372" s="239" t="s">
        <v>3843</v>
      </c>
      <c r="K372" s="238" t="s">
        <v>3870</v>
      </c>
      <c r="L372" s="238" t="s">
        <v>3883</v>
      </c>
      <c r="M372" s="240">
        <v>0.05</v>
      </c>
      <c r="N372" s="241"/>
      <c r="O372" s="242">
        <v>0.1</v>
      </c>
      <c r="P372" s="242">
        <v>0.2</v>
      </c>
      <c r="Q372" s="242">
        <v>0.3</v>
      </c>
      <c r="R372" s="242">
        <v>0.4</v>
      </c>
      <c r="S372" s="242">
        <v>0.5</v>
      </c>
      <c r="T372" s="242">
        <v>0.6</v>
      </c>
      <c r="U372" s="242">
        <v>0.7</v>
      </c>
      <c r="V372" s="242">
        <v>0.8</v>
      </c>
      <c r="W372" s="242">
        <v>0.9</v>
      </c>
      <c r="X372" s="242">
        <v>1</v>
      </c>
      <c r="Y372" s="243"/>
      <c r="Z372" s="244"/>
    </row>
    <row r="373" spans="1:26" ht="15" customHeight="1">
      <c r="A373" s="236" t="s">
        <v>2321</v>
      </c>
      <c r="B373" s="237" t="s">
        <v>2322</v>
      </c>
      <c r="C373" s="237" t="s">
        <v>4137</v>
      </c>
      <c r="D373" s="238">
        <v>8</v>
      </c>
      <c r="E373" s="238" t="s">
        <v>3959</v>
      </c>
      <c r="F373" s="237" t="s">
        <v>4329</v>
      </c>
      <c r="G373" s="238" t="s">
        <v>3886</v>
      </c>
      <c r="H373" s="238" t="s">
        <v>3855</v>
      </c>
      <c r="I373" s="239" t="s">
        <v>3843</v>
      </c>
      <c r="J373" s="239" t="s">
        <v>3843</v>
      </c>
      <c r="K373" s="238" t="s">
        <v>3870</v>
      </c>
      <c r="L373" s="238" t="s">
        <v>3883</v>
      </c>
      <c r="M373" s="240">
        <v>0.15</v>
      </c>
      <c r="N373" s="241"/>
      <c r="O373" s="242">
        <v>0.1</v>
      </c>
      <c r="P373" s="242">
        <v>0.2</v>
      </c>
      <c r="Q373" s="242">
        <v>0.3</v>
      </c>
      <c r="R373" s="242">
        <v>0.4</v>
      </c>
      <c r="S373" s="242">
        <v>0.5</v>
      </c>
      <c r="T373" s="242">
        <v>0.6</v>
      </c>
      <c r="U373" s="242">
        <v>0.7</v>
      </c>
      <c r="V373" s="242">
        <v>0.8</v>
      </c>
      <c r="W373" s="242">
        <v>0.9</v>
      </c>
      <c r="X373" s="242">
        <v>1</v>
      </c>
      <c r="Y373" s="243"/>
      <c r="Z373" s="244"/>
    </row>
    <row r="374" spans="1:26" ht="15" customHeight="1">
      <c r="A374" s="236" t="s">
        <v>2069</v>
      </c>
      <c r="B374" s="237" t="s">
        <v>2070</v>
      </c>
      <c r="C374" s="237" t="s">
        <v>4137</v>
      </c>
      <c r="D374" s="238">
        <v>13</v>
      </c>
      <c r="E374" s="238" t="s">
        <v>4172</v>
      </c>
      <c r="F374" s="237" t="s">
        <v>4330</v>
      </c>
      <c r="G374" s="238" t="s">
        <v>3961</v>
      </c>
      <c r="H374" s="238" t="s">
        <v>3855</v>
      </c>
      <c r="I374" s="239" t="s">
        <v>3843</v>
      </c>
      <c r="J374" s="239" t="s">
        <v>3843</v>
      </c>
      <c r="K374" s="238" t="s">
        <v>3870</v>
      </c>
      <c r="L374" s="238" t="s">
        <v>3883</v>
      </c>
      <c r="M374" s="240">
        <v>0.05</v>
      </c>
      <c r="N374" s="241"/>
      <c r="O374" s="242">
        <v>0.1</v>
      </c>
      <c r="P374" s="242">
        <v>0.2</v>
      </c>
      <c r="Q374" s="242">
        <v>0.3</v>
      </c>
      <c r="R374" s="242">
        <v>0.4</v>
      </c>
      <c r="S374" s="242">
        <v>0.5</v>
      </c>
      <c r="T374" s="242">
        <v>0.6</v>
      </c>
      <c r="U374" s="242">
        <v>0.7</v>
      </c>
      <c r="V374" s="242">
        <v>0.8</v>
      </c>
      <c r="W374" s="242">
        <v>0.9</v>
      </c>
      <c r="X374" s="242">
        <v>1</v>
      </c>
      <c r="Y374" s="243"/>
      <c r="Z374" s="244"/>
    </row>
    <row r="375" spans="1:26" ht="15" customHeight="1">
      <c r="A375" s="236" t="s">
        <v>1969</v>
      </c>
      <c r="B375" s="237" t="s">
        <v>1970</v>
      </c>
      <c r="C375" s="237" t="s">
        <v>4137</v>
      </c>
      <c r="D375" s="238">
        <v>16</v>
      </c>
      <c r="E375" s="238" t="s">
        <v>4138</v>
      </c>
      <c r="F375" s="237" t="s">
        <v>4331</v>
      </c>
      <c r="G375" s="238" t="s">
        <v>3961</v>
      </c>
      <c r="H375" s="238" t="s">
        <v>3855</v>
      </c>
      <c r="I375" s="239" t="s">
        <v>3843</v>
      </c>
      <c r="J375" s="239" t="s">
        <v>3843</v>
      </c>
      <c r="K375" s="238" t="s">
        <v>3870</v>
      </c>
      <c r="L375" s="238" t="s">
        <v>3883</v>
      </c>
      <c r="M375" s="240">
        <v>0.05</v>
      </c>
      <c r="N375" s="241"/>
      <c r="O375" s="242">
        <v>0.1</v>
      </c>
      <c r="P375" s="242">
        <v>0.2</v>
      </c>
      <c r="Q375" s="242">
        <v>0.3</v>
      </c>
      <c r="R375" s="242">
        <v>0.4</v>
      </c>
      <c r="S375" s="242">
        <v>0.5</v>
      </c>
      <c r="T375" s="242">
        <v>0.6</v>
      </c>
      <c r="U375" s="242">
        <v>0.7</v>
      </c>
      <c r="V375" s="242">
        <v>0.8</v>
      </c>
      <c r="W375" s="242">
        <v>0.9</v>
      </c>
      <c r="X375" s="242">
        <v>1</v>
      </c>
      <c r="Y375" s="243"/>
      <c r="Z375" s="244"/>
    </row>
    <row r="376" spans="1:26" ht="15" customHeight="1">
      <c r="A376" s="236" t="s">
        <v>2488</v>
      </c>
      <c r="B376" s="244" t="s">
        <v>4332</v>
      </c>
      <c r="C376" s="237" t="s">
        <v>4137</v>
      </c>
      <c r="D376" s="238">
        <v>13</v>
      </c>
      <c r="E376" s="238" t="s">
        <v>4172</v>
      </c>
      <c r="F376" s="237" t="s">
        <v>4333</v>
      </c>
      <c r="G376" s="238" t="s">
        <v>3946</v>
      </c>
      <c r="H376" s="238" t="s">
        <v>3855</v>
      </c>
      <c r="I376" s="239" t="s">
        <v>3843</v>
      </c>
      <c r="J376" s="239" t="s">
        <v>3843</v>
      </c>
      <c r="K376" s="238" t="s">
        <v>3902</v>
      </c>
      <c r="L376" s="238" t="s">
        <v>3883</v>
      </c>
      <c r="M376" s="240">
        <v>0.77</v>
      </c>
      <c r="N376" s="241"/>
      <c r="O376" s="242">
        <v>0.1</v>
      </c>
      <c r="P376" s="242">
        <v>0.2</v>
      </c>
      <c r="Q376" s="242">
        <v>0.3</v>
      </c>
      <c r="R376" s="242">
        <v>0.4</v>
      </c>
      <c r="S376" s="242">
        <v>0.5</v>
      </c>
      <c r="T376" s="242">
        <v>0.6</v>
      </c>
      <c r="U376" s="242">
        <v>0.7</v>
      </c>
      <c r="V376" s="242">
        <v>0.8</v>
      </c>
      <c r="W376" s="242">
        <v>0.9</v>
      </c>
      <c r="X376" s="242">
        <v>1</v>
      </c>
      <c r="Y376" s="243"/>
      <c r="Z376" s="244"/>
    </row>
    <row r="377" spans="1:26" ht="15" customHeight="1">
      <c r="A377" s="236" t="s">
        <v>2476</v>
      </c>
      <c r="B377" s="237" t="s">
        <v>2477</v>
      </c>
      <c r="C377" s="237" t="s">
        <v>4137</v>
      </c>
      <c r="D377" s="238">
        <v>9</v>
      </c>
      <c r="E377" s="238" t="s">
        <v>3962</v>
      </c>
      <c r="F377" s="237" t="s">
        <v>4334</v>
      </c>
      <c r="G377" s="238" t="s">
        <v>3867</v>
      </c>
      <c r="H377" s="238" t="s">
        <v>3855</v>
      </c>
      <c r="I377" s="239" t="s">
        <v>3843</v>
      </c>
      <c r="J377" s="239" t="s">
        <v>3843</v>
      </c>
      <c r="K377" s="238" t="s">
        <v>3870</v>
      </c>
      <c r="L377" s="238" t="s">
        <v>3883</v>
      </c>
      <c r="M377" s="240">
        <v>0.1</v>
      </c>
      <c r="N377" s="241"/>
      <c r="O377" s="242">
        <v>0.1</v>
      </c>
      <c r="P377" s="242">
        <v>0.2</v>
      </c>
      <c r="Q377" s="242">
        <v>0.3</v>
      </c>
      <c r="R377" s="242">
        <v>0.4</v>
      </c>
      <c r="S377" s="242">
        <v>0.5</v>
      </c>
      <c r="T377" s="242">
        <v>0.6</v>
      </c>
      <c r="U377" s="242">
        <v>0.7</v>
      </c>
      <c r="V377" s="242">
        <v>0.8</v>
      </c>
      <c r="W377" s="242">
        <v>0.9</v>
      </c>
      <c r="X377" s="242">
        <v>1</v>
      </c>
      <c r="Y377" s="243"/>
      <c r="Z377" s="244"/>
    </row>
    <row r="378" spans="1:26" ht="15" customHeight="1">
      <c r="A378" s="236" t="s">
        <v>2342</v>
      </c>
      <c r="B378" s="237" t="s">
        <v>2343</v>
      </c>
      <c r="C378" s="237" t="s">
        <v>4137</v>
      </c>
      <c r="D378" s="238">
        <v>9</v>
      </c>
      <c r="E378" s="238" t="s">
        <v>3962</v>
      </c>
      <c r="F378" s="237" t="s">
        <v>4335</v>
      </c>
      <c r="G378" s="238" t="s">
        <v>3961</v>
      </c>
      <c r="H378" s="238" t="s">
        <v>3855</v>
      </c>
      <c r="I378" s="239" t="s">
        <v>3843</v>
      </c>
      <c r="J378" s="239" t="s">
        <v>3843</v>
      </c>
      <c r="K378" s="238" t="s">
        <v>3870</v>
      </c>
      <c r="L378" s="238" t="s">
        <v>3883</v>
      </c>
      <c r="M378" s="240">
        <v>0.05</v>
      </c>
      <c r="N378" s="241"/>
      <c r="O378" s="242">
        <v>0.1</v>
      </c>
      <c r="P378" s="242">
        <v>0.2</v>
      </c>
      <c r="Q378" s="242">
        <v>0.3</v>
      </c>
      <c r="R378" s="242">
        <v>0.4</v>
      </c>
      <c r="S378" s="242">
        <v>0.5</v>
      </c>
      <c r="T378" s="242">
        <v>0.6</v>
      </c>
      <c r="U378" s="242">
        <v>0.7</v>
      </c>
      <c r="V378" s="242">
        <v>0.8</v>
      </c>
      <c r="W378" s="242">
        <v>0.9</v>
      </c>
      <c r="X378" s="242">
        <v>1</v>
      </c>
      <c r="Y378" s="243"/>
      <c r="Z378" s="244"/>
    </row>
    <row r="379" spans="1:26" ht="15" customHeight="1">
      <c r="A379" s="236" t="s">
        <v>1984</v>
      </c>
      <c r="B379" s="237" t="s">
        <v>1985</v>
      </c>
      <c r="C379" s="237" t="s">
        <v>4137</v>
      </c>
      <c r="D379" s="238">
        <v>13</v>
      </c>
      <c r="E379" s="238" t="s">
        <v>4172</v>
      </c>
      <c r="F379" s="237" t="s">
        <v>4336</v>
      </c>
      <c r="G379" s="238" t="s">
        <v>3961</v>
      </c>
      <c r="H379" s="238" t="s">
        <v>3855</v>
      </c>
      <c r="I379" s="239" t="s">
        <v>3843</v>
      </c>
      <c r="J379" s="239" t="s">
        <v>3843</v>
      </c>
      <c r="K379" s="238" t="s">
        <v>3870</v>
      </c>
      <c r="L379" s="238" t="s">
        <v>3883</v>
      </c>
      <c r="M379" s="240">
        <v>0.05</v>
      </c>
      <c r="N379" s="241"/>
      <c r="O379" s="242">
        <v>0.1</v>
      </c>
      <c r="P379" s="242">
        <v>0.2</v>
      </c>
      <c r="Q379" s="242">
        <v>0.3</v>
      </c>
      <c r="R379" s="242">
        <v>0.4</v>
      </c>
      <c r="S379" s="242">
        <v>0.5</v>
      </c>
      <c r="T379" s="242">
        <v>0.6</v>
      </c>
      <c r="U379" s="242">
        <v>0.7</v>
      </c>
      <c r="V379" s="242">
        <v>0.8</v>
      </c>
      <c r="W379" s="242">
        <v>0.9</v>
      </c>
      <c r="X379" s="242">
        <v>1</v>
      </c>
      <c r="Y379" s="243"/>
      <c r="Z379" s="245"/>
    </row>
    <row r="380" spans="1:26" ht="15" customHeight="1">
      <c r="A380" s="236" t="s">
        <v>1964</v>
      </c>
      <c r="B380" s="237" t="s">
        <v>1965</v>
      </c>
      <c r="C380" s="237" t="s">
        <v>4137</v>
      </c>
      <c r="D380" s="238">
        <v>15</v>
      </c>
      <c r="E380" s="238" t="s">
        <v>4158</v>
      </c>
      <c r="F380" s="237" t="s">
        <v>4337</v>
      </c>
      <c r="G380" s="238" t="s">
        <v>3961</v>
      </c>
      <c r="H380" s="238" t="s">
        <v>3855</v>
      </c>
      <c r="I380" s="239" t="s">
        <v>3843</v>
      </c>
      <c r="J380" s="239" t="s">
        <v>3843</v>
      </c>
      <c r="K380" s="238" t="s">
        <v>3870</v>
      </c>
      <c r="L380" s="238" t="s">
        <v>3883</v>
      </c>
      <c r="M380" s="240">
        <v>0.05</v>
      </c>
      <c r="N380" s="241"/>
      <c r="O380" s="242">
        <v>0.1</v>
      </c>
      <c r="P380" s="242">
        <v>0.2</v>
      </c>
      <c r="Q380" s="242">
        <v>0.3</v>
      </c>
      <c r="R380" s="242">
        <v>0.4</v>
      </c>
      <c r="S380" s="242">
        <v>0.5</v>
      </c>
      <c r="T380" s="242">
        <v>0.6</v>
      </c>
      <c r="U380" s="242">
        <v>0.7</v>
      </c>
      <c r="V380" s="242">
        <v>0.8</v>
      </c>
      <c r="W380" s="242">
        <v>0.9</v>
      </c>
      <c r="X380" s="242">
        <v>1</v>
      </c>
      <c r="Y380" s="243"/>
      <c r="Z380" s="249" t="s">
        <v>4338</v>
      </c>
    </row>
    <row r="381" spans="1:26" ht="15" customHeight="1">
      <c r="A381" s="236" t="s">
        <v>2355</v>
      </c>
      <c r="B381" s="237" t="s">
        <v>2356</v>
      </c>
      <c r="C381" s="237" t="s">
        <v>4137</v>
      </c>
      <c r="D381" s="238">
        <v>13</v>
      </c>
      <c r="E381" s="238" t="s">
        <v>4172</v>
      </c>
      <c r="F381" s="237" t="s">
        <v>4339</v>
      </c>
      <c r="G381" s="238" t="s">
        <v>3961</v>
      </c>
      <c r="H381" s="238" t="s">
        <v>3855</v>
      </c>
      <c r="I381" s="239" t="s">
        <v>3843</v>
      </c>
      <c r="J381" s="239" t="s">
        <v>3843</v>
      </c>
      <c r="K381" s="238" t="s">
        <v>3870</v>
      </c>
      <c r="L381" s="238" t="s">
        <v>3883</v>
      </c>
      <c r="M381" s="240">
        <v>0.05</v>
      </c>
      <c r="N381" s="241"/>
      <c r="O381" s="242">
        <v>0.1</v>
      </c>
      <c r="P381" s="242">
        <v>0.2</v>
      </c>
      <c r="Q381" s="242">
        <v>0.3</v>
      </c>
      <c r="R381" s="242">
        <v>0.4</v>
      </c>
      <c r="S381" s="242">
        <v>0.5</v>
      </c>
      <c r="T381" s="242">
        <v>0.6</v>
      </c>
      <c r="U381" s="242">
        <v>0.7</v>
      </c>
      <c r="V381" s="242">
        <v>0.8</v>
      </c>
      <c r="W381" s="242">
        <v>0.9</v>
      </c>
      <c r="X381" s="242">
        <v>1</v>
      </c>
      <c r="Y381" s="243"/>
      <c r="Z381" s="244"/>
    </row>
    <row r="382" spans="1:26" ht="15" customHeight="1">
      <c r="A382" s="236" t="s">
        <v>2149</v>
      </c>
      <c r="B382" s="237" t="s">
        <v>2150</v>
      </c>
      <c r="C382" s="237" t="s">
        <v>4137</v>
      </c>
      <c r="D382" s="238">
        <v>11</v>
      </c>
      <c r="E382" s="238" t="s">
        <v>3964</v>
      </c>
      <c r="F382" s="237" t="s">
        <v>4340</v>
      </c>
      <c r="G382" s="238" t="s">
        <v>3899</v>
      </c>
      <c r="H382" s="238" t="s">
        <v>3855</v>
      </c>
      <c r="I382" s="239" t="s">
        <v>3843</v>
      </c>
      <c r="J382" s="239" t="s">
        <v>3843</v>
      </c>
      <c r="K382" s="238" t="s">
        <v>3902</v>
      </c>
      <c r="L382" s="238" t="s">
        <v>3883</v>
      </c>
      <c r="M382" s="240">
        <v>0.34</v>
      </c>
      <c r="N382" s="241"/>
      <c r="O382" s="242">
        <v>0.1</v>
      </c>
      <c r="P382" s="242">
        <v>0.2</v>
      </c>
      <c r="Q382" s="242">
        <v>0.3</v>
      </c>
      <c r="R382" s="242">
        <v>0.4</v>
      </c>
      <c r="S382" s="242">
        <v>0.5</v>
      </c>
      <c r="T382" s="242">
        <v>0.6</v>
      </c>
      <c r="U382" s="242">
        <v>0.7</v>
      </c>
      <c r="V382" s="242">
        <v>0.8</v>
      </c>
      <c r="W382" s="242">
        <v>0.9</v>
      </c>
      <c r="X382" s="242">
        <v>1</v>
      </c>
      <c r="Y382" s="243"/>
      <c r="Z382" s="244"/>
    </row>
    <row r="383" spans="1:26" ht="15" customHeight="1">
      <c r="A383" s="236" t="s">
        <v>1958</v>
      </c>
      <c r="B383" s="237" t="s">
        <v>1959</v>
      </c>
      <c r="C383" s="237" t="s">
        <v>4137</v>
      </c>
      <c r="D383" s="238">
        <v>17</v>
      </c>
      <c r="E383" s="238" t="s">
        <v>4156</v>
      </c>
      <c r="F383" s="237" t="s">
        <v>4341</v>
      </c>
      <c r="G383" s="238" t="s">
        <v>3961</v>
      </c>
      <c r="H383" s="238" t="s">
        <v>3855</v>
      </c>
      <c r="I383" s="239" t="s">
        <v>3843</v>
      </c>
      <c r="J383" s="239" t="s">
        <v>3843</v>
      </c>
      <c r="K383" s="238" t="s">
        <v>3870</v>
      </c>
      <c r="L383" s="238" t="s">
        <v>3883</v>
      </c>
      <c r="M383" s="240">
        <v>0.05</v>
      </c>
      <c r="N383" s="241"/>
      <c r="O383" s="242">
        <v>0.1</v>
      </c>
      <c r="P383" s="242">
        <v>0.2</v>
      </c>
      <c r="Q383" s="242">
        <v>0.3</v>
      </c>
      <c r="R383" s="242">
        <v>0.4</v>
      </c>
      <c r="S383" s="242">
        <v>0.5</v>
      </c>
      <c r="T383" s="242">
        <v>0.6</v>
      </c>
      <c r="U383" s="242">
        <v>0.7</v>
      </c>
      <c r="V383" s="242">
        <v>0.8</v>
      </c>
      <c r="W383" s="242">
        <v>0.9</v>
      </c>
      <c r="X383" s="242">
        <v>1</v>
      </c>
      <c r="Y383" s="243"/>
      <c r="Z383" s="244"/>
    </row>
    <row r="384" spans="1:26" ht="15" customHeight="1">
      <c r="A384" s="236" t="s">
        <v>1935</v>
      </c>
      <c r="B384" s="237" t="s">
        <v>1936</v>
      </c>
      <c r="C384" s="237" t="s">
        <v>4137</v>
      </c>
      <c r="D384" s="238">
        <v>11</v>
      </c>
      <c r="E384" s="238" t="s">
        <v>3964</v>
      </c>
      <c r="F384" s="237" t="s">
        <v>4342</v>
      </c>
      <c r="G384" s="238" t="s">
        <v>3961</v>
      </c>
      <c r="H384" s="238" t="s">
        <v>3855</v>
      </c>
      <c r="I384" s="239" t="s">
        <v>3843</v>
      </c>
      <c r="J384" s="239" t="s">
        <v>3843</v>
      </c>
      <c r="K384" s="238" t="s">
        <v>3870</v>
      </c>
      <c r="L384" s="238" t="s">
        <v>3883</v>
      </c>
      <c r="M384" s="240">
        <v>0.05</v>
      </c>
      <c r="N384" s="241"/>
      <c r="O384" s="242">
        <v>0.1</v>
      </c>
      <c r="P384" s="242">
        <v>0.2</v>
      </c>
      <c r="Q384" s="242">
        <v>0.3</v>
      </c>
      <c r="R384" s="242">
        <v>0.4</v>
      </c>
      <c r="S384" s="242">
        <v>0.5</v>
      </c>
      <c r="T384" s="242">
        <v>0.6</v>
      </c>
      <c r="U384" s="242">
        <v>0.7</v>
      </c>
      <c r="V384" s="242">
        <v>0.8</v>
      </c>
      <c r="W384" s="242">
        <v>0.9</v>
      </c>
      <c r="X384" s="242">
        <v>1</v>
      </c>
      <c r="Y384" s="243"/>
      <c r="Z384" s="244"/>
    </row>
    <row r="385" spans="1:26" ht="15" customHeight="1">
      <c r="A385" s="236" t="s">
        <v>1951</v>
      </c>
      <c r="B385" s="237" t="s">
        <v>1952</v>
      </c>
      <c r="C385" s="237" t="s">
        <v>4137</v>
      </c>
      <c r="D385" s="238">
        <v>11</v>
      </c>
      <c r="E385" s="238" t="s">
        <v>3964</v>
      </c>
      <c r="F385" s="237" t="s">
        <v>4343</v>
      </c>
      <c r="G385" s="238" t="s">
        <v>3961</v>
      </c>
      <c r="H385" s="238" t="s">
        <v>3855</v>
      </c>
      <c r="I385" s="239" t="s">
        <v>3843</v>
      </c>
      <c r="J385" s="239" t="s">
        <v>3843</v>
      </c>
      <c r="K385" s="238" t="s">
        <v>3870</v>
      </c>
      <c r="L385" s="238" t="s">
        <v>3883</v>
      </c>
      <c r="M385" s="240">
        <v>0.05</v>
      </c>
      <c r="N385" s="241"/>
      <c r="O385" s="242">
        <v>0.1</v>
      </c>
      <c r="P385" s="242">
        <v>0.2</v>
      </c>
      <c r="Q385" s="242">
        <v>0.3</v>
      </c>
      <c r="R385" s="242">
        <v>0.4</v>
      </c>
      <c r="S385" s="242">
        <v>0.5</v>
      </c>
      <c r="T385" s="242">
        <v>0.6</v>
      </c>
      <c r="U385" s="242">
        <v>0.7</v>
      </c>
      <c r="V385" s="242">
        <v>0.8</v>
      </c>
      <c r="W385" s="242">
        <v>0.9</v>
      </c>
      <c r="X385" s="242">
        <v>1</v>
      </c>
      <c r="Y385" s="243"/>
      <c r="Z385" s="244"/>
    </row>
    <row r="386" spans="1:26" ht="15" customHeight="1">
      <c r="A386" s="236" t="s">
        <v>2546</v>
      </c>
      <c r="B386" s="237" t="s">
        <v>2547</v>
      </c>
      <c r="C386" s="237" t="s">
        <v>4137</v>
      </c>
      <c r="D386" s="238">
        <v>9</v>
      </c>
      <c r="E386" s="238" t="s">
        <v>3962</v>
      </c>
      <c r="F386" s="237" t="s">
        <v>4344</v>
      </c>
      <c r="G386" s="238" t="s">
        <v>3867</v>
      </c>
      <c r="H386" s="238" t="s">
        <v>3855</v>
      </c>
      <c r="I386" s="239" t="s">
        <v>3902</v>
      </c>
      <c r="J386" s="239" t="s">
        <v>3843</v>
      </c>
      <c r="K386" s="238" t="s">
        <v>3870</v>
      </c>
      <c r="L386" s="238" t="s">
        <v>3883</v>
      </c>
      <c r="M386" s="240">
        <v>0.1</v>
      </c>
      <c r="N386" s="241"/>
      <c r="O386" s="242">
        <v>0.1</v>
      </c>
      <c r="P386" s="242">
        <v>0.2</v>
      </c>
      <c r="Q386" s="242">
        <v>0.3</v>
      </c>
      <c r="R386" s="242">
        <v>0.4</v>
      </c>
      <c r="S386" s="242">
        <v>0.5</v>
      </c>
      <c r="T386" s="242">
        <v>0.6</v>
      </c>
      <c r="U386" s="242">
        <v>0.7</v>
      </c>
      <c r="V386" s="242">
        <v>0.8</v>
      </c>
      <c r="W386" s="242">
        <v>0.9</v>
      </c>
      <c r="X386" s="242">
        <v>1</v>
      </c>
      <c r="Y386" s="243"/>
      <c r="Z386" s="244"/>
    </row>
    <row r="387" spans="1:26" ht="15" customHeight="1">
      <c r="A387" s="236" t="s">
        <v>2099</v>
      </c>
      <c r="B387" s="237" t="s">
        <v>2100</v>
      </c>
      <c r="C387" s="237" t="s">
        <v>4137</v>
      </c>
      <c r="D387" s="238">
        <v>11</v>
      </c>
      <c r="E387" s="238" t="s">
        <v>3964</v>
      </c>
      <c r="F387" s="237" t="s">
        <v>4345</v>
      </c>
      <c r="G387" s="238" t="s">
        <v>3961</v>
      </c>
      <c r="H387" s="238" t="s">
        <v>3855</v>
      </c>
      <c r="I387" s="239" t="s">
        <v>3843</v>
      </c>
      <c r="J387" s="239" t="s">
        <v>3843</v>
      </c>
      <c r="K387" s="238" t="s">
        <v>3870</v>
      </c>
      <c r="L387" s="238" t="s">
        <v>3883</v>
      </c>
      <c r="M387" s="240">
        <v>0.05</v>
      </c>
      <c r="N387" s="241"/>
      <c r="O387" s="242">
        <v>0.1</v>
      </c>
      <c r="P387" s="242">
        <v>0.2</v>
      </c>
      <c r="Q387" s="242">
        <v>0.3</v>
      </c>
      <c r="R387" s="242">
        <v>0.4</v>
      </c>
      <c r="S387" s="242">
        <v>0.5</v>
      </c>
      <c r="T387" s="242">
        <v>0.6</v>
      </c>
      <c r="U387" s="242">
        <v>0.7</v>
      </c>
      <c r="V387" s="242">
        <v>0.8</v>
      </c>
      <c r="W387" s="242">
        <v>0.9</v>
      </c>
      <c r="X387" s="242">
        <v>1</v>
      </c>
      <c r="Y387" s="243"/>
      <c r="Z387" s="244"/>
    </row>
    <row r="388" spans="1:26" ht="15" customHeight="1">
      <c r="A388" s="236" t="s">
        <v>1902</v>
      </c>
      <c r="B388" s="237" t="s">
        <v>1903</v>
      </c>
      <c r="C388" s="237" t="s">
        <v>4137</v>
      </c>
      <c r="D388" s="238">
        <v>15</v>
      </c>
      <c r="E388" s="238" t="s">
        <v>4158</v>
      </c>
      <c r="F388" s="237" t="s">
        <v>4346</v>
      </c>
      <c r="G388" s="238" t="s">
        <v>3961</v>
      </c>
      <c r="H388" s="238" t="s">
        <v>3855</v>
      </c>
      <c r="I388" s="239" t="s">
        <v>3843</v>
      </c>
      <c r="J388" s="239" t="s">
        <v>3843</v>
      </c>
      <c r="K388" s="238" t="s">
        <v>3870</v>
      </c>
      <c r="L388" s="238" t="s">
        <v>3883</v>
      </c>
      <c r="M388" s="240">
        <v>0.05</v>
      </c>
      <c r="N388" s="241"/>
      <c r="O388" s="242">
        <v>0.1</v>
      </c>
      <c r="P388" s="242">
        <v>0.2</v>
      </c>
      <c r="Q388" s="242">
        <v>0.3</v>
      </c>
      <c r="R388" s="242">
        <v>0.4</v>
      </c>
      <c r="S388" s="242">
        <v>0.5</v>
      </c>
      <c r="T388" s="242">
        <v>0.6</v>
      </c>
      <c r="U388" s="242">
        <v>0.7</v>
      </c>
      <c r="V388" s="242">
        <v>0.8</v>
      </c>
      <c r="W388" s="242">
        <v>0.9</v>
      </c>
      <c r="X388" s="242">
        <v>1</v>
      </c>
      <c r="Y388" s="243"/>
      <c r="Z388" s="244"/>
    </row>
    <row r="389" spans="1:26" ht="15" customHeight="1">
      <c r="A389" s="236" t="s">
        <v>2031</v>
      </c>
      <c r="B389" s="237" t="s">
        <v>2032</v>
      </c>
      <c r="C389" s="237" t="s">
        <v>4137</v>
      </c>
      <c r="D389" s="238">
        <v>17</v>
      </c>
      <c r="E389" s="238" t="s">
        <v>4156</v>
      </c>
      <c r="F389" s="237" t="s">
        <v>4347</v>
      </c>
      <c r="G389" s="238" t="s">
        <v>3961</v>
      </c>
      <c r="H389" s="238" t="s">
        <v>3855</v>
      </c>
      <c r="I389" s="239" t="s">
        <v>3843</v>
      </c>
      <c r="J389" s="239" t="s">
        <v>3843</v>
      </c>
      <c r="K389" s="238" t="s">
        <v>3870</v>
      </c>
      <c r="L389" s="238" t="s">
        <v>3883</v>
      </c>
      <c r="M389" s="240">
        <v>0.05</v>
      </c>
      <c r="N389" s="241"/>
      <c r="O389" s="242">
        <v>0.1</v>
      </c>
      <c r="P389" s="242">
        <v>0.2</v>
      </c>
      <c r="Q389" s="242">
        <v>0.3</v>
      </c>
      <c r="R389" s="242">
        <v>0.4</v>
      </c>
      <c r="S389" s="242">
        <v>0.5</v>
      </c>
      <c r="T389" s="242">
        <v>0.6</v>
      </c>
      <c r="U389" s="242">
        <v>0.7</v>
      </c>
      <c r="V389" s="242">
        <v>0.8</v>
      </c>
      <c r="W389" s="242">
        <v>0.9</v>
      </c>
      <c r="X389" s="242">
        <v>1</v>
      </c>
      <c r="Y389" s="243"/>
      <c r="Z389" s="244"/>
    </row>
    <row r="390" spans="1:26" ht="15" customHeight="1">
      <c r="A390" s="236" t="s">
        <v>2280</v>
      </c>
      <c r="B390" s="237" t="s">
        <v>2281</v>
      </c>
      <c r="C390" s="237" t="s">
        <v>4137</v>
      </c>
      <c r="D390" s="238">
        <v>10</v>
      </c>
      <c r="E390" s="238" t="s">
        <v>3971</v>
      </c>
      <c r="F390" s="237" t="s">
        <v>4348</v>
      </c>
      <c r="G390" s="238" t="s">
        <v>3961</v>
      </c>
      <c r="H390" s="238" t="s">
        <v>3855</v>
      </c>
      <c r="I390" s="239" t="s">
        <v>3843</v>
      </c>
      <c r="J390" s="239" t="s">
        <v>3843</v>
      </c>
      <c r="K390" s="238" t="s">
        <v>3870</v>
      </c>
      <c r="L390" s="238" t="s">
        <v>3883</v>
      </c>
      <c r="M390" s="240">
        <v>0.05</v>
      </c>
      <c r="N390" s="241"/>
      <c r="O390" s="242">
        <v>0.1</v>
      </c>
      <c r="P390" s="242">
        <v>0.2</v>
      </c>
      <c r="Q390" s="242">
        <v>0.3</v>
      </c>
      <c r="R390" s="242">
        <v>0.4</v>
      </c>
      <c r="S390" s="242">
        <v>0.5</v>
      </c>
      <c r="T390" s="242">
        <v>0.6</v>
      </c>
      <c r="U390" s="242">
        <v>0.7</v>
      </c>
      <c r="V390" s="242">
        <v>0.8</v>
      </c>
      <c r="W390" s="242">
        <v>0.9</v>
      </c>
      <c r="X390" s="242">
        <v>1</v>
      </c>
      <c r="Y390" s="243"/>
      <c r="Z390" s="244"/>
    </row>
    <row r="391" spans="1:26" ht="15" customHeight="1">
      <c r="A391" s="236" t="s">
        <v>3345</v>
      </c>
      <c r="B391" s="237" t="s">
        <v>3346</v>
      </c>
      <c r="C391" s="237" t="s">
        <v>4137</v>
      </c>
      <c r="D391" s="238">
        <v>12</v>
      </c>
      <c r="E391" s="238" t="s">
        <v>4043</v>
      </c>
      <c r="F391" s="237" t="s">
        <v>4349</v>
      </c>
      <c r="G391" s="238" t="s">
        <v>3961</v>
      </c>
      <c r="H391" s="238" t="s">
        <v>3855</v>
      </c>
      <c r="I391" s="239" t="s">
        <v>3843</v>
      </c>
      <c r="J391" s="239" t="s">
        <v>3843</v>
      </c>
      <c r="K391" s="238" t="s">
        <v>3870</v>
      </c>
      <c r="L391" s="238" t="s">
        <v>3883</v>
      </c>
      <c r="M391" s="240">
        <v>0.05</v>
      </c>
      <c r="N391" s="241"/>
      <c r="O391" s="242">
        <v>0.1</v>
      </c>
      <c r="P391" s="242">
        <v>0.2</v>
      </c>
      <c r="Q391" s="242">
        <v>0.3</v>
      </c>
      <c r="R391" s="242">
        <v>0.4</v>
      </c>
      <c r="S391" s="242">
        <v>0.5</v>
      </c>
      <c r="T391" s="242">
        <v>0.6</v>
      </c>
      <c r="U391" s="242">
        <v>0.7</v>
      </c>
      <c r="V391" s="242">
        <v>0.8</v>
      </c>
      <c r="W391" s="242">
        <v>0.9</v>
      </c>
      <c r="X391" s="242">
        <v>1</v>
      </c>
      <c r="Y391" s="243"/>
      <c r="Z391" s="244"/>
    </row>
    <row r="392" spans="1:26" ht="15" customHeight="1">
      <c r="A392" s="236" t="s">
        <v>1923</v>
      </c>
      <c r="B392" s="237" t="s">
        <v>1924</v>
      </c>
      <c r="C392" s="237" t="s">
        <v>4137</v>
      </c>
      <c r="D392" s="238">
        <v>17</v>
      </c>
      <c r="E392" s="238" t="s">
        <v>4156</v>
      </c>
      <c r="F392" s="237" t="s">
        <v>4350</v>
      </c>
      <c r="G392" s="238" t="s">
        <v>3961</v>
      </c>
      <c r="H392" s="238" t="s">
        <v>3855</v>
      </c>
      <c r="I392" s="239" t="s">
        <v>3843</v>
      </c>
      <c r="J392" s="239" t="s">
        <v>3843</v>
      </c>
      <c r="K392" s="238" t="s">
        <v>3870</v>
      </c>
      <c r="L392" s="238" t="s">
        <v>3883</v>
      </c>
      <c r="M392" s="240">
        <v>0.05</v>
      </c>
      <c r="N392" s="241"/>
      <c r="O392" s="242">
        <v>0.1</v>
      </c>
      <c r="P392" s="242">
        <v>0.2</v>
      </c>
      <c r="Q392" s="242">
        <v>0.3</v>
      </c>
      <c r="R392" s="242">
        <v>0.4</v>
      </c>
      <c r="S392" s="242">
        <v>0.5</v>
      </c>
      <c r="T392" s="242">
        <v>0.6</v>
      </c>
      <c r="U392" s="242">
        <v>0.7</v>
      </c>
      <c r="V392" s="242">
        <v>0.8</v>
      </c>
      <c r="W392" s="242">
        <v>0.9</v>
      </c>
      <c r="X392" s="242">
        <v>1</v>
      </c>
      <c r="Y392" s="243"/>
      <c r="Z392" s="244"/>
    </row>
    <row r="393" spans="1:26" ht="15" customHeight="1">
      <c r="A393" s="236" t="s">
        <v>2695</v>
      </c>
      <c r="B393" s="237" t="s">
        <v>2696</v>
      </c>
      <c r="C393" s="237" t="s">
        <v>4137</v>
      </c>
      <c r="D393" s="238">
        <v>15</v>
      </c>
      <c r="E393" s="238" t="s">
        <v>4158</v>
      </c>
      <c r="F393" s="237" t="s">
        <v>4351</v>
      </c>
      <c r="G393" s="238" t="s">
        <v>3961</v>
      </c>
      <c r="H393" s="238" t="s">
        <v>3855</v>
      </c>
      <c r="I393" s="239" t="s">
        <v>3843</v>
      </c>
      <c r="J393" s="239" t="s">
        <v>3843</v>
      </c>
      <c r="K393" s="238" t="s">
        <v>3870</v>
      </c>
      <c r="L393" s="238" t="s">
        <v>3883</v>
      </c>
      <c r="M393" s="240">
        <v>0.05</v>
      </c>
      <c r="N393" s="241"/>
      <c r="O393" s="242">
        <v>0.1</v>
      </c>
      <c r="P393" s="242">
        <v>0.2</v>
      </c>
      <c r="Q393" s="242">
        <v>0.3</v>
      </c>
      <c r="R393" s="242">
        <v>0.4</v>
      </c>
      <c r="S393" s="242">
        <v>0.5</v>
      </c>
      <c r="T393" s="242">
        <v>0.6</v>
      </c>
      <c r="U393" s="242">
        <v>0.7</v>
      </c>
      <c r="V393" s="242">
        <v>0.8</v>
      </c>
      <c r="W393" s="242">
        <v>0.9</v>
      </c>
      <c r="X393" s="242">
        <v>1</v>
      </c>
      <c r="Y393" s="243"/>
      <c r="Z393" s="244"/>
    </row>
    <row r="394" spans="1:26" ht="15" customHeight="1">
      <c r="A394" s="236" t="s">
        <v>2661</v>
      </c>
      <c r="B394" s="237" t="s">
        <v>2662</v>
      </c>
      <c r="C394" s="237" t="s">
        <v>4137</v>
      </c>
      <c r="D394" s="238">
        <v>14</v>
      </c>
      <c r="E394" s="238" t="s">
        <v>4150</v>
      </c>
      <c r="F394" s="237" t="s">
        <v>4352</v>
      </c>
      <c r="G394" s="238" t="s">
        <v>3961</v>
      </c>
      <c r="H394" s="238" t="s">
        <v>3855</v>
      </c>
      <c r="I394" s="239" t="s">
        <v>3843</v>
      </c>
      <c r="J394" s="239" t="s">
        <v>3843</v>
      </c>
      <c r="K394" s="238" t="s">
        <v>3870</v>
      </c>
      <c r="L394" s="238" t="s">
        <v>3883</v>
      </c>
      <c r="M394" s="240">
        <v>0.05</v>
      </c>
      <c r="N394" s="241"/>
      <c r="O394" s="242">
        <v>0.1</v>
      </c>
      <c r="P394" s="242">
        <v>0.2</v>
      </c>
      <c r="Q394" s="242">
        <v>0.3</v>
      </c>
      <c r="R394" s="242">
        <v>0.4</v>
      </c>
      <c r="S394" s="242">
        <v>0.5</v>
      </c>
      <c r="T394" s="242">
        <v>0.6</v>
      </c>
      <c r="U394" s="242">
        <v>0.7</v>
      </c>
      <c r="V394" s="242">
        <v>0.8</v>
      </c>
      <c r="W394" s="242">
        <v>0.9</v>
      </c>
      <c r="X394" s="242">
        <v>1</v>
      </c>
      <c r="Y394" s="243"/>
      <c r="Z394" s="244"/>
    </row>
    <row r="395" spans="1:26" ht="15" customHeight="1">
      <c r="A395" s="236" t="s">
        <v>2674</v>
      </c>
      <c r="B395" s="237" t="s">
        <v>2675</v>
      </c>
      <c r="C395" s="237" t="s">
        <v>4137</v>
      </c>
      <c r="D395" s="238">
        <v>17</v>
      </c>
      <c r="E395" s="238" t="s">
        <v>4156</v>
      </c>
      <c r="F395" s="237" t="s">
        <v>4353</v>
      </c>
      <c r="G395" s="238" t="s">
        <v>3961</v>
      </c>
      <c r="H395" s="238" t="s">
        <v>3855</v>
      </c>
      <c r="I395" s="239" t="s">
        <v>3843</v>
      </c>
      <c r="J395" s="239" t="s">
        <v>3843</v>
      </c>
      <c r="K395" s="238" t="s">
        <v>3870</v>
      </c>
      <c r="L395" s="238" t="s">
        <v>3883</v>
      </c>
      <c r="M395" s="240">
        <v>0.05</v>
      </c>
      <c r="N395" s="241"/>
      <c r="O395" s="242">
        <v>0.1</v>
      </c>
      <c r="P395" s="242">
        <v>0.2</v>
      </c>
      <c r="Q395" s="242">
        <v>0.3</v>
      </c>
      <c r="R395" s="242">
        <v>0.4</v>
      </c>
      <c r="S395" s="242">
        <v>0.5</v>
      </c>
      <c r="T395" s="242">
        <v>0.6</v>
      </c>
      <c r="U395" s="242">
        <v>0.7</v>
      </c>
      <c r="V395" s="242">
        <v>0.8</v>
      </c>
      <c r="W395" s="242">
        <v>0.9</v>
      </c>
      <c r="X395" s="242">
        <v>1</v>
      </c>
      <c r="Y395" s="243"/>
      <c r="Z395" s="244"/>
    </row>
    <row r="396" spans="1:26" ht="15" customHeight="1">
      <c r="A396" s="236" t="s">
        <v>2869</v>
      </c>
      <c r="B396" s="237" t="s">
        <v>2870</v>
      </c>
      <c r="C396" s="237" t="s">
        <v>4137</v>
      </c>
      <c r="D396" s="238">
        <v>11</v>
      </c>
      <c r="E396" s="238" t="s">
        <v>3964</v>
      </c>
      <c r="F396" s="237" t="s">
        <v>4354</v>
      </c>
      <c r="G396" s="238" t="s">
        <v>3961</v>
      </c>
      <c r="H396" s="238" t="s">
        <v>3855</v>
      </c>
      <c r="I396" s="239" t="s">
        <v>3843</v>
      </c>
      <c r="J396" s="239" t="s">
        <v>3843</v>
      </c>
      <c r="K396" s="238" t="s">
        <v>3870</v>
      </c>
      <c r="L396" s="238" t="s">
        <v>3883</v>
      </c>
      <c r="M396" s="240">
        <v>0.05</v>
      </c>
      <c r="N396" s="241"/>
      <c r="O396" s="242">
        <v>0.1</v>
      </c>
      <c r="P396" s="242">
        <v>0.2</v>
      </c>
      <c r="Q396" s="242">
        <v>0.3</v>
      </c>
      <c r="R396" s="242">
        <v>0.4</v>
      </c>
      <c r="S396" s="242">
        <v>0.5</v>
      </c>
      <c r="T396" s="242">
        <v>0.6</v>
      </c>
      <c r="U396" s="242">
        <v>0.7</v>
      </c>
      <c r="V396" s="242">
        <v>0.8</v>
      </c>
      <c r="W396" s="242">
        <v>0.9</v>
      </c>
      <c r="X396" s="242">
        <v>1</v>
      </c>
      <c r="Y396" s="243"/>
      <c r="Z396" s="244"/>
    </row>
    <row r="397" spans="1:26" ht="15" customHeight="1">
      <c r="A397" s="236" t="s">
        <v>2689</v>
      </c>
      <c r="B397" s="237" t="s">
        <v>2690</v>
      </c>
      <c r="C397" s="237" t="s">
        <v>4137</v>
      </c>
      <c r="D397" s="238">
        <v>9</v>
      </c>
      <c r="E397" s="238" t="s">
        <v>3962</v>
      </c>
      <c r="F397" s="237" t="s">
        <v>4355</v>
      </c>
      <c r="G397" s="238" t="s">
        <v>3867</v>
      </c>
      <c r="H397" s="238" t="s">
        <v>3855</v>
      </c>
      <c r="I397" s="239" t="s">
        <v>3843</v>
      </c>
      <c r="J397" s="239" t="s">
        <v>3843</v>
      </c>
      <c r="K397" s="238" t="s">
        <v>3870</v>
      </c>
      <c r="L397" s="238" t="s">
        <v>3883</v>
      </c>
      <c r="M397" s="240">
        <v>0.1</v>
      </c>
      <c r="N397" s="241"/>
      <c r="O397" s="242">
        <v>0.1</v>
      </c>
      <c r="P397" s="242">
        <v>0.2</v>
      </c>
      <c r="Q397" s="242">
        <v>0.3</v>
      </c>
      <c r="R397" s="242">
        <v>0.4</v>
      </c>
      <c r="S397" s="242">
        <v>0.5</v>
      </c>
      <c r="T397" s="242">
        <v>0.6</v>
      </c>
      <c r="U397" s="242">
        <v>0.7</v>
      </c>
      <c r="V397" s="242">
        <v>0.8</v>
      </c>
      <c r="W397" s="242">
        <v>0.9</v>
      </c>
      <c r="X397" s="242">
        <v>1</v>
      </c>
      <c r="Y397" s="243"/>
      <c r="Z397" s="244"/>
    </row>
    <row r="398" spans="1:26" ht="15" customHeight="1">
      <c r="A398" s="236" t="s">
        <v>2668</v>
      </c>
      <c r="B398" s="237" t="s">
        <v>2669</v>
      </c>
      <c r="C398" s="237" t="s">
        <v>4137</v>
      </c>
      <c r="D398" s="238">
        <v>14</v>
      </c>
      <c r="E398" s="238" t="s">
        <v>4150</v>
      </c>
      <c r="F398" s="237" t="s">
        <v>4356</v>
      </c>
      <c r="G398" s="238" t="s">
        <v>3961</v>
      </c>
      <c r="H398" s="238" t="s">
        <v>3855</v>
      </c>
      <c r="I398" s="239" t="s">
        <v>3843</v>
      </c>
      <c r="J398" s="239" t="s">
        <v>3843</v>
      </c>
      <c r="K398" s="238" t="s">
        <v>3870</v>
      </c>
      <c r="L398" s="238" t="s">
        <v>3883</v>
      </c>
      <c r="M398" s="240">
        <v>0.05</v>
      </c>
      <c r="N398" s="241"/>
      <c r="O398" s="242">
        <v>0.1</v>
      </c>
      <c r="P398" s="242">
        <v>0.2</v>
      </c>
      <c r="Q398" s="242">
        <v>0.3</v>
      </c>
      <c r="R398" s="242">
        <v>0.4</v>
      </c>
      <c r="S398" s="242">
        <v>0.5</v>
      </c>
      <c r="T398" s="242">
        <v>0.6</v>
      </c>
      <c r="U398" s="242">
        <v>0.7</v>
      </c>
      <c r="V398" s="242">
        <v>0.8</v>
      </c>
      <c r="W398" s="242">
        <v>0.9</v>
      </c>
      <c r="X398" s="242">
        <v>1</v>
      </c>
      <c r="Y398" s="243"/>
      <c r="Z398" s="244"/>
    </row>
    <row r="399" spans="1:26" ht="15" customHeight="1">
      <c r="A399" s="236" t="s">
        <v>2630</v>
      </c>
      <c r="B399" s="237" t="s">
        <v>2631</v>
      </c>
      <c r="C399" s="237" t="s">
        <v>4137</v>
      </c>
      <c r="D399" s="238">
        <v>14</v>
      </c>
      <c r="E399" s="238" t="s">
        <v>4150</v>
      </c>
      <c r="F399" s="237" t="s">
        <v>4357</v>
      </c>
      <c r="G399" s="238" t="s">
        <v>3961</v>
      </c>
      <c r="H399" s="238" t="s">
        <v>3855</v>
      </c>
      <c r="I399" s="239" t="s">
        <v>3843</v>
      </c>
      <c r="J399" s="239" t="s">
        <v>3843</v>
      </c>
      <c r="K399" s="238" t="s">
        <v>3870</v>
      </c>
      <c r="L399" s="238" t="s">
        <v>3883</v>
      </c>
      <c r="M399" s="240">
        <v>0.05</v>
      </c>
      <c r="N399" s="241"/>
      <c r="O399" s="242">
        <v>0.1</v>
      </c>
      <c r="P399" s="242">
        <v>0.2</v>
      </c>
      <c r="Q399" s="242">
        <v>0.3</v>
      </c>
      <c r="R399" s="242">
        <v>0.4</v>
      </c>
      <c r="S399" s="242">
        <v>0.5</v>
      </c>
      <c r="T399" s="242">
        <v>0.6</v>
      </c>
      <c r="U399" s="242">
        <v>0.7</v>
      </c>
      <c r="V399" s="242">
        <v>0.8</v>
      </c>
      <c r="W399" s="242">
        <v>0.9</v>
      </c>
      <c r="X399" s="242">
        <v>1</v>
      </c>
      <c r="Y399" s="243"/>
      <c r="Z399" s="244"/>
    </row>
    <row r="400" spans="1:26" ht="15" customHeight="1">
      <c r="A400" s="236" t="s">
        <v>2650</v>
      </c>
      <c r="B400" s="237" t="s">
        <v>2651</v>
      </c>
      <c r="C400" s="237" t="s">
        <v>4137</v>
      </c>
      <c r="D400" s="238">
        <v>17</v>
      </c>
      <c r="E400" s="238" t="s">
        <v>4156</v>
      </c>
      <c r="F400" s="237" t="s">
        <v>4358</v>
      </c>
      <c r="G400" s="238" t="s">
        <v>3961</v>
      </c>
      <c r="H400" s="238" t="s">
        <v>3855</v>
      </c>
      <c r="I400" s="239" t="s">
        <v>3843</v>
      </c>
      <c r="J400" s="239" t="s">
        <v>3843</v>
      </c>
      <c r="K400" s="238" t="s">
        <v>3870</v>
      </c>
      <c r="L400" s="238" t="s">
        <v>3883</v>
      </c>
      <c r="M400" s="240">
        <v>0.05</v>
      </c>
      <c r="N400" s="241"/>
      <c r="O400" s="242">
        <v>0.1</v>
      </c>
      <c r="P400" s="242">
        <v>0.2</v>
      </c>
      <c r="Q400" s="242">
        <v>0.3</v>
      </c>
      <c r="R400" s="242">
        <v>0.4</v>
      </c>
      <c r="S400" s="242">
        <v>0.5</v>
      </c>
      <c r="T400" s="242">
        <v>0.6</v>
      </c>
      <c r="U400" s="242">
        <v>0.7</v>
      </c>
      <c r="V400" s="242">
        <v>0.8</v>
      </c>
      <c r="W400" s="242">
        <v>0.9</v>
      </c>
      <c r="X400" s="242">
        <v>1</v>
      </c>
      <c r="Y400" s="243"/>
      <c r="Z400" s="244"/>
    </row>
    <row r="401" spans="1:26" ht="15" customHeight="1">
      <c r="A401" s="236" t="s">
        <v>2644</v>
      </c>
      <c r="B401" s="237" t="s">
        <v>2645</v>
      </c>
      <c r="C401" s="237" t="s">
        <v>4137</v>
      </c>
      <c r="D401" s="238">
        <v>15</v>
      </c>
      <c r="E401" s="238" t="s">
        <v>4158</v>
      </c>
      <c r="F401" s="237" t="s">
        <v>4359</v>
      </c>
      <c r="G401" s="238" t="s">
        <v>3961</v>
      </c>
      <c r="H401" s="238" t="s">
        <v>3855</v>
      </c>
      <c r="I401" s="239" t="s">
        <v>3843</v>
      </c>
      <c r="J401" s="239" t="s">
        <v>3843</v>
      </c>
      <c r="K401" s="238" t="s">
        <v>3870</v>
      </c>
      <c r="L401" s="238" t="s">
        <v>3883</v>
      </c>
      <c r="M401" s="240">
        <v>0.05</v>
      </c>
      <c r="N401" s="241"/>
      <c r="O401" s="242">
        <v>0.1</v>
      </c>
      <c r="P401" s="242">
        <v>0.2</v>
      </c>
      <c r="Q401" s="242">
        <v>0.3</v>
      </c>
      <c r="R401" s="242">
        <v>0.4</v>
      </c>
      <c r="S401" s="242">
        <v>0.5</v>
      </c>
      <c r="T401" s="242">
        <v>0.6</v>
      </c>
      <c r="U401" s="242">
        <v>0.7</v>
      </c>
      <c r="V401" s="242">
        <v>0.8</v>
      </c>
      <c r="W401" s="242">
        <v>0.9</v>
      </c>
      <c r="X401" s="242">
        <v>1</v>
      </c>
      <c r="Y401" s="243"/>
      <c r="Z401" s="244"/>
    </row>
    <row r="402" spans="1:26" ht="15" customHeight="1">
      <c r="A402" s="236" t="s">
        <v>2598</v>
      </c>
      <c r="B402" s="237" t="s">
        <v>2599</v>
      </c>
      <c r="C402" s="237" t="s">
        <v>4137</v>
      </c>
      <c r="D402" s="238">
        <v>9</v>
      </c>
      <c r="E402" s="238" t="s">
        <v>3962</v>
      </c>
      <c r="F402" s="237" t="s">
        <v>4360</v>
      </c>
      <c r="G402" s="238" t="s">
        <v>3961</v>
      </c>
      <c r="H402" s="238" t="s">
        <v>3855</v>
      </c>
      <c r="I402" s="239" t="s">
        <v>3843</v>
      </c>
      <c r="J402" s="239" t="s">
        <v>3843</v>
      </c>
      <c r="K402" s="238" t="s">
        <v>3870</v>
      </c>
      <c r="L402" s="238" t="s">
        <v>3883</v>
      </c>
      <c r="M402" s="240">
        <v>0.05</v>
      </c>
      <c r="N402" s="241"/>
      <c r="O402" s="242">
        <v>0.1</v>
      </c>
      <c r="P402" s="242">
        <v>0.2</v>
      </c>
      <c r="Q402" s="242">
        <v>0.3</v>
      </c>
      <c r="R402" s="242">
        <v>0.4</v>
      </c>
      <c r="S402" s="242">
        <v>0.5</v>
      </c>
      <c r="T402" s="242">
        <v>0.6</v>
      </c>
      <c r="U402" s="242">
        <v>0.7</v>
      </c>
      <c r="V402" s="242">
        <v>0.8</v>
      </c>
      <c r="W402" s="242">
        <v>0.9</v>
      </c>
      <c r="X402" s="242">
        <v>1</v>
      </c>
      <c r="Y402" s="243"/>
      <c r="Z402" s="244"/>
    </row>
    <row r="403" spans="1:26" ht="15" customHeight="1">
      <c r="A403" s="236" t="s">
        <v>2735</v>
      </c>
      <c r="B403" s="237" t="s">
        <v>2736</v>
      </c>
      <c r="C403" s="237" t="s">
        <v>4137</v>
      </c>
      <c r="D403" s="238">
        <v>9</v>
      </c>
      <c r="E403" s="238" t="s">
        <v>3962</v>
      </c>
      <c r="F403" s="237" t="s">
        <v>4361</v>
      </c>
      <c r="G403" s="238" t="s">
        <v>3961</v>
      </c>
      <c r="H403" s="238" t="s">
        <v>3855</v>
      </c>
      <c r="I403" s="239" t="s">
        <v>3843</v>
      </c>
      <c r="J403" s="239" t="s">
        <v>3843</v>
      </c>
      <c r="K403" s="238" t="s">
        <v>3870</v>
      </c>
      <c r="L403" s="238" t="s">
        <v>3883</v>
      </c>
      <c r="M403" s="240">
        <v>0.05</v>
      </c>
      <c r="N403" s="241"/>
      <c r="O403" s="242">
        <v>0.1</v>
      </c>
      <c r="P403" s="242">
        <v>0.2</v>
      </c>
      <c r="Q403" s="242">
        <v>0.3</v>
      </c>
      <c r="R403" s="242">
        <v>0.4</v>
      </c>
      <c r="S403" s="242">
        <v>0.5</v>
      </c>
      <c r="T403" s="242">
        <v>0.6</v>
      </c>
      <c r="U403" s="242">
        <v>0.7</v>
      </c>
      <c r="V403" s="242">
        <v>0.8</v>
      </c>
      <c r="W403" s="242">
        <v>0.9</v>
      </c>
      <c r="X403" s="242">
        <v>1</v>
      </c>
      <c r="Y403" s="243"/>
      <c r="Z403" s="245"/>
    </row>
    <row r="404" spans="1:26" ht="15" customHeight="1">
      <c r="A404" s="236" t="s">
        <v>2713</v>
      </c>
      <c r="B404" s="237" t="s">
        <v>2714</v>
      </c>
      <c r="C404" s="237" t="s">
        <v>4137</v>
      </c>
      <c r="D404" s="238">
        <v>15</v>
      </c>
      <c r="E404" s="238" t="s">
        <v>4158</v>
      </c>
      <c r="F404" s="237" t="s">
        <v>4362</v>
      </c>
      <c r="G404" s="238" t="s">
        <v>3961</v>
      </c>
      <c r="H404" s="238" t="s">
        <v>3855</v>
      </c>
      <c r="I404" s="239" t="s">
        <v>3843</v>
      </c>
      <c r="J404" s="239" t="s">
        <v>3843</v>
      </c>
      <c r="K404" s="238" t="s">
        <v>3870</v>
      </c>
      <c r="L404" s="238" t="s">
        <v>3883</v>
      </c>
      <c r="M404" s="240">
        <v>0.05</v>
      </c>
      <c r="N404" s="241"/>
      <c r="O404" s="242">
        <v>0.1</v>
      </c>
      <c r="P404" s="242">
        <v>0.2</v>
      </c>
      <c r="Q404" s="242">
        <v>0.3</v>
      </c>
      <c r="R404" s="242">
        <v>0.4</v>
      </c>
      <c r="S404" s="242">
        <v>0.5</v>
      </c>
      <c r="T404" s="242">
        <v>0.6</v>
      </c>
      <c r="U404" s="242">
        <v>0.7</v>
      </c>
      <c r="V404" s="242">
        <v>0.8</v>
      </c>
      <c r="W404" s="242">
        <v>0.9</v>
      </c>
      <c r="X404" s="242">
        <v>1</v>
      </c>
      <c r="Y404" s="243"/>
      <c r="Z404" s="244"/>
    </row>
    <row r="405" spans="1:26" ht="15" customHeight="1">
      <c r="A405" s="236" t="s">
        <v>2681</v>
      </c>
      <c r="B405" s="237" t="s">
        <v>2682</v>
      </c>
      <c r="C405" s="237" t="s">
        <v>4137</v>
      </c>
      <c r="D405" s="238">
        <v>11</v>
      </c>
      <c r="E405" s="238" t="s">
        <v>3964</v>
      </c>
      <c r="F405" s="237" t="s">
        <v>4363</v>
      </c>
      <c r="G405" s="238" t="s">
        <v>3961</v>
      </c>
      <c r="H405" s="238" t="s">
        <v>3855</v>
      </c>
      <c r="I405" s="239" t="s">
        <v>3843</v>
      </c>
      <c r="J405" s="239" t="s">
        <v>3843</v>
      </c>
      <c r="K405" s="238" t="s">
        <v>3870</v>
      </c>
      <c r="L405" s="238" t="s">
        <v>3883</v>
      </c>
      <c r="M405" s="240">
        <v>0.05</v>
      </c>
      <c r="N405" s="241"/>
      <c r="O405" s="242">
        <v>0.1</v>
      </c>
      <c r="P405" s="242">
        <v>0.2</v>
      </c>
      <c r="Q405" s="242">
        <v>0.3</v>
      </c>
      <c r="R405" s="242">
        <v>0.4</v>
      </c>
      <c r="S405" s="242">
        <v>0.5</v>
      </c>
      <c r="T405" s="242">
        <v>0.6</v>
      </c>
      <c r="U405" s="242">
        <v>0.7</v>
      </c>
      <c r="V405" s="242">
        <v>0.8</v>
      </c>
      <c r="W405" s="242">
        <v>0.9</v>
      </c>
      <c r="X405" s="242">
        <v>1</v>
      </c>
      <c r="Y405" s="243"/>
      <c r="Z405" s="244"/>
    </row>
    <row r="406" spans="1:26" ht="15" customHeight="1">
      <c r="A406" s="236" t="s">
        <v>2592</v>
      </c>
      <c r="B406" s="237" t="s">
        <v>2593</v>
      </c>
      <c r="C406" s="237" t="s">
        <v>4137</v>
      </c>
      <c r="D406" s="238">
        <v>11</v>
      </c>
      <c r="E406" s="238" t="s">
        <v>3964</v>
      </c>
      <c r="F406" s="237" t="s">
        <v>4364</v>
      </c>
      <c r="G406" s="238" t="s">
        <v>3961</v>
      </c>
      <c r="H406" s="238" t="s">
        <v>3855</v>
      </c>
      <c r="I406" s="239" t="s">
        <v>3843</v>
      </c>
      <c r="J406" s="239" t="s">
        <v>3843</v>
      </c>
      <c r="K406" s="238" t="s">
        <v>3870</v>
      </c>
      <c r="L406" s="238" t="s">
        <v>3883</v>
      </c>
      <c r="M406" s="240">
        <v>0.05</v>
      </c>
      <c r="N406" s="241"/>
      <c r="O406" s="242">
        <v>0.1</v>
      </c>
      <c r="P406" s="242">
        <v>0.2</v>
      </c>
      <c r="Q406" s="242">
        <v>0.3</v>
      </c>
      <c r="R406" s="242">
        <v>0.4</v>
      </c>
      <c r="S406" s="242">
        <v>0.5</v>
      </c>
      <c r="T406" s="242">
        <v>0.6</v>
      </c>
      <c r="U406" s="242">
        <v>0.7</v>
      </c>
      <c r="V406" s="242">
        <v>0.8</v>
      </c>
      <c r="W406" s="242">
        <v>0.9</v>
      </c>
      <c r="X406" s="242">
        <v>1</v>
      </c>
      <c r="Y406" s="243"/>
      <c r="Z406" s="244"/>
    </row>
    <row r="407" spans="1:26" ht="15" customHeight="1">
      <c r="A407" s="236" t="s">
        <v>2636</v>
      </c>
      <c r="B407" s="237" t="s">
        <v>2637</v>
      </c>
      <c r="C407" s="237" t="s">
        <v>4137</v>
      </c>
      <c r="D407" s="238">
        <v>11</v>
      </c>
      <c r="E407" s="238" t="s">
        <v>3964</v>
      </c>
      <c r="F407" s="237" t="s">
        <v>4365</v>
      </c>
      <c r="G407" s="238" t="s">
        <v>3961</v>
      </c>
      <c r="H407" s="238" t="s">
        <v>3855</v>
      </c>
      <c r="I407" s="239" t="s">
        <v>3843</v>
      </c>
      <c r="J407" s="239" t="s">
        <v>3843</v>
      </c>
      <c r="K407" s="238" t="s">
        <v>3870</v>
      </c>
      <c r="L407" s="238" t="s">
        <v>3883</v>
      </c>
      <c r="M407" s="240">
        <v>0.05</v>
      </c>
      <c r="N407" s="241"/>
      <c r="O407" s="242">
        <v>0.1</v>
      </c>
      <c r="P407" s="242">
        <v>0.2</v>
      </c>
      <c r="Q407" s="242">
        <v>0.3</v>
      </c>
      <c r="R407" s="242">
        <v>0.4</v>
      </c>
      <c r="S407" s="242">
        <v>0.5</v>
      </c>
      <c r="T407" s="242">
        <v>0.6</v>
      </c>
      <c r="U407" s="242">
        <v>0.7</v>
      </c>
      <c r="V407" s="242">
        <v>0.8</v>
      </c>
      <c r="W407" s="242">
        <v>0.9</v>
      </c>
      <c r="X407" s="242">
        <v>1</v>
      </c>
      <c r="Y407" s="243"/>
      <c r="Z407" s="244"/>
    </row>
    <row r="408" spans="1:26" ht="15" customHeight="1">
      <c r="A408" s="236" t="s">
        <v>2605</v>
      </c>
      <c r="B408" s="237" t="s">
        <v>2606</v>
      </c>
      <c r="C408" s="237" t="s">
        <v>4137</v>
      </c>
      <c r="D408" s="238">
        <v>16</v>
      </c>
      <c r="E408" s="238" t="s">
        <v>4138</v>
      </c>
      <c r="F408" s="237" t="s">
        <v>4366</v>
      </c>
      <c r="G408" s="238" t="s">
        <v>3961</v>
      </c>
      <c r="H408" s="238" t="s">
        <v>3855</v>
      </c>
      <c r="I408" s="239" t="s">
        <v>3843</v>
      </c>
      <c r="J408" s="239" t="s">
        <v>3843</v>
      </c>
      <c r="K408" s="238" t="s">
        <v>3870</v>
      </c>
      <c r="L408" s="238" t="s">
        <v>3883</v>
      </c>
      <c r="M408" s="240">
        <v>0.05</v>
      </c>
      <c r="N408" s="241"/>
      <c r="O408" s="242">
        <v>0.1</v>
      </c>
      <c r="P408" s="242">
        <v>0.2</v>
      </c>
      <c r="Q408" s="242">
        <v>0.3</v>
      </c>
      <c r="R408" s="242">
        <v>0.4</v>
      </c>
      <c r="S408" s="242">
        <v>0.5</v>
      </c>
      <c r="T408" s="242">
        <v>0.6</v>
      </c>
      <c r="U408" s="242">
        <v>0.7</v>
      </c>
      <c r="V408" s="242">
        <v>0.8</v>
      </c>
      <c r="W408" s="242">
        <v>0.9</v>
      </c>
      <c r="X408" s="242">
        <v>1</v>
      </c>
      <c r="Y408" s="243"/>
      <c r="Z408" s="244"/>
    </row>
    <row r="409" spans="1:26" ht="15" customHeight="1">
      <c r="A409" s="236" t="s">
        <v>3339</v>
      </c>
      <c r="B409" s="237" t="s">
        <v>3340</v>
      </c>
      <c r="C409" s="237" t="s">
        <v>4137</v>
      </c>
      <c r="D409" s="238">
        <v>11</v>
      </c>
      <c r="E409" s="238" t="s">
        <v>3964</v>
      </c>
      <c r="F409" s="237" t="s">
        <v>4367</v>
      </c>
      <c r="G409" s="238" t="s">
        <v>3867</v>
      </c>
      <c r="H409" s="238" t="s">
        <v>3855</v>
      </c>
      <c r="I409" s="239" t="s">
        <v>3843</v>
      </c>
      <c r="J409" s="239" t="s">
        <v>3843</v>
      </c>
      <c r="K409" s="238" t="s">
        <v>3870</v>
      </c>
      <c r="L409" s="238" t="s">
        <v>3883</v>
      </c>
      <c r="M409" s="240">
        <v>0.1</v>
      </c>
      <c r="N409" s="241"/>
      <c r="O409" s="242">
        <v>0.1</v>
      </c>
      <c r="P409" s="242">
        <v>0.2</v>
      </c>
      <c r="Q409" s="242">
        <v>0.3</v>
      </c>
      <c r="R409" s="242">
        <v>0.4</v>
      </c>
      <c r="S409" s="242">
        <v>0.5</v>
      </c>
      <c r="T409" s="242">
        <v>0.6</v>
      </c>
      <c r="U409" s="242">
        <v>0.7</v>
      </c>
      <c r="V409" s="242">
        <v>0.8</v>
      </c>
      <c r="W409" s="242">
        <v>0.9</v>
      </c>
      <c r="X409" s="242">
        <v>1</v>
      </c>
      <c r="Y409" s="243"/>
      <c r="Z409" s="244"/>
    </row>
    <row r="410" spans="1:26" ht="15" customHeight="1">
      <c r="A410" s="236" t="s">
        <v>3333</v>
      </c>
      <c r="B410" s="237" t="s">
        <v>3334</v>
      </c>
      <c r="C410" s="237" t="s">
        <v>4137</v>
      </c>
      <c r="D410" s="238">
        <v>15</v>
      </c>
      <c r="E410" s="238" t="s">
        <v>4158</v>
      </c>
      <c r="F410" s="237" t="s">
        <v>4368</v>
      </c>
      <c r="G410" s="238" t="s">
        <v>3961</v>
      </c>
      <c r="H410" s="238" t="s">
        <v>3855</v>
      </c>
      <c r="I410" s="239" t="s">
        <v>3843</v>
      </c>
      <c r="J410" s="239" t="s">
        <v>3843</v>
      </c>
      <c r="K410" s="238" t="s">
        <v>3870</v>
      </c>
      <c r="L410" s="238" t="s">
        <v>3883</v>
      </c>
      <c r="M410" s="240">
        <v>0.05</v>
      </c>
      <c r="N410" s="241"/>
      <c r="O410" s="242">
        <v>0.1</v>
      </c>
      <c r="P410" s="242">
        <v>0.2</v>
      </c>
      <c r="Q410" s="242">
        <v>0.3</v>
      </c>
      <c r="R410" s="242">
        <v>0.4</v>
      </c>
      <c r="S410" s="242">
        <v>0.5</v>
      </c>
      <c r="T410" s="242">
        <v>0.6</v>
      </c>
      <c r="U410" s="242">
        <v>0.7</v>
      </c>
      <c r="V410" s="242">
        <v>0.8</v>
      </c>
      <c r="W410" s="242">
        <v>0.9</v>
      </c>
      <c r="X410" s="242">
        <v>1</v>
      </c>
      <c r="Y410" s="243"/>
      <c r="Z410" s="244"/>
    </row>
    <row r="411" spans="1:26" ht="15" customHeight="1">
      <c r="A411" s="236" t="s">
        <v>1869</v>
      </c>
      <c r="B411" s="237" t="s">
        <v>1870</v>
      </c>
      <c r="C411" s="237" t="s">
        <v>4137</v>
      </c>
      <c r="D411" s="238">
        <v>11</v>
      </c>
      <c r="E411" s="238" t="s">
        <v>3964</v>
      </c>
      <c r="F411" s="237" t="s">
        <v>4369</v>
      </c>
      <c r="G411" s="238" t="s">
        <v>3961</v>
      </c>
      <c r="H411" s="238" t="s">
        <v>3855</v>
      </c>
      <c r="I411" s="239" t="s">
        <v>3843</v>
      </c>
      <c r="J411" s="239" t="s">
        <v>3843</v>
      </c>
      <c r="K411" s="238" t="s">
        <v>3870</v>
      </c>
      <c r="L411" s="238" t="s">
        <v>3883</v>
      </c>
      <c r="M411" s="240">
        <v>0.05</v>
      </c>
      <c r="N411" s="241"/>
      <c r="O411" s="242">
        <v>0.1</v>
      </c>
      <c r="P411" s="242">
        <v>0.2</v>
      </c>
      <c r="Q411" s="242">
        <v>0.3</v>
      </c>
      <c r="R411" s="242">
        <v>0.4</v>
      </c>
      <c r="S411" s="242">
        <v>0.5</v>
      </c>
      <c r="T411" s="242">
        <v>0.6</v>
      </c>
      <c r="U411" s="242">
        <v>0.7</v>
      </c>
      <c r="V411" s="242">
        <v>0.8</v>
      </c>
      <c r="W411" s="242">
        <v>0.9</v>
      </c>
      <c r="X411" s="242">
        <v>1</v>
      </c>
      <c r="Y411" s="243"/>
      <c r="Z411" s="244"/>
    </row>
    <row r="412" spans="1:26" ht="15" customHeight="1">
      <c r="A412" s="236" t="s">
        <v>3352</v>
      </c>
      <c r="B412" s="237" t="s">
        <v>3353</v>
      </c>
      <c r="C412" s="237" t="s">
        <v>4137</v>
      </c>
      <c r="D412" s="238">
        <v>16</v>
      </c>
      <c r="E412" s="238" t="s">
        <v>4138</v>
      </c>
      <c r="F412" s="237" t="s">
        <v>4370</v>
      </c>
      <c r="G412" s="238" t="s">
        <v>3961</v>
      </c>
      <c r="H412" s="238" t="s">
        <v>3855</v>
      </c>
      <c r="I412" s="239" t="s">
        <v>3843</v>
      </c>
      <c r="J412" s="239" t="s">
        <v>3843</v>
      </c>
      <c r="K412" s="238" t="s">
        <v>3870</v>
      </c>
      <c r="L412" s="238" t="s">
        <v>3883</v>
      </c>
      <c r="M412" s="240">
        <v>0.05</v>
      </c>
      <c r="N412" s="241"/>
      <c r="O412" s="242">
        <v>0.1</v>
      </c>
      <c r="P412" s="242">
        <v>0.2</v>
      </c>
      <c r="Q412" s="242">
        <v>0.3</v>
      </c>
      <c r="R412" s="242">
        <v>0.4</v>
      </c>
      <c r="S412" s="242">
        <v>0.5</v>
      </c>
      <c r="T412" s="242">
        <v>0.6</v>
      </c>
      <c r="U412" s="242">
        <v>0.7</v>
      </c>
      <c r="V412" s="242">
        <v>0.8</v>
      </c>
      <c r="W412" s="242">
        <v>0.9</v>
      </c>
      <c r="X412" s="242">
        <v>1</v>
      </c>
      <c r="Y412" s="243"/>
      <c r="Z412" s="244"/>
    </row>
    <row r="413" spans="1:26" ht="15" customHeight="1">
      <c r="A413" s="236" t="s">
        <v>1874</v>
      </c>
      <c r="B413" s="237" t="s">
        <v>1875</v>
      </c>
      <c r="C413" s="237" t="s">
        <v>4137</v>
      </c>
      <c r="D413" s="238">
        <v>10</v>
      </c>
      <c r="E413" s="238" t="s">
        <v>3971</v>
      </c>
      <c r="F413" s="237" t="s">
        <v>4371</v>
      </c>
      <c r="G413" s="238" t="s">
        <v>3961</v>
      </c>
      <c r="H413" s="238" t="s">
        <v>3855</v>
      </c>
      <c r="I413" s="239" t="s">
        <v>3843</v>
      </c>
      <c r="J413" s="239" t="s">
        <v>3843</v>
      </c>
      <c r="K413" s="238" t="s">
        <v>3870</v>
      </c>
      <c r="L413" s="238" t="s">
        <v>3883</v>
      </c>
      <c r="M413" s="240">
        <v>0.05</v>
      </c>
      <c r="N413" s="241"/>
      <c r="O413" s="242">
        <v>0.1</v>
      </c>
      <c r="P413" s="242">
        <v>0.2</v>
      </c>
      <c r="Q413" s="242">
        <v>0.3</v>
      </c>
      <c r="R413" s="242">
        <v>0.4</v>
      </c>
      <c r="S413" s="242">
        <v>0.5</v>
      </c>
      <c r="T413" s="242">
        <v>0.6</v>
      </c>
      <c r="U413" s="242">
        <v>0.7</v>
      </c>
      <c r="V413" s="242">
        <v>0.8</v>
      </c>
      <c r="W413" s="242">
        <v>0.9</v>
      </c>
      <c r="X413" s="242">
        <v>1</v>
      </c>
      <c r="Y413" s="243"/>
      <c r="Z413" s="244"/>
    </row>
    <row r="414" spans="1:26" ht="15" customHeight="1">
      <c r="A414" s="236" t="s">
        <v>3328</v>
      </c>
      <c r="B414" s="237" t="s">
        <v>3329</v>
      </c>
      <c r="C414" s="237" t="s">
        <v>4137</v>
      </c>
      <c r="D414" s="238">
        <v>16</v>
      </c>
      <c r="E414" s="238" t="s">
        <v>4138</v>
      </c>
      <c r="F414" s="237" t="s">
        <v>4372</v>
      </c>
      <c r="G414" s="238" t="s">
        <v>3961</v>
      </c>
      <c r="H414" s="238" t="s">
        <v>3855</v>
      </c>
      <c r="I414" s="239" t="s">
        <v>3843</v>
      </c>
      <c r="J414" s="239" t="s">
        <v>3843</v>
      </c>
      <c r="K414" s="238" t="s">
        <v>3870</v>
      </c>
      <c r="L414" s="238" t="s">
        <v>3883</v>
      </c>
      <c r="M414" s="240">
        <v>0.05</v>
      </c>
      <c r="N414" s="241"/>
      <c r="O414" s="242">
        <v>0.1</v>
      </c>
      <c r="P414" s="242">
        <v>0.2</v>
      </c>
      <c r="Q414" s="242">
        <v>0.3</v>
      </c>
      <c r="R414" s="242">
        <v>0.4</v>
      </c>
      <c r="S414" s="242">
        <v>0.5</v>
      </c>
      <c r="T414" s="242">
        <v>0.6</v>
      </c>
      <c r="U414" s="242">
        <v>0.7</v>
      </c>
      <c r="V414" s="242">
        <v>0.8</v>
      </c>
      <c r="W414" s="242">
        <v>0.9</v>
      </c>
      <c r="X414" s="242">
        <v>1</v>
      </c>
      <c r="Y414" s="243"/>
      <c r="Z414" s="244"/>
    </row>
    <row r="415" spans="1:26" ht="15" customHeight="1">
      <c r="A415" s="236" t="s">
        <v>1607</v>
      </c>
      <c r="B415" s="237" t="s">
        <v>1608</v>
      </c>
      <c r="C415" s="237" t="s">
        <v>4137</v>
      </c>
      <c r="D415" s="238">
        <v>16</v>
      </c>
      <c r="E415" s="238" t="s">
        <v>4138</v>
      </c>
      <c r="F415" s="237" t="s">
        <v>4373</v>
      </c>
      <c r="G415" s="238" t="s">
        <v>3961</v>
      </c>
      <c r="H415" s="238" t="s">
        <v>3855</v>
      </c>
      <c r="I415" s="239" t="s">
        <v>3843</v>
      </c>
      <c r="J415" s="239" t="s">
        <v>3843</v>
      </c>
      <c r="K415" s="238" t="s">
        <v>3870</v>
      </c>
      <c r="L415" s="238" t="s">
        <v>3883</v>
      </c>
      <c r="M415" s="240">
        <v>0.05</v>
      </c>
      <c r="N415" s="241"/>
      <c r="O415" s="242">
        <v>0.1</v>
      </c>
      <c r="P415" s="242">
        <v>0.2</v>
      </c>
      <c r="Q415" s="242">
        <v>0.3</v>
      </c>
      <c r="R415" s="242">
        <v>0.4</v>
      </c>
      <c r="S415" s="242">
        <v>0.5</v>
      </c>
      <c r="T415" s="242">
        <v>0.6</v>
      </c>
      <c r="U415" s="242">
        <v>0.7</v>
      </c>
      <c r="V415" s="242">
        <v>0.8</v>
      </c>
      <c r="W415" s="242">
        <v>0.9</v>
      </c>
      <c r="X415" s="242">
        <v>1</v>
      </c>
      <c r="Y415" s="243"/>
      <c r="Z415" s="244"/>
    </row>
    <row r="416" spans="1:26" ht="15" customHeight="1">
      <c r="A416" s="236" t="s">
        <v>1695</v>
      </c>
      <c r="B416" s="237" t="s">
        <v>1696</v>
      </c>
      <c r="C416" s="237" t="s">
        <v>4137</v>
      </c>
      <c r="D416" s="238">
        <v>17</v>
      </c>
      <c r="E416" s="238" t="s">
        <v>4156</v>
      </c>
      <c r="F416" s="237" t="s">
        <v>4374</v>
      </c>
      <c r="G416" s="238" t="s">
        <v>3961</v>
      </c>
      <c r="H416" s="238" t="s">
        <v>3855</v>
      </c>
      <c r="I416" s="239" t="s">
        <v>3843</v>
      </c>
      <c r="J416" s="239" t="s">
        <v>3843</v>
      </c>
      <c r="K416" s="238" t="s">
        <v>3870</v>
      </c>
      <c r="L416" s="238" t="s">
        <v>3883</v>
      </c>
      <c r="M416" s="240">
        <v>0.05</v>
      </c>
      <c r="N416" s="241"/>
      <c r="O416" s="242">
        <v>0.1</v>
      </c>
      <c r="P416" s="242">
        <v>0.2</v>
      </c>
      <c r="Q416" s="242">
        <v>0.3</v>
      </c>
      <c r="R416" s="242">
        <v>0.4</v>
      </c>
      <c r="S416" s="242">
        <v>0.5</v>
      </c>
      <c r="T416" s="242">
        <v>0.6</v>
      </c>
      <c r="U416" s="242">
        <v>0.7</v>
      </c>
      <c r="V416" s="242">
        <v>0.8</v>
      </c>
      <c r="W416" s="242">
        <v>0.9</v>
      </c>
      <c r="X416" s="242">
        <v>1</v>
      </c>
      <c r="Y416" s="243"/>
      <c r="Z416" s="244"/>
    </row>
    <row r="417" spans="1:26" ht="15" customHeight="1">
      <c r="A417" s="236" t="s">
        <v>1618</v>
      </c>
      <c r="B417" s="237" t="s">
        <v>1619</v>
      </c>
      <c r="C417" s="237" t="s">
        <v>4137</v>
      </c>
      <c r="D417" s="238">
        <v>8</v>
      </c>
      <c r="E417" s="238" t="s">
        <v>3959</v>
      </c>
      <c r="F417" s="237" t="s">
        <v>4375</v>
      </c>
      <c r="G417" s="238" t="s">
        <v>3961</v>
      </c>
      <c r="H417" s="238" t="s">
        <v>3855</v>
      </c>
      <c r="I417" s="239" t="s">
        <v>3843</v>
      </c>
      <c r="J417" s="239" t="s">
        <v>3843</v>
      </c>
      <c r="K417" s="238" t="s">
        <v>3870</v>
      </c>
      <c r="L417" s="238" t="s">
        <v>3883</v>
      </c>
      <c r="M417" s="240">
        <v>0.05</v>
      </c>
      <c r="N417" s="241"/>
      <c r="O417" s="242">
        <v>0.1</v>
      </c>
      <c r="P417" s="242">
        <v>0.2</v>
      </c>
      <c r="Q417" s="242">
        <v>0.3</v>
      </c>
      <c r="R417" s="242">
        <v>0.4</v>
      </c>
      <c r="S417" s="242">
        <v>0.5</v>
      </c>
      <c r="T417" s="242">
        <v>0.6</v>
      </c>
      <c r="U417" s="242">
        <v>0.7</v>
      </c>
      <c r="V417" s="242">
        <v>0.8</v>
      </c>
      <c r="W417" s="242">
        <v>0.9</v>
      </c>
      <c r="X417" s="242">
        <v>1</v>
      </c>
      <c r="Y417" s="243"/>
      <c r="Z417" s="244"/>
    </row>
    <row r="418" spans="1:26" ht="15" customHeight="1">
      <c r="A418" s="236" t="s">
        <v>1776</v>
      </c>
      <c r="B418" s="237" t="s">
        <v>1777</v>
      </c>
      <c r="C418" s="237" t="s">
        <v>4137</v>
      </c>
      <c r="D418" s="238">
        <v>14</v>
      </c>
      <c r="E418" s="238" t="s">
        <v>4150</v>
      </c>
      <c r="F418" s="237" t="s">
        <v>4376</v>
      </c>
      <c r="G418" s="238" t="s">
        <v>3961</v>
      </c>
      <c r="H418" s="238" t="s">
        <v>3855</v>
      </c>
      <c r="I418" s="239" t="s">
        <v>3843</v>
      </c>
      <c r="J418" s="239" t="s">
        <v>3843</v>
      </c>
      <c r="K418" s="238" t="s">
        <v>3870</v>
      </c>
      <c r="L418" s="238" t="s">
        <v>3883</v>
      </c>
      <c r="M418" s="240">
        <v>0.05</v>
      </c>
      <c r="N418" s="241"/>
      <c r="O418" s="242">
        <v>0.1</v>
      </c>
      <c r="P418" s="242">
        <v>0.2</v>
      </c>
      <c r="Q418" s="242">
        <v>0.3</v>
      </c>
      <c r="R418" s="242">
        <v>0.4</v>
      </c>
      <c r="S418" s="242">
        <v>0.5</v>
      </c>
      <c r="T418" s="242">
        <v>0.6</v>
      </c>
      <c r="U418" s="242">
        <v>0.7</v>
      </c>
      <c r="V418" s="242">
        <v>0.8</v>
      </c>
      <c r="W418" s="242">
        <v>0.9</v>
      </c>
      <c r="X418" s="242">
        <v>1</v>
      </c>
      <c r="Y418" s="243"/>
      <c r="Z418" s="244"/>
    </row>
    <row r="419" spans="1:26" ht="15" customHeight="1">
      <c r="A419" s="236" t="s">
        <v>1770</v>
      </c>
      <c r="B419" s="237" t="s">
        <v>1771</v>
      </c>
      <c r="C419" s="237" t="s">
        <v>4137</v>
      </c>
      <c r="D419" s="238">
        <v>16</v>
      </c>
      <c r="E419" s="238" t="s">
        <v>4138</v>
      </c>
      <c r="F419" s="237" t="s">
        <v>4377</v>
      </c>
      <c r="G419" s="238" t="s">
        <v>3961</v>
      </c>
      <c r="H419" s="238" t="s">
        <v>3855</v>
      </c>
      <c r="I419" s="239" t="s">
        <v>3843</v>
      </c>
      <c r="J419" s="239" t="s">
        <v>3843</v>
      </c>
      <c r="K419" s="238" t="s">
        <v>3870</v>
      </c>
      <c r="L419" s="238" t="s">
        <v>3883</v>
      </c>
      <c r="M419" s="240">
        <v>0.05</v>
      </c>
      <c r="N419" s="241"/>
      <c r="O419" s="242">
        <v>0.1</v>
      </c>
      <c r="P419" s="242">
        <v>0.2</v>
      </c>
      <c r="Q419" s="242">
        <v>0.3</v>
      </c>
      <c r="R419" s="242">
        <v>0.4</v>
      </c>
      <c r="S419" s="242">
        <v>0.5</v>
      </c>
      <c r="T419" s="242">
        <v>0.6</v>
      </c>
      <c r="U419" s="242">
        <v>0.7</v>
      </c>
      <c r="V419" s="242">
        <v>0.8</v>
      </c>
      <c r="W419" s="242">
        <v>0.9</v>
      </c>
      <c r="X419" s="242">
        <v>1</v>
      </c>
      <c r="Y419" s="243"/>
      <c r="Z419" s="244"/>
    </row>
    <row r="420" spans="1:26" ht="15" customHeight="1">
      <c r="A420" s="236" t="s">
        <v>2502</v>
      </c>
      <c r="B420" s="237" t="s">
        <v>2503</v>
      </c>
      <c r="C420" s="237" t="s">
        <v>4137</v>
      </c>
      <c r="D420" s="238">
        <v>8</v>
      </c>
      <c r="E420" s="238" t="s">
        <v>3959</v>
      </c>
      <c r="F420" s="237" t="s">
        <v>4378</v>
      </c>
      <c r="G420" s="238" t="s">
        <v>3889</v>
      </c>
      <c r="H420" s="238" t="s">
        <v>3855</v>
      </c>
      <c r="I420" s="239" t="s">
        <v>3843</v>
      </c>
      <c r="J420" s="239" t="s">
        <v>3843</v>
      </c>
      <c r="K420" s="238" t="s">
        <v>3870</v>
      </c>
      <c r="L420" s="238" t="s">
        <v>3883</v>
      </c>
      <c r="M420" s="240">
        <v>0.24</v>
      </c>
      <c r="N420" s="241"/>
      <c r="O420" s="242">
        <v>0.1</v>
      </c>
      <c r="P420" s="242">
        <v>0.2</v>
      </c>
      <c r="Q420" s="242">
        <v>0.3</v>
      </c>
      <c r="R420" s="242">
        <v>0.4</v>
      </c>
      <c r="S420" s="242">
        <v>0.5</v>
      </c>
      <c r="T420" s="242">
        <v>0.6</v>
      </c>
      <c r="U420" s="242">
        <v>0.7</v>
      </c>
      <c r="V420" s="242">
        <v>0.8</v>
      </c>
      <c r="W420" s="242">
        <v>0.9</v>
      </c>
      <c r="X420" s="242">
        <v>1</v>
      </c>
      <c r="Y420" s="243"/>
      <c r="Z420" s="244"/>
    </row>
    <row r="421" spans="1:26" ht="15" customHeight="1">
      <c r="A421" s="236" t="s">
        <v>1765</v>
      </c>
      <c r="B421" s="237" t="s">
        <v>1766</v>
      </c>
      <c r="C421" s="237" t="s">
        <v>4137</v>
      </c>
      <c r="D421" s="238">
        <v>14</v>
      </c>
      <c r="E421" s="238" t="s">
        <v>4150</v>
      </c>
      <c r="F421" s="237" t="s">
        <v>4379</v>
      </c>
      <c r="G421" s="238" t="s">
        <v>3961</v>
      </c>
      <c r="H421" s="238" t="s">
        <v>3855</v>
      </c>
      <c r="I421" s="239" t="s">
        <v>3843</v>
      </c>
      <c r="J421" s="239" t="s">
        <v>3843</v>
      </c>
      <c r="K421" s="238" t="s">
        <v>3870</v>
      </c>
      <c r="L421" s="238" t="s">
        <v>3883</v>
      </c>
      <c r="M421" s="240">
        <v>0.05</v>
      </c>
      <c r="N421" s="241"/>
      <c r="O421" s="242">
        <v>0.1</v>
      </c>
      <c r="P421" s="242">
        <v>0.2</v>
      </c>
      <c r="Q421" s="242">
        <v>0.3</v>
      </c>
      <c r="R421" s="242">
        <v>0.4</v>
      </c>
      <c r="S421" s="242">
        <v>0.5</v>
      </c>
      <c r="T421" s="242">
        <v>0.6</v>
      </c>
      <c r="U421" s="242">
        <v>0.7</v>
      </c>
      <c r="V421" s="242">
        <v>0.8</v>
      </c>
      <c r="W421" s="242">
        <v>0.9</v>
      </c>
      <c r="X421" s="242">
        <v>1</v>
      </c>
      <c r="Y421" s="243"/>
      <c r="Z421" s="244"/>
    </row>
    <row r="422" spans="1:26" ht="15" customHeight="1">
      <c r="A422" s="236" t="s">
        <v>1760</v>
      </c>
      <c r="B422" s="237" t="s">
        <v>1761</v>
      </c>
      <c r="C422" s="237" t="s">
        <v>4137</v>
      </c>
      <c r="D422" s="238">
        <v>16</v>
      </c>
      <c r="E422" s="238" t="s">
        <v>4138</v>
      </c>
      <c r="F422" s="237" t="s">
        <v>4380</v>
      </c>
      <c r="G422" s="238" t="s">
        <v>3961</v>
      </c>
      <c r="H422" s="238" t="s">
        <v>3855</v>
      </c>
      <c r="I422" s="239" t="s">
        <v>3843</v>
      </c>
      <c r="J422" s="239" t="s">
        <v>3843</v>
      </c>
      <c r="K422" s="238" t="s">
        <v>3870</v>
      </c>
      <c r="L422" s="238" t="s">
        <v>3883</v>
      </c>
      <c r="M422" s="240">
        <v>0.05</v>
      </c>
      <c r="N422" s="241"/>
      <c r="O422" s="242">
        <v>0.1</v>
      </c>
      <c r="P422" s="242">
        <v>0.2</v>
      </c>
      <c r="Q422" s="242">
        <v>0.3</v>
      </c>
      <c r="R422" s="242">
        <v>0.4</v>
      </c>
      <c r="S422" s="242">
        <v>0.5</v>
      </c>
      <c r="T422" s="242">
        <v>0.6</v>
      </c>
      <c r="U422" s="242">
        <v>0.7</v>
      </c>
      <c r="V422" s="242">
        <v>0.8</v>
      </c>
      <c r="W422" s="242">
        <v>0.9</v>
      </c>
      <c r="X422" s="242">
        <v>1</v>
      </c>
      <c r="Y422" s="243"/>
      <c r="Z422" s="244"/>
    </row>
    <row r="423" spans="1:26" ht="15" customHeight="1">
      <c r="A423" s="236" t="s">
        <v>1754</v>
      </c>
      <c r="B423" s="237" t="s">
        <v>1755</v>
      </c>
      <c r="C423" s="237" t="s">
        <v>4137</v>
      </c>
      <c r="D423" s="238">
        <v>12</v>
      </c>
      <c r="E423" s="238" t="s">
        <v>4043</v>
      </c>
      <c r="F423" s="237" t="s">
        <v>4381</v>
      </c>
      <c r="G423" s="238" t="s">
        <v>3961</v>
      </c>
      <c r="H423" s="238" t="s">
        <v>3855</v>
      </c>
      <c r="I423" s="239" t="s">
        <v>3843</v>
      </c>
      <c r="J423" s="239" t="s">
        <v>3843</v>
      </c>
      <c r="K423" s="238" t="s">
        <v>3870</v>
      </c>
      <c r="L423" s="238" t="s">
        <v>3883</v>
      </c>
      <c r="M423" s="240">
        <v>0.05</v>
      </c>
      <c r="N423" s="241"/>
      <c r="O423" s="242">
        <v>0.1</v>
      </c>
      <c r="P423" s="242">
        <v>0.2</v>
      </c>
      <c r="Q423" s="242">
        <v>0.3</v>
      </c>
      <c r="R423" s="242">
        <v>0.4</v>
      </c>
      <c r="S423" s="242">
        <v>0.5</v>
      </c>
      <c r="T423" s="242">
        <v>0.6</v>
      </c>
      <c r="U423" s="242">
        <v>0.7</v>
      </c>
      <c r="V423" s="242">
        <v>0.8</v>
      </c>
      <c r="W423" s="242">
        <v>0.9</v>
      </c>
      <c r="X423" s="242">
        <v>1</v>
      </c>
      <c r="Y423" s="243"/>
      <c r="Z423" s="244"/>
    </row>
    <row r="424" spans="1:26" ht="15" customHeight="1">
      <c r="A424" s="236" t="s">
        <v>1749</v>
      </c>
      <c r="B424" s="237" t="s">
        <v>1750</v>
      </c>
      <c r="C424" s="237" t="s">
        <v>4137</v>
      </c>
      <c r="D424" s="238">
        <v>12</v>
      </c>
      <c r="E424" s="238" t="s">
        <v>4043</v>
      </c>
      <c r="F424" s="237" t="s">
        <v>4382</v>
      </c>
      <c r="G424" s="238" t="s">
        <v>3961</v>
      </c>
      <c r="H424" s="238" t="s">
        <v>3855</v>
      </c>
      <c r="I424" s="239" t="s">
        <v>3843</v>
      </c>
      <c r="J424" s="239" t="s">
        <v>3843</v>
      </c>
      <c r="K424" s="238" t="s">
        <v>3870</v>
      </c>
      <c r="L424" s="238" t="s">
        <v>3883</v>
      </c>
      <c r="M424" s="240">
        <v>0.05</v>
      </c>
      <c r="N424" s="241"/>
      <c r="O424" s="242">
        <v>0.1</v>
      </c>
      <c r="P424" s="242">
        <v>0.2</v>
      </c>
      <c r="Q424" s="242">
        <v>0.3</v>
      </c>
      <c r="R424" s="242">
        <v>0.4</v>
      </c>
      <c r="S424" s="242">
        <v>0.5</v>
      </c>
      <c r="T424" s="242">
        <v>0.6</v>
      </c>
      <c r="U424" s="242">
        <v>0.7</v>
      </c>
      <c r="V424" s="242">
        <v>0.8</v>
      </c>
      <c r="W424" s="242">
        <v>0.9</v>
      </c>
      <c r="X424" s="242">
        <v>1</v>
      </c>
      <c r="Y424" s="243"/>
      <c r="Z424" s="244"/>
    </row>
    <row r="425" spans="1:26" ht="15" customHeight="1">
      <c r="A425" s="236" t="s">
        <v>1743</v>
      </c>
      <c r="B425" s="237" t="s">
        <v>1744</v>
      </c>
      <c r="C425" s="237" t="s">
        <v>4137</v>
      </c>
      <c r="D425" s="238">
        <v>16</v>
      </c>
      <c r="E425" s="238" t="s">
        <v>4138</v>
      </c>
      <c r="F425" s="237" t="s">
        <v>4383</v>
      </c>
      <c r="G425" s="238" t="s">
        <v>3961</v>
      </c>
      <c r="H425" s="238" t="s">
        <v>3855</v>
      </c>
      <c r="I425" s="239" t="s">
        <v>3843</v>
      </c>
      <c r="J425" s="239" t="s">
        <v>3843</v>
      </c>
      <c r="K425" s="238" t="s">
        <v>3870</v>
      </c>
      <c r="L425" s="238" t="s">
        <v>3883</v>
      </c>
      <c r="M425" s="240">
        <v>0.05</v>
      </c>
      <c r="N425" s="241"/>
      <c r="O425" s="242">
        <v>0.1</v>
      </c>
      <c r="P425" s="242">
        <v>0.2</v>
      </c>
      <c r="Q425" s="242">
        <v>0.3</v>
      </c>
      <c r="R425" s="242">
        <v>0.4</v>
      </c>
      <c r="S425" s="242">
        <v>0.5</v>
      </c>
      <c r="T425" s="242">
        <v>0.6</v>
      </c>
      <c r="U425" s="242">
        <v>0.7</v>
      </c>
      <c r="V425" s="242">
        <v>0.8</v>
      </c>
      <c r="W425" s="242">
        <v>0.9</v>
      </c>
      <c r="X425" s="242">
        <v>1</v>
      </c>
      <c r="Y425" s="243"/>
      <c r="Z425" s="244"/>
    </row>
    <row r="426" spans="1:26" ht="15" customHeight="1">
      <c r="A426" s="236" t="s">
        <v>1732</v>
      </c>
      <c r="B426" s="237" t="s">
        <v>1733</v>
      </c>
      <c r="C426" s="237" t="s">
        <v>4137</v>
      </c>
      <c r="D426" s="238">
        <v>8</v>
      </c>
      <c r="E426" s="238" t="s">
        <v>3959</v>
      </c>
      <c r="F426" s="237" t="s">
        <v>4384</v>
      </c>
      <c r="G426" s="238" t="s">
        <v>3886</v>
      </c>
      <c r="H426" s="238" t="s">
        <v>3855</v>
      </c>
      <c r="I426" s="239" t="s">
        <v>3843</v>
      </c>
      <c r="J426" s="239" t="s">
        <v>3843</v>
      </c>
      <c r="K426" s="238" t="s">
        <v>3870</v>
      </c>
      <c r="L426" s="238" t="s">
        <v>3883</v>
      </c>
      <c r="M426" s="240">
        <v>0.15</v>
      </c>
      <c r="N426" s="241"/>
      <c r="O426" s="242">
        <v>0.1</v>
      </c>
      <c r="P426" s="242">
        <v>0.2</v>
      </c>
      <c r="Q426" s="242">
        <v>0.3</v>
      </c>
      <c r="R426" s="242">
        <v>0.4</v>
      </c>
      <c r="S426" s="242">
        <v>0.5</v>
      </c>
      <c r="T426" s="242">
        <v>0.6</v>
      </c>
      <c r="U426" s="242">
        <v>0.7</v>
      </c>
      <c r="V426" s="242">
        <v>0.8</v>
      </c>
      <c r="W426" s="242">
        <v>0.9</v>
      </c>
      <c r="X426" s="242">
        <v>1</v>
      </c>
      <c r="Y426" s="243"/>
      <c r="Z426" s="244"/>
    </row>
    <row r="427" spans="1:26" ht="15" customHeight="1">
      <c r="A427" s="236" t="s">
        <v>2239</v>
      </c>
      <c r="B427" s="237" t="s">
        <v>2240</v>
      </c>
      <c r="C427" s="237" t="s">
        <v>4137</v>
      </c>
      <c r="D427" s="238">
        <v>8</v>
      </c>
      <c r="E427" s="238" t="s">
        <v>3959</v>
      </c>
      <c r="F427" s="237" t="s">
        <v>4385</v>
      </c>
      <c r="G427" s="238" t="s">
        <v>3961</v>
      </c>
      <c r="H427" s="238" t="s">
        <v>3855</v>
      </c>
      <c r="I427" s="239" t="s">
        <v>3843</v>
      </c>
      <c r="J427" s="239" t="s">
        <v>3843</v>
      </c>
      <c r="K427" s="238" t="s">
        <v>3870</v>
      </c>
      <c r="L427" s="238" t="s">
        <v>3883</v>
      </c>
      <c r="M427" s="240">
        <v>0.05</v>
      </c>
      <c r="N427" s="241"/>
      <c r="O427" s="242">
        <v>0.1</v>
      </c>
      <c r="P427" s="242">
        <v>0.2</v>
      </c>
      <c r="Q427" s="242">
        <v>0.3</v>
      </c>
      <c r="R427" s="242">
        <v>0.4</v>
      </c>
      <c r="S427" s="242">
        <v>0.5</v>
      </c>
      <c r="T427" s="242">
        <v>0.6</v>
      </c>
      <c r="U427" s="242">
        <v>0.7</v>
      </c>
      <c r="V427" s="242">
        <v>0.8</v>
      </c>
      <c r="W427" s="242">
        <v>0.9</v>
      </c>
      <c r="X427" s="242">
        <v>1</v>
      </c>
      <c r="Y427" s="243"/>
      <c r="Z427" s="244">
        <v>0</v>
      </c>
    </row>
    <row r="428" spans="1:26" ht="15" customHeight="1">
      <c r="A428" s="236" t="s">
        <v>1738</v>
      </c>
      <c r="B428" s="237" t="s">
        <v>1739</v>
      </c>
      <c r="C428" s="237" t="s">
        <v>4137</v>
      </c>
      <c r="D428" s="238">
        <v>9</v>
      </c>
      <c r="E428" s="238" t="s">
        <v>3962</v>
      </c>
      <c r="F428" s="237" t="s">
        <v>4386</v>
      </c>
      <c r="G428" s="238" t="s">
        <v>3899</v>
      </c>
      <c r="H428" s="238" t="s">
        <v>3855</v>
      </c>
      <c r="I428" s="239" t="s">
        <v>3843</v>
      </c>
      <c r="J428" s="239" t="s">
        <v>3843</v>
      </c>
      <c r="K428" s="238" t="s">
        <v>3902</v>
      </c>
      <c r="L428" s="238" t="s">
        <v>3883</v>
      </c>
      <c r="M428" s="240">
        <v>0.34</v>
      </c>
      <c r="N428" s="241"/>
      <c r="O428" s="242">
        <v>0.1</v>
      </c>
      <c r="P428" s="242">
        <v>0.2</v>
      </c>
      <c r="Q428" s="242">
        <v>0.3</v>
      </c>
      <c r="R428" s="242">
        <v>0.4</v>
      </c>
      <c r="S428" s="242">
        <v>0.5</v>
      </c>
      <c r="T428" s="242">
        <v>0.6</v>
      </c>
      <c r="U428" s="242">
        <v>0.7</v>
      </c>
      <c r="V428" s="242">
        <v>0.8</v>
      </c>
      <c r="W428" s="242">
        <v>0.9</v>
      </c>
      <c r="X428" s="242">
        <v>1</v>
      </c>
      <c r="Y428" s="243"/>
      <c r="Z428" s="244"/>
    </row>
    <row r="429" spans="1:26" ht="15" customHeight="1">
      <c r="A429" s="236" t="s">
        <v>1722</v>
      </c>
      <c r="B429" s="237" t="s">
        <v>1723</v>
      </c>
      <c r="C429" s="237" t="s">
        <v>4137</v>
      </c>
      <c r="D429" s="238">
        <v>17</v>
      </c>
      <c r="E429" s="238" t="s">
        <v>4156</v>
      </c>
      <c r="F429" s="237" t="s">
        <v>4387</v>
      </c>
      <c r="G429" s="238" t="s">
        <v>3961</v>
      </c>
      <c r="H429" s="238" t="s">
        <v>3855</v>
      </c>
      <c r="I429" s="239" t="s">
        <v>3843</v>
      </c>
      <c r="J429" s="239" t="s">
        <v>3843</v>
      </c>
      <c r="K429" s="238" t="s">
        <v>3870</v>
      </c>
      <c r="L429" s="238" t="s">
        <v>3883</v>
      </c>
      <c r="M429" s="240">
        <v>0.05</v>
      </c>
      <c r="N429" s="241"/>
      <c r="O429" s="242">
        <v>0.1</v>
      </c>
      <c r="P429" s="242">
        <v>0.2</v>
      </c>
      <c r="Q429" s="242">
        <v>0.3</v>
      </c>
      <c r="R429" s="242">
        <v>0.4</v>
      </c>
      <c r="S429" s="242">
        <v>0.5</v>
      </c>
      <c r="T429" s="242">
        <v>0.6</v>
      </c>
      <c r="U429" s="242">
        <v>0.7</v>
      </c>
      <c r="V429" s="242">
        <v>0.8</v>
      </c>
      <c r="W429" s="242">
        <v>0.9</v>
      </c>
      <c r="X429" s="242">
        <v>1</v>
      </c>
      <c r="Y429" s="243"/>
      <c r="Z429" s="244"/>
    </row>
    <row r="430" spans="1:26" ht="15" customHeight="1">
      <c r="A430" s="236" t="s">
        <v>1711</v>
      </c>
      <c r="B430" s="237" t="s">
        <v>1712</v>
      </c>
      <c r="C430" s="237" t="s">
        <v>4137</v>
      </c>
      <c r="D430" s="238">
        <v>10</v>
      </c>
      <c r="E430" s="238" t="s">
        <v>3971</v>
      </c>
      <c r="F430" s="237" t="s">
        <v>4388</v>
      </c>
      <c r="G430" s="238" t="s">
        <v>3961</v>
      </c>
      <c r="H430" s="238" t="s">
        <v>3855</v>
      </c>
      <c r="I430" s="239" t="s">
        <v>3843</v>
      </c>
      <c r="J430" s="239" t="s">
        <v>3843</v>
      </c>
      <c r="K430" s="238" t="s">
        <v>3870</v>
      </c>
      <c r="L430" s="238" t="s">
        <v>3883</v>
      </c>
      <c r="M430" s="240">
        <v>0.05</v>
      </c>
      <c r="N430" s="241"/>
      <c r="O430" s="242">
        <v>0.1</v>
      </c>
      <c r="P430" s="242">
        <v>0.2</v>
      </c>
      <c r="Q430" s="242">
        <v>0.3</v>
      </c>
      <c r="R430" s="242">
        <v>0.4</v>
      </c>
      <c r="S430" s="242">
        <v>0.5</v>
      </c>
      <c r="T430" s="242">
        <v>0.6</v>
      </c>
      <c r="U430" s="242">
        <v>0.7</v>
      </c>
      <c r="V430" s="242">
        <v>0.8</v>
      </c>
      <c r="W430" s="242">
        <v>0.9</v>
      </c>
      <c r="X430" s="242">
        <v>1</v>
      </c>
      <c r="Y430" s="243"/>
      <c r="Z430" s="244"/>
    </row>
    <row r="431" spans="1:26" ht="15" customHeight="1">
      <c r="A431" s="236" t="s">
        <v>1717</v>
      </c>
      <c r="B431" s="237" t="s">
        <v>1718</v>
      </c>
      <c r="C431" s="237" t="s">
        <v>4137</v>
      </c>
      <c r="D431" s="238">
        <v>14</v>
      </c>
      <c r="E431" s="238" t="s">
        <v>4150</v>
      </c>
      <c r="F431" s="237" t="s">
        <v>4389</v>
      </c>
      <c r="G431" s="238" t="s">
        <v>3961</v>
      </c>
      <c r="H431" s="238" t="s">
        <v>3855</v>
      </c>
      <c r="I431" s="239" t="s">
        <v>3843</v>
      </c>
      <c r="J431" s="239" t="s">
        <v>3843</v>
      </c>
      <c r="K431" s="238" t="s">
        <v>3870</v>
      </c>
      <c r="L431" s="238" t="s">
        <v>3883</v>
      </c>
      <c r="M431" s="240">
        <v>0.05</v>
      </c>
      <c r="N431" s="241"/>
      <c r="O431" s="242">
        <v>0.1</v>
      </c>
      <c r="P431" s="242">
        <v>0.2</v>
      </c>
      <c r="Q431" s="242">
        <v>0.3</v>
      </c>
      <c r="R431" s="242">
        <v>0.4</v>
      </c>
      <c r="S431" s="242">
        <v>0.5</v>
      </c>
      <c r="T431" s="242">
        <v>0.6</v>
      </c>
      <c r="U431" s="242">
        <v>0.7</v>
      </c>
      <c r="V431" s="242">
        <v>0.8</v>
      </c>
      <c r="W431" s="242">
        <v>0.9</v>
      </c>
      <c r="X431" s="242">
        <v>1</v>
      </c>
      <c r="Y431" s="243"/>
      <c r="Z431" s="244"/>
    </row>
    <row r="432" spans="1:26" ht="15" customHeight="1">
      <c r="A432" s="236" t="s">
        <v>1706</v>
      </c>
      <c r="B432" s="237" t="s">
        <v>1707</v>
      </c>
      <c r="C432" s="237" t="s">
        <v>4137</v>
      </c>
      <c r="D432" s="238">
        <v>16</v>
      </c>
      <c r="E432" s="238" t="s">
        <v>4138</v>
      </c>
      <c r="F432" s="237" t="s">
        <v>4390</v>
      </c>
      <c r="G432" s="238" t="s">
        <v>3961</v>
      </c>
      <c r="H432" s="238" t="s">
        <v>3855</v>
      </c>
      <c r="I432" s="239" t="s">
        <v>3843</v>
      </c>
      <c r="J432" s="239" t="s">
        <v>3843</v>
      </c>
      <c r="K432" s="238" t="s">
        <v>3870</v>
      </c>
      <c r="L432" s="238" t="s">
        <v>3883</v>
      </c>
      <c r="M432" s="240">
        <v>0.05</v>
      </c>
      <c r="N432" s="241"/>
      <c r="O432" s="242">
        <v>0.1</v>
      </c>
      <c r="P432" s="242">
        <v>0.2</v>
      </c>
      <c r="Q432" s="242">
        <v>0.3</v>
      </c>
      <c r="R432" s="242">
        <v>0.4</v>
      </c>
      <c r="S432" s="242">
        <v>0.5</v>
      </c>
      <c r="T432" s="242">
        <v>0.6</v>
      </c>
      <c r="U432" s="242">
        <v>0.7</v>
      </c>
      <c r="V432" s="242">
        <v>0.8</v>
      </c>
      <c r="W432" s="242">
        <v>0.9</v>
      </c>
      <c r="X432" s="242">
        <v>1</v>
      </c>
      <c r="Y432" s="243"/>
      <c r="Z432" s="244"/>
    </row>
    <row r="433" spans="1:26" ht="15" customHeight="1">
      <c r="A433" s="236" t="s">
        <v>1700</v>
      </c>
      <c r="B433" s="237" t="s">
        <v>1701</v>
      </c>
      <c r="C433" s="237" t="s">
        <v>4137</v>
      </c>
      <c r="D433" s="238">
        <v>17</v>
      </c>
      <c r="E433" s="238" t="s">
        <v>4156</v>
      </c>
      <c r="F433" s="237" t="s">
        <v>4391</v>
      </c>
      <c r="G433" s="238" t="s">
        <v>3961</v>
      </c>
      <c r="H433" s="238" t="s">
        <v>3855</v>
      </c>
      <c r="I433" s="239" t="s">
        <v>3843</v>
      </c>
      <c r="J433" s="239" t="s">
        <v>3843</v>
      </c>
      <c r="K433" s="238" t="s">
        <v>3870</v>
      </c>
      <c r="L433" s="238" t="s">
        <v>3883</v>
      </c>
      <c r="M433" s="240">
        <v>0.05</v>
      </c>
      <c r="N433" s="241"/>
      <c r="O433" s="242">
        <v>0.1</v>
      </c>
      <c r="P433" s="242">
        <v>0.2</v>
      </c>
      <c r="Q433" s="242">
        <v>0.3</v>
      </c>
      <c r="R433" s="242">
        <v>0.4</v>
      </c>
      <c r="S433" s="242">
        <v>0.5</v>
      </c>
      <c r="T433" s="242">
        <v>0.6</v>
      </c>
      <c r="U433" s="242">
        <v>0.7</v>
      </c>
      <c r="V433" s="242">
        <v>0.8</v>
      </c>
      <c r="W433" s="242">
        <v>0.9</v>
      </c>
      <c r="X433" s="242">
        <v>1</v>
      </c>
      <c r="Y433" s="243"/>
      <c r="Z433" s="244"/>
    </row>
    <row r="434" spans="1:26" ht="15" customHeight="1">
      <c r="A434" s="236" t="s">
        <v>1601</v>
      </c>
      <c r="B434" s="237" t="s">
        <v>1602</v>
      </c>
      <c r="C434" s="237" t="s">
        <v>4137</v>
      </c>
      <c r="D434" s="238">
        <v>12</v>
      </c>
      <c r="E434" s="238" t="s">
        <v>4043</v>
      </c>
      <c r="F434" s="237" t="s">
        <v>4392</v>
      </c>
      <c r="G434" s="238" t="s">
        <v>3961</v>
      </c>
      <c r="H434" s="238" t="s">
        <v>3855</v>
      </c>
      <c r="I434" s="239" t="s">
        <v>3843</v>
      </c>
      <c r="J434" s="239" t="s">
        <v>3843</v>
      </c>
      <c r="K434" s="238" t="s">
        <v>3870</v>
      </c>
      <c r="L434" s="238" t="s">
        <v>3883</v>
      </c>
      <c r="M434" s="240">
        <v>0.05</v>
      </c>
      <c r="N434" s="241"/>
      <c r="O434" s="242">
        <v>0.1</v>
      </c>
      <c r="P434" s="242">
        <v>0.2</v>
      </c>
      <c r="Q434" s="242">
        <v>0.3</v>
      </c>
      <c r="R434" s="242">
        <v>0.4</v>
      </c>
      <c r="S434" s="242">
        <v>0.5</v>
      </c>
      <c r="T434" s="242">
        <v>0.6</v>
      </c>
      <c r="U434" s="242">
        <v>0.7</v>
      </c>
      <c r="V434" s="242">
        <v>0.8</v>
      </c>
      <c r="W434" s="242">
        <v>0.9</v>
      </c>
      <c r="X434" s="242">
        <v>1</v>
      </c>
      <c r="Y434" s="243"/>
      <c r="Z434" s="244"/>
    </row>
    <row r="435" spans="1:26" ht="15" customHeight="1">
      <c r="A435" s="236" t="s">
        <v>1690</v>
      </c>
      <c r="B435" s="237" t="s">
        <v>1691</v>
      </c>
      <c r="C435" s="237" t="s">
        <v>4137</v>
      </c>
      <c r="D435" s="238">
        <v>10</v>
      </c>
      <c r="E435" s="238" t="s">
        <v>3971</v>
      </c>
      <c r="F435" s="237" t="s">
        <v>4393</v>
      </c>
      <c r="G435" s="238" t="s">
        <v>3961</v>
      </c>
      <c r="H435" s="238" t="s">
        <v>3855</v>
      </c>
      <c r="I435" s="239" t="s">
        <v>3843</v>
      </c>
      <c r="J435" s="239" t="s">
        <v>3843</v>
      </c>
      <c r="K435" s="238" t="s">
        <v>3870</v>
      </c>
      <c r="L435" s="238" t="s">
        <v>3883</v>
      </c>
      <c r="M435" s="240">
        <v>0.05</v>
      </c>
      <c r="N435" s="241"/>
      <c r="O435" s="242">
        <v>0.1</v>
      </c>
      <c r="P435" s="242">
        <v>0.2</v>
      </c>
      <c r="Q435" s="242">
        <v>0.3</v>
      </c>
      <c r="R435" s="242">
        <v>0.4</v>
      </c>
      <c r="S435" s="242">
        <v>0.5</v>
      </c>
      <c r="T435" s="242">
        <v>0.6</v>
      </c>
      <c r="U435" s="242">
        <v>0.7</v>
      </c>
      <c r="V435" s="242">
        <v>0.8</v>
      </c>
      <c r="W435" s="242">
        <v>0.9</v>
      </c>
      <c r="X435" s="242">
        <v>1</v>
      </c>
      <c r="Y435" s="243"/>
      <c r="Z435" s="244"/>
    </row>
    <row r="436" spans="1:26" ht="15" customHeight="1">
      <c r="A436" s="236" t="s">
        <v>1684</v>
      </c>
      <c r="B436" s="237" t="s">
        <v>1685</v>
      </c>
      <c r="C436" s="237" t="s">
        <v>4137</v>
      </c>
      <c r="D436" s="238">
        <v>15</v>
      </c>
      <c r="E436" s="238" t="s">
        <v>4158</v>
      </c>
      <c r="F436" s="237" t="s">
        <v>4394</v>
      </c>
      <c r="G436" s="238" t="s">
        <v>3961</v>
      </c>
      <c r="H436" s="238" t="s">
        <v>3855</v>
      </c>
      <c r="I436" s="239" t="s">
        <v>3843</v>
      </c>
      <c r="J436" s="239" t="s">
        <v>3843</v>
      </c>
      <c r="K436" s="238" t="s">
        <v>3870</v>
      </c>
      <c r="L436" s="238" t="s">
        <v>3883</v>
      </c>
      <c r="M436" s="240">
        <v>0.05</v>
      </c>
      <c r="N436" s="241"/>
      <c r="O436" s="242">
        <v>0.1</v>
      </c>
      <c r="P436" s="242">
        <v>0.2</v>
      </c>
      <c r="Q436" s="242">
        <v>0.3</v>
      </c>
      <c r="R436" s="242">
        <v>0.4</v>
      </c>
      <c r="S436" s="242">
        <v>0.5</v>
      </c>
      <c r="T436" s="242">
        <v>0.6</v>
      </c>
      <c r="U436" s="242">
        <v>0.7</v>
      </c>
      <c r="V436" s="242">
        <v>0.8</v>
      </c>
      <c r="W436" s="242">
        <v>0.9</v>
      </c>
      <c r="X436" s="242">
        <v>1</v>
      </c>
      <c r="Y436" s="243"/>
      <c r="Z436" s="244"/>
    </row>
    <row r="437" spans="1:26" ht="15" customHeight="1">
      <c r="A437" s="236" t="s">
        <v>1678</v>
      </c>
      <c r="B437" s="237" t="s">
        <v>1679</v>
      </c>
      <c r="C437" s="237" t="s">
        <v>4137</v>
      </c>
      <c r="D437" s="238">
        <v>17</v>
      </c>
      <c r="E437" s="238" t="s">
        <v>4156</v>
      </c>
      <c r="F437" s="237" t="s">
        <v>4395</v>
      </c>
      <c r="G437" s="238" t="s">
        <v>3961</v>
      </c>
      <c r="H437" s="238" t="s">
        <v>3855</v>
      </c>
      <c r="I437" s="239" t="s">
        <v>3843</v>
      </c>
      <c r="J437" s="239" t="s">
        <v>3843</v>
      </c>
      <c r="K437" s="238" t="s">
        <v>3870</v>
      </c>
      <c r="L437" s="238" t="s">
        <v>3883</v>
      </c>
      <c r="M437" s="240">
        <v>0.05</v>
      </c>
      <c r="N437" s="241"/>
      <c r="O437" s="242">
        <v>0.1</v>
      </c>
      <c r="P437" s="242">
        <v>0.2</v>
      </c>
      <c r="Q437" s="242">
        <v>0.3</v>
      </c>
      <c r="R437" s="242">
        <v>0.4</v>
      </c>
      <c r="S437" s="242">
        <v>0.5</v>
      </c>
      <c r="T437" s="242">
        <v>0.6</v>
      </c>
      <c r="U437" s="242">
        <v>0.7</v>
      </c>
      <c r="V437" s="242">
        <v>0.8</v>
      </c>
      <c r="W437" s="242">
        <v>0.9</v>
      </c>
      <c r="X437" s="242">
        <v>1</v>
      </c>
      <c r="Y437" s="243"/>
      <c r="Z437" s="244"/>
    </row>
    <row r="438" spans="1:26" ht="15" customHeight="1">
      <c r="A438" s="236" t="s">
        <v>2121</v>
      </c>
      <c r="B438" s="237" t="s">
        <v>2122</v>
      </c>
      <c r="C438" s="237" t="s">
        <v>4137</v>
      </c>
      <c r="D438" s="238">
        <v>10</v>
      </c>
      <c r="E438" s="238" t="s">
        <v>3971</v>
      </c>
      <c r="F438" s="237" t="s">
        <v>4396</v>
      </c>
      <c r="G438" s="238" t="s">
        <v>3961</v>
      </c>
      <c r="H438" s="238" t="s">
        <v>3855</v>
      </c>
      <c r="I438" s="239" t="s">
        <v>3843</v>
      </c>
      <c r="J438" s="239" t="s">
        <v>3843</v>
      </c>
      <c r="K438" s="238" t="s">
        <v>3870</v>
      </c>
      <c r="L438" s="238" t="s">
        <v>3883</v>
      </c>
      <c r="M438" s="240">
        <v>0.05</v>
      </c>
      <c r="N438" s="241"/>
      <c r="O438" s="242">
        <v>0.1</v>
      </c>
      <c r="P438" s="242">
        <v>0.2</v>
      </c>
      <c r="Q438" s="242">
        <v>0.3</v>
      </c>
      <c r="R438" s="242">
        <v>0.4</v>
      </c>
      <c r="S438" s="242">
        <v>0.5</v>
      </c>
      <c r="T438" s="242">
        <v>0.6</v>
      </c>
      <c r="U438" s="242">
        <v>0.7</v>
      </c>
      <c r="V438" s="242">
        <v>0.8</v>
      </c>
      <c r="W438" s="242">
        <v>0.9</v>
      </c>
      <c r="X438" s="242">
        <v>1</v>
      </c>
      <c r="Y438" s="243"/>
      <c r="Z438" s="244"/>
    </row>
    <row r="439" spans="1:26" ht="15" customHeight="1">
      <c r="A439" s="236" t="s">
        <v>2088</v>
      </c>
      <c r="B439" s="237" t="s">
        <v>2089</v>
      </c>
      <c r="C439" s="237" t="s">
        <v>4137</v>
      </c>
      <c r="D439" s="238">
        <v>8</v>
      </c>
      <c r="E439" s="238" t="s">
        <v>3959</v>
      </c>
      <c r="F439" s="237" t="s">
        <v>4397</v>
      </c>
      <c r="G439" s="238" t="s">
        <v>3961</v>
      </c>
      <c r="H439" s="238" t="s">
        <v>3855</v>
      </c>
      <c r="I439" s="239" t="s">
        <v>3843</v>
      </c>
      <c r="J439" s="239" t="s">
        <v>3843</v>
      </c>
      <c r="K439" s="238" t="s">
        <v>3870</v>
      </c>
      <c r="L439" s="238" t="s">
        <v>3883</v>
      </c>
      <c r="M439" s="240">
        <v>0.05</v>
      </c>
      <c r="N439" s="241"/>
      <c r="O439" s="242">
        <v>0.1</v>
      </c>
      <c r="P439" s="242">
        <v>0.2</v>
      </c>
      <c r="Q439" s="242">
        <v>0.3</v>
      </c>
      <c r="R439" s="242">
        <v>0.4</v>
      </c>
      <c r="S439" s="242">
        <v>0.5</v>
      </c>
      <c r="T439" s="242">
        <v>0.6</v>
      </c>
      <c r="U439" s="242">
        <v>0.7</v>
      </c>
      <c r="V439" s="242">
        <v>0.8</v>
      </c>
      <c r="W439" s="242">
        <v>0.9</v>
      </c>
      <c r="X439" s="242">
        <v>1</v>
      </c>
      <c r="Y439" s="243"/>
      <c r="Z439" s="244"/>
    </row>
    <row r="440" spans="1:26" ht="15" customHeight="1">
      <c r="A440" s="236" t="s">
        <v>1649</v>
      </c>
      <c r="B440" s="237" t="s">
        <v>1650</v>
      </c>
      <c r="C440" s="237" t="s">
        <v>4137</v>
      </c>
      <c r="D440" s="238">
        <v>8</v>
      </c>
      <c r="E440" s="238" t="s">
        <v>3959</v>
      </c>
      <c r="F440" s="237" t="s">
        <v>4398</v>
      </c>
      <c r="G440" s="238" t="s">
        <v>3867</v>
      </c>
      <c r="H440" s="238" t="s">
        <v>3855</v>
      </c>
      <c r="I440" s="239" t="s">
        <v>3843</v>
      </c>
      <c r="J440" s="239" t="s">
        <v>3843</v>
      </c>
      <c r="K440" s="238" t="s">
        <v>3870</v>
      </c>
      <c r="L440" s="238" t="s">
        <v>3883</v>
      </c>
      <c r="M440" s="240">
        <v>0.1</v>
      </c>
      <c r="N440" s="241"/>
      <c r="O440" s="242">
        <v>0.1</v>
      </c>
      <c r="P440" s="242">
        <v>0.2</v>
      </c>
      <c r="Q440" s="242">
        <v>0.3</v>
      </c>
      <c r="R440" s="242">
        <v>0.4</v>
      </c>
      <c r="S440" s="242">
        <v>0.5</v>
      </c>
      <c r="T440" s="242">
        <v>0.6</v>
      </c>
      <c r="U440" s="242">
        <v>0.7</v>
      </c>
      <c r="V440" s="242">
        <v>0.8</v>
      </c>
      <c r="W440" s="242">
        <v>0.9</v>
      </c>
      <c r="X440" s="242">
        <v>1</v>
      </c>
      <c r="Y440" s="243"/>
      <c r="Z440" s="244"/>
    </row>
    <row r="441" spans="1:26" ht="15" customHeight="1">
      <c r="A441" s="236" t="s">
        <v>1667</v>
      </c>
      <c r="B441" s="237" t="s">
        <v>1668</v>
      </c>
      <c r="C441" s="237" t="s">
        <v>4137</v>
      </c>
      <c r="D441" s="238">
        <v>15</v>
      </c>
      <c r="E441" s="238" t="s">
        <v>4158</v>
      </c>
      <c r="F441" s="237" t="s">
        <v>4399</v>
      </c>
      <c r="G441" s="238" t="s">
        <v>3961</v>
      </c>
      <c r="H441" s="238" t="s">
        <v>3855</v>
      </c>
      <c r="I441" s="239" t="s">
        <v>3843</v>
      </c>
      <c r="J441" s="239" t="s">
        <v>3843</v>
      </c>
      <c r="K441" s="238" t="s">
        <v>3870</v>
      </c>
      <c r="L441" s="238" t="s">
        <v>3883</v>
      </c>
      <c r="M441" s="240">
        <v>0.05</v>
      </c>
      <c r="N441" s="241"/>
      <c r="O441" s="242">
        <v>0.1</v>
      </c>
      <c r="P441" s="242">
        <v>0.2</v>
      </c>
      <c r="Q441" s="242">
        <v>0.3</v>
      </c>
      <c r="R441" s="242">
        <v>0.4</v>
      </c>
      <c r="S441" s="242">
        <v>0.5</v>
      </c>
      <c r="T441" s="242">
        <v>0.6</v>
      </c>
      <c r="U441" s="242">
        <v>0.7</v>
      </c>
      <c r="V441" s="242">
        <v>0.8</v>
      </c>
      <c r="W441" s="242">
        <v>0.9</v>
      </c>
      <c r="X441" s="242">
        <v>1</v>
      </c>
      <c r="Y441" s="243"/>
      <c r="Z441" s="244"/>
    </row>
    <row r="442" spans="1:26" ht="15" customHeight="1">
      <c r="A442" s="236" t="s">
        <v>1661</v>
      </c>
      <c r="B442" s="237" t="s">
        <v>1662</v>
      </c>
      <c r="C442" s="237" t="s">
        <v>4137</v>
      </c>
      <c r="D442" s="238">
        <v>12</v>
      </c>
      <c r="E442" s="238" t="s">
        <v>4043</v>
      </c>
      <c r="F442" s="237" t="s">
        <v>4400</v>
      </c>
      <c r="G442" s="238" t="s">
        <v>3961</v>
      </c>
      <c r="H442" s="238" t="s">
        <v>3855</v>
      </c>
      <c r="I442" s="239" t="s">
        <v>3843</v>
      </c>
      <c r="J442" s="239" t="s">
        <v>3843</v>
      </c>
      <c r="K442" s="238" t="s">
        <v>3870</v>
      </c>
      <c r="L442" s="238" t="s">
        <v>3883</v>
      </c>
      <c r="M442" s="240">
        <v>0.05</v>
      </c>
      <c r="N442" s="241"/>
      <c r="O442" s="242">
        <v>0.1</v>
      </c>
      <c r="P442" s="242">
        <v>0.2</v>
      </c>
      <c r="Q442" s="242">
        <v>0.3</v>
      </c>
      <c r="R442" s="242">
        <v>0.4</v>
      </c>
      <c r="S442" s="242">
        <v>0.5</v>
      </c>
      <c r="T442" s="242">
        <v>0.6</v>
      </c>
      <c r="U442" s="242">
        <v>0.7</v>
      </c>
      <c r="V442" s="242">
        <v>0.8</v>
      </c>
      <c r="W442" s="242">
        <v>0.9</v>
      </c>
      <c r="X442" s="242">
        <v>1</v>
      </c>
      <c r="Y442" s="243"/>
      <c r="Z442" s="244"/>
    </row>
    <row r="443" spans="1:26" ht="15" customHeight="1">
      <c r="A443" s="236" t="s">
        <v>1655</v>
      </c>
      <c r="B443" s="237" t="s">
        <v>1656</v>
      </c>
      <c r="C443" s="237" t="s">
        <v>4137</v>
      </c>
      <c r="D443" s="238">
        <v>12</v>
      </c>
      <c r="E443" s="238" t="s">
        <v>4043</v>
      </c>
      <c r="F443" s="237" t="s">
        <v>4401</v>
      </c>
      <c r="G443" s="238" t="s">
        <v>3961</v>
      </c>
      <c r="H443" s="238" t="s">
        <v>3855</v>
      </c>
      <c r="I443" s="239" t="s">
        <v>3843</v>
      </c>
      <c r="J443" s="239" t="s">
        <v>3843</v>
      </c>
      <c r="K443" s="238" t="s">
        <v>3870</v>
      </c>
      <c r="L443" s="238" t="s">
        <v>3883</v>
      </c>
      <c r="M443" s="240">
        <v>0.05</v>
      </c>
      <c r="N443" s="241"/>
      <c r="O443" s="242">
        <v>0.1</v>
      </c>
      <c r="P443" s="242">
        <v>0.2</v>
      </c>
      <c r="Q443" s="242">
        <v>0.3</v>
      </c>
      <c r="R443" s="242">
        <v>0.4</v>
      </c>
      <c r="S443" s="242">
        <v>0.5</v>
      </c>
      <c r="T443" s="242">
        <v>0.6</v>
      </c>
      <c r="U443" s="242">
        <v>0.7</v>
      </c>
      <c r="V443" s="242">
        <v>0.8</v>
      </c>
      <c r="W443" s="242">
        <v>0.9</v>
      </c>
      <c r="X443" s="242">
        <v>1</v>
      </c>
      <c r="Y443" s="243"/>
      <c r="Z443" s="244"/>
    </row>
    <row r="444" spans="1:26" ht="15" customHeight="1">
      <c r="A444" s="236" t="s">
        <v>1580</v>
      </c>
      <c r="B444" s="237" t="s">
        <v>1581</v>
      </c>
      <c r="C444" s="237" t="s">
        <v>4137</v>
      </c>
      <c r="D444" s="238">
        <v>15</v>
      </c>
      <c r="E444" s="238" t="s">
        <v>4158</v>
      </c>
      <c r="F444" s="237" t="s">
        <v>4402</v>
      </c>
      <c r="G444" s="238" t="s">
        <v>3961</v>
      </c>
      <c r="H444" s="238" t="s">
        <v>3855</v>
      </c>
      <c r="I444" s="239" t="s">
        <v>3843</v>
      </c>
      <c r="J444" s="239" t="s">
        <v>3843</v>
      </c>
      <c r="K444" s="238" t="s">
        <v>3870</v>
      </c>
      <c r="L444" s="238" t="s">
        <v>3883</v>
      </c>
      <c r="M444" s="240">
        <v>0.05</v>
      </c>
      <c r="N444" s="241"/>
      <c r="O444" s="242">
        <v>0.1</v>
      </c>
      <c r="P444" s="242">
        <v>0.2</v>
      </c>
      <c r="Q444" s="242">
        <v>0.3</v>
      </c>
      <c r="R444" s="242">
        <v>0.4</v>
      </c>
      <c r="S444" s="242">
        <v>0.5</v>
      </c>
      <c r="T444" s="242">
        <v>0.6</v>
      </c>
      <c r="U444" s="242">
        <v>0.7</v>
      </c>
      <c r="V444" s="242">
        <v>0.8</v>
      </c>
      <c r="W444" s="242">
        <v>0.9</v>
      </c>
      <c r="X444" s="242">
        <v>1</v>
      </c>
      <c r="Y444" s="243"/>
      <c r="Z444" s="244"/>
    </row>
    <row r="445" spans="1:26" ht="15" customHeight="1">
      <c r="A445" s="236" t="s">
        <v>1639</v>
      </c>
      <c r="B445" s="237" t="s">
        <v>1640</v>
      </c>
      <c r="C445" s="237" t="s">
        <v>4137</v>
      </c>
      <c r="D445" s="238">
        <v>17</v>
      </c>
      <c r="E445" s="238" t="s">
        <v>4156</v>
      </c>
      <c r="F445" s="237" t="s">
        <v>4403</v>
      </c>
      <c r="G445" s="238" t="s">
        <v>3961</v>
      </c>
      <c r="H445" s="238" t="s">
        <v>3855</v>
      </c>
      <c r="I445" s="239" t="s">
        <v>3843</v>
      </c>
      <c r="J445" s="239" t="s">
        <v>3843</v>
      </c>
      <c r="K445" s="238" t="s">
        <v>3870</v>
      </c>
      <c r="L445" s="238" t="s">
        <v>3883</v>
      </c>
      <c r="M445" s="240">
        <v>0.05</v>
      </c>
      <c r="N445" s="241"/>
      <c r="O445" s="242">
        <v>0.1</v>
      </c>
      <c r="P445" s="242">
        <v>0.2</v>
      </c>
      <c r="Q445" s="242">
        <v>0.3</v>
      </c>
      <c r="R445" s="242">
        <v>0.4</v>
      </c>
      <c r="S445" s="242">
        <v>0.5</v>
      </c>
      <c r="T445" s="242">
        <v>0.6</v>
      </c>
      <c r="U445" s="242">
        <v>0.7</v>
      </c>
      <c r="V445" s="242">
        <v>0.8</v>
      </c>
      <c r="W445" s="242">
        <v>0.9</v>
      </c>
      <c r="X445" s="242">
        <v>1</v>
      </c>
      <c r="Y445" s="243"/>
      <c r="Z445" s="244"/>
    </row>
    <row r="446" spans="1:26" ht="15" customHeight="1">
      <c r="A446" s="236" t="s">
        <v>1634</v>
      </c>
      <c r="B446" s="237" t="s">
        <v>1635</v>
      </c>
      <c r="C446" s="237" t="s">
        <v>4137</v>
      </c>
      <c r="D446" s="238">
        <v>12</v>
      </c>
      <c r="E446" s="238" t="s">
        <v>4043</v>
      </c>
      <c r="F446" s="237" t="s">
        <v>4404</v>
      </c>
      <c r="G446" s="238" t="s">
        <v>3961</v>
      </c>
      <c r="H446" s="238" t="s">
        <v>3855</v>
      </c>
      <c r="I446" s="239" t="s">
        <v>3843</v>
      </c>
      <c r="J446" s="239" t="s">
        <v>3843</v>
      </c>
      <c r="K446" s="238" t="s">
        <v>3870</v>
      </c>
      <c r="L446" s="238" t="s">
        <v>3883</v>
      </c>
      <c r="M446" s="240">
        <v>0.05</v>
      </c>
      <c r="N446" s="241"/>
      <c r="O446" s="242">
        <v>0.1</v>
      </c>
      <c r="P446" s="242">
        <v>0.2</v>
      </c>
      <c r="Q446" s="242">
        <v>0.3</v>
      </c>
      <c r="R446" s="242">
        <v>0.4</v>
      </c>
      <c r="S446" s="242">
        <v>0.5</v>
      </c>
      <c r="T446" s="242">
        <v>0.6</v>
      </c>
      <c r="U446" s="242">
        <v>0.7</v>
      </c>
      <c r="V446" s="242">
        <v>0.8</v>
      </c>
      <c r="W446" s="242">
        <v>0.9</v>
      </c>
      <c r="X446" s="242">
        <v>1</v>
      </c>
      <c r="Y446" s="243"/>
      <c r="Z446" s="244"/>
    </row>
    <row r="447" spans="1:26" ht="15" customHeight="1">
      <c r="A447" s="236" t="s">
        <v>1629</v>
      </c>
      <c r="B447" s="237" t="s">
        <v>1630</v>
      </c>
      <c r="C447" s="237" t="s">
        <v>4137</v>
      </c>
      <c r="D447" s="238">
        <v>12</v>
      </c>
      <c r="E447" s="238" t="s">
        <v>4043</v>
      </c>
      <c r="F447" s="237" t="s">
        <v>4405</v>
      </c>
      <c r="G447" s="238" t="s">
        <v>3961</v>
      </c>
      <c r="H447" s="238" t="s">
        <v>3855</v>
      </c>
      <c r="I447" s="239" t="s">
        <v>3843</v>
      </c>
      <c r="J447" s="239" t="s">
        <v>3843</v>
      </c>
      <c r="K447" s="238" t="s">
        <v>3870</v>
      </c>
      <c r="L447" s="238" t="s">
        <v>3883</v>
      </c>
      <c r="M447" s="240">
        <v>0.05</v>
      </c>
      <c r="N447" s="241"/>
      <c r="O447" s="242">
        <v>0.1</v>
      </c>
      <c r="P447" s="242">
        <v>0.2</v>
      </c>
      <c r="Q447" s="242">
        <v>0.3</v>
      </c>
      <c r="R447" s="242">
        <v>0.4</v>
      </c>
      <c r="S447" s="242">
        <v>0.5</v>
      </c>
      <c r="T447" s="242">
        <v>0.6</v>
      </c>
      <c r="U447" s="242">
        <v>0.7</v>
      </c>
      <c r="V447" s="242">
        <v>0.8</v>
      </c>
      <c r="W447" s="242">
        <v>0.9</v>
      </c>
      <c r="X447" s="242">
        <v>1</v>
      </c>
      <c r="Y447" s="243"/>
      <c r="Z447" s="244"/>
    </row>
    <row r="448" spans="1:26" ht="15" customHeight="1">
      <c r="A448" s="236" t="s">
        <v>1623</v>
      </c>
      <c r="B448" s="237" t="s">
        <v>1624</v>
      </c>
      <c r="C448" s="237" t="s">
        <v>4137</v>
      </c>
      <c r="D448" s="238">
        <v>15</v>
      </c>
      <c r="E448" s="238" t="s">
        <v>4158</v>
      </c>
      <c r="F448" s="237" t="s">
        <v>4406</v>
      </c>
      <c r="G448" s="238" t="s">
        <v>3961</v>
      </c>
      <c r="H448" s="238" t="s">
        <v>3855</v>
      </c>
      <c r="I448" s="239" t="s">
        <v>3843</v>
      </c>
      <c r="J448" s="239" t="s">
        <v>3843</v>
      </c>
      <c r="K448" s="238" t="s">
        <v>3870</v>
      </c>
      <c r="L448" s="238" t="s">
        <v>3883</v>
      </c>
      <c r="M448" s="240">
        <v>0.05</v>
      </c>
      <c r="N448" s="241"/>
      <c r="O448" s="242">
        <v>0.1</v>
      </c>
      <c r="P448" s="242">
        <v>0.2</v>
      </c>
      <c r="Q448" s="242">
        <v>0.3</v>
      </c>
      <c r="R448" s="242">
        <v>0.4</v>
      </c>
      <c r="S448" s="242">
        <v>0.5</v>
      </c>
      <c r="T448" s="242">
        <v>0.6</v>
      </c>
      <c r="U448" s="242">
        <v>0.7</v>
      </c>
      <c r="V448" s="242">
        <v>0.8</v>
      </c>
      <c r="W448" s="242">
        <v>0.9</v>
      </c>
      <c r="X448" s="242">
        <v>1</v>
      </c>
      <c r="Y448" s="243"/>
      <c r="Z448" s="244"/>
    </row>
    <row r="449" spans="1:26" ht="15" customHeight="1">
      <c r="A449" s="236" t="s">
        <v>1613</v>
      </c>
      <c r="B449" s="237" t="s">
        <v>1614</v>
      </c>
      <c r="C449" s="237" t="s">
        <v>4137</v>
      </c>
      <c r="D449" s="238">
        <v>8</v>
      </c>
      <c r="E449" s="238" t="s">
        <v>3959</v>
      </c>
      <c r="F449" s="237" t="s">
        <v>4407</v>
      </c>
      <c r="G449" s="238" t="s">
        <v>3961</v>
      </c>
      <c r="H449" s="238" t="s">
        <v>3855</v>
      </c>
      <c r="I449" s="239" t="s">
        <v>3843</v>
      </c>
      <c r="J449" s="239" t="s">
        <v>3843</v>
      </c>
      <c r="K449" s="238" t="s">
        <v>3870</v>
      </c>
      <c r="L449" s="238" t="s">
        <v>3883</v>
      </c>
      <c r="M449" s="240">
        <v>0.05</v>
      </c>
      <c r="N449" s="241"/>
      <c r="O449" s="242">
        <v>0.1</v>
      </c>
      <c r="P449" s="242">
        <v>0.2</v>
      </c>
      <c r="Q449" s="242">
        <v>0.3</v>
      </c>
      <c r="R449" s="242">
        <v>0.4</v>
      </c>
      <c r="S449" s="242">
        <v>0.5</v>
      </c>
      <c r="T449" s="242">
        <v>0.6</v>
      </c>
      <c r="U449" s="242">
        <v>0.7</v>
      </c>
      <c r="V449" s="242">
        <v>0.8</v>
      </c>
      <c r="W449" s="242">
        <v>0.9</v>
      </c>
      <c r="X449" s="242">
        <v>1</v>
      </c>
      <c r="Y449" s="243"/>
      <c r="Z449" s="244"/>
    </row>
    <row r="450" spans="1:26" ht="15" customHeight="1">
      <c r="A450" s="236" t="s">
        <v>1595</v>
      </c>
      <c r="B450" s="237" t="s">
        <v>1596</v>
      </c>
      <c r="C450" s="237" t="s">
        <v>4137</v>
      </c>
      <c r="D450" s="238">
        <v>15</v>
      </c>
      <c r="E450" s="238" t="s">
        <v>4158</v>
      </c>
      <c r="F450" s="237" t="s">
        <v>4408</v>
      </c>
      <c r="G450" s="238" t="s">
        <v>3961</v>
      </c>
      <c r="H450" s="238" t="s">
        <v>3855</v>
      </c>
      <c r="I450" s="239" t="s">
        <v>3843</v>
      </c>
      <c r="J450" s="239" t="s">
        <v>3843</v>
      </c>
      <c r="K450" s="238" t="s">
        <v>3870</v>
      </c>
      <c r="L450" s="238" t="s">
        <v>3883</v>
      </c>
      <c r="M450" s="240">
        <v>0.05</v>
      </c>
      <c r="N450" s="241"/>
      <c r="O450" s="242">
        <v>0.1</v>
      </c>
      <c r="P450" s="242">
        <v>0.2</v>
      </c>
      <c r="Q450" s="242">
        <v>0.3</v>
      </c>
      <c r="R450" s="242">
        <v>0.4</v>
      </c>
      <c r="S450" s="242">
        <v>0.5</v>
      </c>
      <c r="T450" s="242">
        <v>0.6</v>
      </c>
      <c r="U450" s="242">
        <v>0.7</v>
      </c>
      <c r="V450" s="242">
        <v>0.8</v>
      </c>
      <c r="W450" s="242">
        <v>0.9</v>
      </c>
      <c r="X450" s="242">
        <v>1</v>
      </c>
      <c r="Y450" s="243"/>
      <c r="Z450" s="244"/>
    </row>
    <row r="451" spans="1:26" ht="15" customHeight="1">
      <c r="A451" s="236" t="s">
        <v>1590</v>
      </c>
      <c r="B451" s="237" t="s">
        <v>1591</v>
      </c>
      <c r="C451" s="237" t="s">
        <v>4137</v>
      </c>
      <c r="D451" s="238">
        <v>12</v>
      </c>
      <c r="E451" s="238" t="s">
        <v>4043</v>
      </c>
      <c r="F451" s="237" t="s">
        <v>4409</v>
      </c>
      <c r="G451" s="238" t="s">
        <v>3961</v>
      </c>
      <c r="H451" s="238" t="s">
        <v>3855</v>
      </c>
      <c r="I451" s="239" t="s">
        <v>3843</v>
      </c>
      <c r="J451" s="239" t="s">
        <v>3843</v>
      </c>
      <c r="K451" s="238" t="s">
        <v>3870</v>
      </c>
      <c r="L451" s="238" t="s">
        <v>3883</v>
      </c>
      <c r="M451" s="240">
        <v>0.05</v>
      </c>
      <c r="N451" s="241"/>
      <c r="O451" s="242">
        <v>0.1</v>
      </c>
      <c r="P451" s="242">
        <v>0.2</v>
      </c>
      <c r="Q451" s="242">
        <v>0.3</v>
      </c>
      <c r="R451" s="242">
        <v>0.4</v>
      </c>
      <c r="S451" s="242">
        <v>0.5</v>
      </c>
      <c r="T451" s="242">
        <v>0.6</v>
      </c>
      <c r="U451" s="242">
        <v>0.7</v>
      </c>
      <c r="V451" s="242">
        <v>0.8</v>
      </c>
      <c r="W451" s="242">
        <v>0.9</v>
      </c>
      <c r="X451" s="242">
        <v>1</v>
      </c>
      <c r="Y451" s="243"/>
      <c r="Z451" s="244"/>
    </row>
    <row r="452" spans="1:26" ht="15" customHeight="1">
      <c r="A452" s="236" t="s">
        <v>1585</v>
      </c>
      <c r="B452" s="237" t="s">
        <v>1586</v>
      </c>
      <c r="C452" s="237" t="s">
        <v>4137</v>
      </c>
      <c r="D452" s="238">
        <v>16</v>
      </c>
      <c r="E452" s="238" t="s">
        <v>4138</v>
      </c>
      <c r="F452" s="237" t="s">
        <v>4410</v>
      </c>
      <c r="G452" s="238" t="s">
        <v>3961</v>
      </c>
      <c r="H452" s="238" t="s">
        <v>3855</v>
      </c>
      <c r="I452" s="239" t="s">
        <v>3843</v>
      </c>
      <c r="J452" s="239" t="s">
        <v>3843</v>
      </c>
      <c r="K452" s="238" t="s">
        <v>3870</v>
      </c>
      <c r="L452" s="238" t="s">
        <v>3883</v>
      </c>
      <c r="M452" s="240">
        <v>0.05</v>
      </c>
      <c r="N452" s="241"/>
      <c r="O452" s="242">
        <v>0.1</v>
      </c>
      <c r="P452" s="242">
        <v>0.2</v>
      </c>
      <c r="Q452" s="242">
        <v>0.3</v>
      </c>
      <c r="R452" s="242">
        <v>0.4</v>
      </c>
      <c r="S452" s="242">
        <v>0.5</v>
      </c>
      <c r="T452" s="242">
        <v>0.6</v>
      </c>
      <c r="U452" s="242">
        <v>0.7</v>
      </c>
      <c r="V452" s="242">
        <v>0.8</v>
      </c>
      <c r="W452" s="242">
        <v>0.9</v>
      </c>
      <c r="X452" s="242">
        <v>1</v>
      </c>
      <c r="Y452" s="243"/>
      <c r="Z452" s="244"/>
    </row>
    <row r="453" spans="1:26" ht="15" customHeight="1">
      <c r="A453" s="236" t="s">
        <v>1572</v>
      </c>
      <c r="B453" s="237" t="s">
        <v>1573</v>
      </c>
      <c r="C453" s="237" t="s">
        <v>4137</v>
      </c>
      <c r="D453" s="238">
        <v>17</v>
      </c>
      <c r="E453" s="238" t="s">
        <v>4156</v>
      </c>
      <c r="F453" s="237" t="s">
        <v>4411</v>
      </c>
      <c r="G453" s="238" t="s">
        <v>3961</v>
      </c>
      <c r="H453" s="238" t="s">
        <v>3855</v>
      </c>
      <c r="I453" s="239" t="s">
        <v>3843</v>
      </c>
      <c r="J453" s="239" t="s">
        <v>3843</v>
      </c>
      <c r="K453" s="238" t="s">
        <v>3870</v>
      </c>
      <c r="L453" s="238" t="s">
        <v>3883</v>
      </c>
      <c r="M453" s="240">
        <v>0.05</v>
      </c>
      <c r="N453" s="241"/>
      <c r="O453" s="242">
        <v>0.1</v>
      </c>
      <c r="P453" s="242">
        <v>0.2</v>
      </c>
      <c r="Q453" s="242">
        <v>0.3</v>
      </c>
      <c r="R453" s="242">
        <v>0.4</v>
      </c>
      <c r="S453" s="242">
        <v>0.5</v>
      </c>
      <c r="T453" s="242">
        <v>0.6</v>
      </c>
      <c r="U453" s="242">
        <v>0.7</v>
      </c>
      <c r="V453" s="242">
        <v>0.8</v>
      </c>
      <c r="W453" s="242">
        <v>0.9</v>
      </c>
      <c r="X453" s="242">
        <v>1</v>
      </c>
      <c r="Y453" s="243"/>
      <c r="Z453" s="249" t="s">
        <v>4108</v>
      </c>
    </row>
    <row r="454" spans="1:26" ht="15" customHeight="1">
      <c r="A454" s="236" t="s">
        <v>1567</v>
      </c>
      <c r="B454" s="237" t="s">
        <v>1568</v>
      </c>
      <c r="C454" s="237" t="s">
        <v>4137</v>
      </c>
      <c r="D454" s="238">
        <v>17</v>
      </c>
      <c r="E454" s="238" t="s">
        <v>4156</v>
      </c>
      <c r="F454" s="237" t="s">
        <v>4412</v>
      </c>
      <c r="G454" s="238" t="s">
        <v>3961</v>
      </c>
      <c r="H454" s="238" t="s">
        <v>3855</v>
      </c>
      <c r="I454" s="239" t="s">
        <v>3843</v>
      </c>
      <c r="J454" s="239" t="s">
        <v>3843</v>
      </c>
      <c r="K454" s="238" t="s">
        <v>3870</v>
      </c>
      <c r="L454" s="238" t="s">
        <v>3883</v>
      </c>
      <c r="M454" s="240">
        <v>0.05</v>
      </c>
      <c r="N454" s="241"/>
      <c r="O454" s="242">
        <v>0.1</v>
      </c>
      <c r="P454" s="242">
        <v>0.2</v>
      </c>
      <c r="Q454" s="242">
        <v>0.3</v>
      </c>
      <c r="R454" s="242">
        <v>0.4</v>
      </c>
      <c r="S454" s="242">
        <v>0.5</v>
      </c>
      <c r="T454" s="242">
        <v>0.6</v>
      </c>
      <c r="U454" s="242">
        <v>0.7</v>
      </c>
      <c r="V454" s="242">
        <v>0.8</v>
      </c>
      <c r="W454" s="242">
        <v>0.9</v>
      </c>
      <c r="X454" s="242">
        <v>1</v>
      </c>
      <c r="Y454" s="243"/>
      <c r="Z454" s="244"/>
    </row>
    <row r="455" spans="1:26" ht="15" customHeight="1">
      <c r="A455" s="236" t="s">
        <v>3318</v>
      </c>
      <c r="B455" s="237" t="s">
        <v>3319</v>
      </c>
      <c r="C455" s="237" t="s">
        <v>4137</v>
      </c>
      <c r="D455" s="238">
        <v>12</v>
      </c>
      <c r="E455" s="238" t="s">
        <v>4043</v>
      </c>
      <c r="F455" s="237" t="s">
        <v>4413</v>
      </c>
      <c r="G455" s="238" t="s">
        <v>3961</v>
      </c>
      <c r="H455" s="238" t="s">
        <v>3855</v>
      </c>
      <c r="I455" s="239" t="s">
        <v>3843</v>
      </c>
      <c r="J455" s="239" t="s">
        <v>3843</v>
      </c>
      <c r="K455" s="238" t="s">
        <v>3870</v>
      </c>
      <c r="L455" s="238" t="s">
        <v>3883</v>
      </c>
      <c r="M455" s="240">
        <v>0.05</v>
      </c>
      <c r="N455" s="241"/>
      <c r="O455" s="242">
        <v>0.1</v>
      </c>
      <c r="P455" s="242">
        <v>0.2</v>
      </c>
      <c r="Q455" s="242">
        <v>0.3</v>
      </c>
      <c r="R455" s="242">
        <v>0.4</v>
      </c>
      <c r="S455" s="242">
        <v>0.5</v>
      </c>
      <c r="T455" s="242">
        <v>0.6</v>
      </c>
      <c r="U455" s="242">
        <v>0.7</v>
      </c>
      <c r="V455" s="242">
        <v>0.8</v>
      </c>
      <c r="W455" s="242">
        <v>0.9</v>
      </c>
      <c r="X455" s="242">
        <v>1</v>
      </c>
      <c r="Y455" s="243"/>
      <c r="Z455" s="244"/>
    </row>
    <row r="456" spans="1:26" ht="15" customHeight="1">
      <c r="A456" s="236" t="s">
        <v>2535</v>
      </c>
      <c r="B456" s="237" t="s">
        <v>2536</v>
      </c>
      <c r="C456" s="237" t="s">
        <v>4137</v>
      </c>
      <c r="D456" s="238">
        <v>13</v>
      </c>
      <c r="E456" s="238" t="s">
        <v>4172</v>
      </c>
      <c r="F456" s="237" t="s">
        <v>4414</v>
      </c>
      <c r="G456" s="238" t="s">
        <v>3961</v>
      </c>
      <c r="H456" s="238" t="s">
        <v>3855</v>
      </c>
      <c r="I456" s="239" t="s">
        <v>3843</v>
      </c>
      <c r="J456" s="239" t="s">
        <v>3843</v>
      </c>
      <c r="K456" s="238" t="s">
        <v>3870</v>
      </c>
      <c r="L456" s="238" t="s">
        <v>3883</v>
      </c>
      <c r="M456" s="240">
        <v>0.05</v>
      </c>
      <c r="N456" s="241"/>
      <c r="O456" s="242">
        <v>0.1</v>
      </c>
      <c r="P456" s="242">
        <v>0.2</v>
      </c>
      <c r="Q456" s="242">
        <v>0.3</v>
      </c>
      <c r="R456" s="242">
        <v>0.4</v>
      </c>
      <c r="S456" s="242">
        <v>0.5</v>
      </c>
      <c r="T456" s="242">
        <v>0.6</v>
      </c>
      <c r="U456" s="242">
        <v>0.7</v>
      </c>
      <c r="V456" s="242">
        <v>0.8</v>
      </c>
      <c r="W456" s="242">
        <v>0.9</v>
      </c>
      <c r="X456" s="242">
        <v>1</v>
      </c>
      <c r="Y456" s="243"/>
      <c r="Z456" s="244"/>
    </row>
    <row r="457" spans="1:26" ht="15" customHeight="1">
      <c r="A457" s="236" t="s">
        <v>3312</v>
      </c>
      <c r="B457" s="237" t="s">
        <v>3313</v>
      </c>
      <c r="C457" s="237" t="s">
        <v>4137</v>
      </c>
      <c r="D457" s="238">
        <v>12</v>
      </c>
      <c r="E457" s="238" t="s">
        <v>4043</v>
      </c>
      <c r="F457" s="237" t="s">
        <v>4415</v>
      </c>
      <c r="G457" s="238" t="s">
        <v>3961</v>
      </c>
      <c r="H457" s="238" t="s">
        <v>3855</v>
      </c>
      <c r="I457" s="239" t="s">
        <v>3843</v>
      </c>
      <c r="J457" s="239" t="s">
        <v>3843</v>
      </c>
      <c r="K457" s="238" t="s">
        <v>3870</v>
      </c>
      <c r="L457" s="238" t="s">
        <v>3883</v>
      </c>
      <c r="M457" s="240">
        <v>0.05</v>
      </c>
      <c r="N457" s="241"/>
      <c r="O457" s="242">
        <v>0.1</v>
      </c>
      <c r="P457" s="242">
        <v>0.2</v>
      </c>
      <c r="Q457" s="242">
        <v>0.3</v>
      </c>
      <c r="R457" s="242">
        <v>0.4</v>
      </c>
      <c r="S457" s="242">
        <v>0.5</v>
      </c>
      <c r="T457" s="242">
        <v>0.6</v>
      </c>
      <c r="U457" s="242">
        <v>0.7</v>
      </c>
      <c r="V457" s="242">
        <v>0.8</v>
      </c>
      <c r="W457" s="242">
        <v>0.9</v>
      </c>
      <c r="X457" s="242">
        <v>1</v>
      </c>
      <c r="Y457" s="243"/>
      <c r="Z457" s="244"/>
    </row>
    <row r="458" spans="1:26" ht="15" customHeight="1">
      <c r="A458" s="236" t="s">
        <v>1032</v>
      </c>
      <c r="B458" s="237" t="s">
        <v>1033</v>
      </c>
      <c r="C458" s="237" t="s">
        <v>4137</v>
      </c>
      <c r="D458" s="238">
        <v>15</v>
      </c>
      <c r="E458" s="238" t="s">
        <v>4158</v>
      </c>
      <c r="F458" s="237" t="s">
        <v>4416</v>
      </c>
      <c r="G458" s="238" t="s">
        <v>3961</v>
      </c>
      <c r="H458" s="238" t="s">
        <v>3855</v>
      </c>
      <c r="I458" s="239" t="s">
        <v>3843</v>
      </c>
      <c r="J458" s="239" t="s">
        <v>3843</v>
      </c>
      <c r="K458" s="238" t="s">
        <v>3870</v>
      </c>
      <c r="L458" s="238" t="s">
        <v>3883</v>
      </c>
      <c r="M458" s="240">
        <v>0.05</v>
      </c>
      <c r="N458" s="241"/>
      <c r="O458" s="242">
        <v>0.1</v>
      </c>
      <c r="P458" s="242">
        <v>0.2</v>
      </c>
      <c r="Q458" s="242">
        <v>0.3</v>
      </c>
      <c r="R458" s="242">
        <v>0.4</v>
      </c>
      <c r="S458" s="242">
        <v>0.5</v>
      </c>
      <c r="T458" s="242">
        <v>0.6</v>
      </c>
      <c r="U458" s="242">
        <v>0.7</v>
      </c>
      <c r="V458" s="242">
        <v>0.8</v>
      </c>
      <c r="W458" s="242">
        <v>0.9</v>
      </c>
      <c r="X458" s="242">
        <v>1</v>
      </c>
      <c r="Y458" s="243"/>
      <c r="Z458" s="244"/>
    </row>
    <row r="459" spans="1:26" ht="15" customHeight="1">
      <c r="A459" s="236" t="s">
        <v>1025</v>
      </c>
      <c r="B459" s="237" t="s">
        <v>1026</v>
      </c>
      <c r="C459" s="237" t="s">
        <v>4137</v>
      </c>
      <c r="D459" s="238">
        <v>14</v>
      </c>
      <c r="E459" s="238" t="s">
        <v>4150</v>
      </c>
      <c r="F459" s="237" t="s">
        <v>4417</v>
      </c>
      <c r="G459" s="238" t="s">
        <v>3961</v>
      </c>
      <c r="H459" s="238" t="s">
        <v>3855</v>
      </c>
      <c r="I459" s="239" t="s">
        <v>3843</v>
      </c>
      <c r="J459" s="239" t="s">
        <v>3843</v>
      </c>
      <c r="K459" s="238" t="s">
        <v>3870</v>
      </c>
      <c r="L459" s="238" t="s">
        <v>3883</v>
      </c>
      <c r="M459" s="240">
        <v>0.05</v>
      </c>
      <c r="N459" s="241"/>
      <c r="O459" s="242">
        <v>0.1</v>
      </c>
      <c r="P459" s="242">
        <v>0.2</v>
      </c>
      <c r="Q459" s="242">
        <v>0.3</v>
      </c>
      <c r="R459" s="242">
        <v>0.4</v>
      </c>
      <c r="S459" s="242">
        <v>0.5</v>
      </c>
      <c r="T459" s="242">
        <v>0.6</v>
      </c>
      <c r="U459" s="242">
        <v>0.7</v>
      </c>
      <c r="V459" s="242">
        <v>0.8</v>
      </c>
      <c r="W459" s="242">
        <v>0.9</v>
      </c>
      <c r="X459" s="242">
        <v>1</v>
      </c>
      <c r="Y459" s="243"/>
      <c r="Z459" s="244"/>
    </row>
    <row r="460" spans="1:26" ht="15" customHeight="1">
      <c r="A460" s="236" t="s">
        <v>3729</v>
      </c>
      <c r="B460" s="237" t="s">
        <v>3730</v>
      </c>
      <c r="C460" s="237" t="s">
        <v>4137</v>
      </c>
      <c r="D460" s="238">
        <v>16</v>
      </c>
      <c r="E460" s="238" t="s">
        <v>4138</v>
      </c>
      <c r="F460" s="237" t="s">
        <v>4418</v>
      </c>
      <c r="G460" s="238" t="s">
        <v>3961</v>
      </c>
      <c r="H460" s="238" t="s">
        <v>3855</v>
      </c>
      <c r="I460" s="239" t="s">
        <v>3843</v>
      </c>
      <c r="J460" s="239" t="s">
        <v>3843</v>
      </c>
      <c r="K460" s="238" t="s">
        <v>3870</v>
      </c>
      <c r="L460" s="238" t="s">
        <v>3883</v>
      </c>
      <c r="M460" s="240">
        <v>0.05</v>
      </c>
      <c r="N460" s="241"/>
      <c r="O460" s="242">
        <v>0.1</v>
      </c>
      <c r="P460" s="242">
        <v>0.2</v>
      </c>
      <c r="Q460" s="242">
        <v>0.3</v>
      </c>
      <c r="R460" s="242">
        <v>0.4</v>
      </c>
      <c r="S460" s="242">
        <v>0.5</v>
      </c>
      <c r="T460" s="242">
        <v>0.6</v>
      </c>
      <c r="U460" s="242">
        <v>0.7</v>
      </c>
      <c r="V460" s="242">
        <v>0.8</v>
      </c>
      <c r="W460" s="242">
        <v>0.9</v>
      </c>
      <c r="X460" s="242">
        <v>1</v>
      </c>
      <c r="Y460" s="243"/>
      <c r="Z460" s="244"/>
    </row>
    <row r="461" spans="1:26" ht="15" customHeight="1">
      <c r="A461" s="236" t="s">
        <v>3691</v>
      </c>
      <c r="B461" s="237" t="s">
        <v>3692</v>
      </c>
      <c r="C461" s="237" t="s">
        <v>4137</v>
      </c>
      <c r="D461" s="238">
        <v>17</v>
      </c>
      <c r="E461" s="238" t="s">
        <v>4156</v>
      </c>
      <c r="F461" s="237" t="s">
        <v>4419</v>
      </c>
      <c r="G461" s="238" t="s">
        <v>3961</v>
      </c>
      <c r="H461" s="238" t="s">
        <v>3855</v>
      </c>
      <c r="I461" s="239" t="s">
        <v>3843</v>
      </c>
      <c r="J461" s="239" t="s">
        <v>3843</v>
      </c>
      <c r="K461" s="238" t="s">
        <v>3870</v>
      </c>
      <c r="L461" s="238" t="s">
        <v>3883</v>
      </c>
      <c r="M461" s="240">
        <v>0.05</v>
      </c>
      <c r="N461" s="241"/>
      <c r="O461" s="242">
        <v>0.1</v>
      </c>
      <c r="P461" s="242">
        <v>0.2</v>
      </c>
      <c r="Q461" s="242">
        <v>0.3</v>
      </c>
      <c r="R461" s="242">
        <v>0.4</v>
      </c>
      <c r="S461" s="242">
        <v>0.5</v>
      </c>
      <c r="T461" s="242">
        <v>0.6</v>
      </c>
      <c r="U461" s="242">
        <v>0.7</v>
      </c>
      <c r="V461" s="242">
        <v>0.8</v>
      </c>
      <c r="W461" s="242">
        <v>0.9</v>
      </c>
      <c r="X461" s="242">
        <v>1</v>
      </c>
      <c r="Y461" s="243"/>
      <c r="Z461" s="244"/>
    </row>
    <row r="462" spans="1:26" ht="15" customHeight="1">
      <c r="A462" s="236" t="s">
        <v>3722</v>
      </c>
      <c r="B462" s="237" t="s">
        <v>3723</v>
      </c>
      <c r="C462" s="237" t="s">
        <v>4137</v>
      </c>
      <c r="D462" s="238">
        <v>17</v>
      </c>
      <c r="E462" s="238" t="s">
        <v>4156</v>
      </c>
      <c r="F462" s="237" t="s">
        <v>4420</v>
      </c>
      <c r="G462" s="238" t="s">
        <v>3961</v>
      </c>
      <c r="H462" s="238" t="s">
        <v>3855</v>
      </c>
      <c r="I462" s="239" t="s">
        <v>3843</v>
      </c>
      <c r="J462" s="239" t="s">
        <v>3843</v>
      </c>
      <c r="K462" s="238" t="s">
        <v>3870</v>
      </c>
      <c r="L462" s="238" t="s">
        <v>3883</v>
      </c>
      <c r="M462" s="240">
        <v>0.05</v>
      </c>
      <c r="N462" s="241"/>
      <c r="O462" s="242">
        <v>0.1</v>
      </c>
      <c r="P462" s="242">
        <v>0.2</v>
      </c>
      <c r="Q462" s="242">
        <v>0.3</v>
      </c>
      <c r="R462" s="242">
        <v>0.4</v>
      </c>
      <c r="S462" s="242">
        <v>0.5</v>
      </c>
      <c r="T462" s="242">
        <v>0.6</v>
      </c>
      <c r="U462" s="242">
        <v>0.7</v>
      </c>
      <c r="V462" s="242">
        <v>0.8</v>
      </c>
      <c r="W462" s="242">
        <v>0.9</v>
      </c>
      <c r="X462" s="242">
        <v>1</v>
      </c>
      <c r="Y462" s="243"/>
      <c r="Z462" s="244"/>
    </row>
    <row r="463" spans="1:26" ht="15" customHeight="1">
      <c r="A463" s="236" t="s">
        <v>3685</v>
      </c>
      <c r="B463" s="237" t="s">
        <v>3686</v>
      </c>
      <c r="C463" s="237" t="s">
        <v>4137</v>
      </c>
      <c r="D463" s="238">
        <v>16</v>
      </c>
      <c r="E463" s="238" t="s">
        <v>4138</v>
      </c>
      <c r="F463" s="237" t="s">
        <v>4421</v>
      </c>
      <c r="G463" s="238" t="s">
        <v>3961</v>
      </c>
      <c r="H463" s="238" t="s">
        <v>3855</v>
      </c>
      <c r="I463" s="239" t="s">
        <v>3843</v>
      </c>
      <c r="J463" s="239" t="s">
        <v>3843</v>
      </c>
      <c r="K463" s="238" t="s">
        <v>3870</v>
      </c>
      <c r="L463" s="238" t="s">
        <v>3883</v>
      </c>
      <c r="M463" s="240">
        <v>0.05</v>
      </c>
      <c r="N463" s="241"/>
      <c r="O463" s="242">
        <v>0.1</v>
      </c>
      <c r="P463" s="242">
        <v>0.2</v>
      </c>
      <c r="Q463" s="242">
        <v>0.3</v>
      </c>
      <c r="R463" s="242">
        <v>0.4</v>
      </c>
      <c r="S463" s="242">
        <v>0.5</v>
      </c>
      <c r="T463" s="242">
        <v>0.6</v>
      </c>
      <c r="U463" s="242">
        <v>0.7</v>
      </c>
      <c r="V463" s="242">
        <v>0.8</v>
      </c>
      <c r="W463" s="242">
        <v>0.9</v>
      </c>
      <c r="X463" s="242">
        <v>1</v>
      </c>
      <c r="Y463" s="243"/>
      <c r="Z463" s="255" t="s">
        <v>4422</v>
      </c>
    </row>
    <row r="464" spans="1:26" ht="15" customHeight="1">
      <c r="A464" s="236" t="s">
        <v>3680</v>
      </c>
      <c r="B464" s="237" t="s">
        <v>3681</v>
      </c>
      <c r="C464" s="237" t="s">
        <v>4137</v>
      </c>
      <c r="D464" s="238">
        <v>17</v>
      </c>
      <c r="E464" s="238" t="s">
        <v>4156</v>
      </c>
      <c r="F464" s="237" t="s">
        <v>4423</v>
      </c>
      <c r="G464" s="238" t="s">
        <v>3961</v>
      </c>
      <c r="H464" s="238" t="s">
        <v>3855</v>
      </c>
      <c r="I464" s="239" t="s">
        <v>3843</v>
      </c>
      <c r="J464" s="239" t="s">
        <v>3843</v>
      </c>
      <c r="K464" s="238" t="s">
        <v>3870</v>
      </c>
      <c r="L464" s="238" t="s">
        <v>3883</v>
      </c>
      <c r="M464" s="240">
        <v>0.05</v>
      </c>
      <c r="N464" s="241"/>
      <c r="O464" s="242">
        <v>0.1</v>
      </c>
      <c r="P464" s="242">
        <v>0.2</v>
      </c>
      <c r="Q464" s="242">
        <v>0.3</v>
      </c>
      <c r="R464" s="242">
        <v>0.4</v>
      </c>
      <c r="S464" s="242">
        <v>0.5</v>
      </c>
      <c r="T464" s="242">
        <v>0.6</v>
      </c>
      <c r="U464" s="242">
        <v>0.7</v>
      </c>
      <c r="V464" s="242">
        <v>0.8</v>
      </c>
      <c r="W464" s="242">
        <v>0.9</v>
      </c>
      <c r="X464" s="242">
        <v>1</v>
      </c>
      <c r="Y464" s="243"/>
      <c r="Z464" s="244"/>
    </row>
    <row r="465" spans="1:26" ht="15" customHeight="1">
      <c r="A465" s="236" t="s">
        <v>3674</v>
      </c>
      <c r="B465" s="237" t="s">
        <v>3675</v>
      </c>
      <c r="C465" s="237" t="s">
        <v>4137</v>
      </c>
      <c r="D465" s="238">
        <v>12</v>
      </c>
      <c r="E465" s="238" t="s">
        <v>4043</v>
      </c>
      <c r="F465" s="237" t="s">
        <v>4424</v>
      </c>
      <c r="G465" s="238" t="s">
        <v>3867</v>
      </c>
      <c r="H465" s="238" t="s">
        <v>3855</v>
      </c>
      <c r="I465" s="239" t="s">
        <v>3843</v>
      </c>
      <c r="J465" s="239" t="s">
        <v>3843</v>
      </c>
      <c r="K465" s="238" t="s">
        <v>3870</v>
      </c>
      <c r="L465" s="238" t="s">
        <v>3883</v>
      </c>
      <c r="M465" s="240">
        <v>0.1</v>
      </c>
      <c r="N465" s="241"/>
      <c r="O465" s="242">
        <v>0.1</v>
      </c>
      <c r="P465" s="242">
        <v>0.2</v>
      </c>
      <c r="Q465" s="242">
        <v>0.3</v>
      </c>
      <c r="R465" s="242">
        <v>0.4</v>
      </c>
      <c r="S465" s="242">
        <v>0.5</v>
      </c>
      <c r="T465" s="242">
        <v>0.6</v>
      </c>
      <c r="U465" s="242">
        <v>0.7</v>
      </c>
      <c r="V465" s="242">
        <v>0.8</v>
      </c>
      <c r="W465" s="242">
        <v>0.9</v>
      </c>
      <c r="X465" s="242">
        <v>1</v>
      </c>
      <c r="Y465" s="243"/>
      <c r="Z465" s="244"/>
    </row>
    <row r="466" spans="1:26" ht="15" customHeight="1">
      <c r="A466" s="236" t="s">
        <v>3663</v>
      </c>
      <c r="B466" s="237" t="s">
        <v>3664</v>
      </c>
      <c r="C466" s="237" t="s">
        <v>4137</v>
      </c>
      <c r="D466" s="238">
        <v>14</v>
      </c>
      <c r="E466" s="238" t="s">
        <v>4150</v>
      </c>
      <c r="F466" s="237" t="s">
        <v>4425</v>
      </c>
      <c r="G466" s="238" t="s">
        <v>3961</v>
      </c>
      <c r="H466" s="238" t="s">
        <v>3855</v>
      </c>
      <c r="I466" s="239" t="s">
        <v>3843</v>
      </c>
      <c r="J466" s="239" t="s">
        <v>3843</v>
      </c>
      <c r="K466" s="238" t="s">
        <v>3870</v>
      </c>
      <c r="L466" s="238" t="s">
        <v>3883</v>
      </c>
      <c r="M466" s="240">
        <v>0.05</v>
      </c>
      <c r="N466" s="241"/>
      <c r="O466" s="242">
        <v>0.1</v>
      </c>
      <c r="P466" s="242">
        <v>0.2</v>
      </c>
      <c r="Q466" s="242">
        <v>0.3</v>
      </c>
      <c r="R466" s="242">
        <v>0.4</v>
      </c>
      <c r="S466" s="242">
        <v>0.5</v>
      </c>
      <c r="T466" s="242">
        <v>0.6</v>
      </c>
      <c r="U466" s="242">
        <v>0.7</v>
      </c>
      <c r="V466" s="242">
        <v>0.8</v>
      </c>
      <c r="W466" s="242">
        <v>0.9</v>
      </c>
      <c r="X466" s="242">
        <v>1</v>
      </c>
      <c r="Y466" s="243"/>
      <c r="Z466" s="244"/>
    </row>
    <row r="467" spans="1:26" ht="15" customHeight="1">
      <c r="A467" s="236" t="s">
        <v>3717</v>
      </c>
      <c r="B467" s="237" t="s">
        <v>3718</v>
      </c>
      <c r="C467" s="237" t="s">
        <v>4137</v>
      </c>
      <c r="D467" s="238">
        <v>16</v>
      </c>
      <c r="E467" s="238" t="s">
        <v>4138</v>
      </c>
      <c r="F467" s="237" t="s">
        <v>4426</v>
      </c>
      <c r="G467" s="238" t="s">
        <v>3961</v>
      </c>
      <c r="H467" s="238" t="s">
        <v>3855</v>
      </c>
      <c r="I467" s="239" t="s">
        <v>3843</v>
      </c>
      <c r="J467" s="239" t="s">
        <v>3843</v>
      </c>
      <c r="K467" s="238" t="s">
        <v>3870</v>
      </c>
      <c r="L467" s="238" t="s">
        <v>3883</v>
      </c>
      <c r="M467" s="240">
        <v>0.05</v>
      </c>
      <c r="N467" s="241"/>
      <c r="O467" s="242">
        <v>0.1</v>
      </c>
      <c r="P467" s="242">
        <v>0.2</v>
      </c>
      <c r="Q467" s="242">
        <v>0.3</v>
      </c>
      <c r="R467" s="242">
        <v>0.4</v>
      </c>
      <c r="S467" s="242">
        <v>0.5</v>
      </c>
      <c r="T467" s="242">
        <v>0.6</v>
      </c>
      <c r="U467" s="242">
        <v>0.7</v>
      </c>
      <c r="V467" s="242">
        <v>0.8</v>
      </c>
      <c r="W467" s="242">
        <v>0.9</v>
      </c>
      <c r="X467" s="242">
        <v>1</v>
      </c>
      <c r="Y467" s="243"/>
      <c r="Z467" s="244"/>
    </row>
    <row r="468" spans="1:26" ht="15" customHeight="1">
      <c r="A468" s="236" t="s">
        <v>3658</v>
      </c>
      <c r="B468" s="237" t="s">
        <v>3659</v>
      </c>
      <c r="C468" s="237" t="s">
        <v>4137</v>
      </c>
      <c r="D468" s="238">
        <v>11</v>
      </c>
      <c r="E468" s="238" t="s">
        <v>3964</v>
      </c>
      <c r="F468" s="237" t="s">
        <v>4427</v>
      </c>
      <c r="G468" s="238" t="s">
        <v>3961</v>
      </c>
      <c r="H468" s="238" t="s">
        <v>3855</v>
      </c>
      <c r="I468" s="239" t="s">
        <v>3843</v>
      </c>
      <c r="J468" s="239" t="s">
        <v>3843</v>
      </c>
      <c r="K468" s="238" t="s">
        <v>3870</v>
      </c>
      <c r="L468" s="238" t="s">
        <v>3883</v>
      </c>
      <c r="M468" s="240">
        <v>0.05</v>
      </c>
      <c r="N468" s="241"/>
      <c r="O468" s="242">
        <v>0.1</v>
      </c>
      <c r="P468" s="242">
        <v>0.2</v>
      </c>
      <c r="Q468" s="242">
        <v>0.3</v>
      </c>
      <c r="R468" s="242">
        <v>0.4</v>
      </c>
      <c r="S468" s="242">
        <v>0.5</v>
      </c>
      <c r="T468" s="242">
        <v>0.6</v>
      </c>
      <c r="U468" s="242">
        <v>0.7</v>
      </c>
      <c r="V468" s="242">
        <v>0.8</v>
      </c>
      <c r="W468" s="242">
        <v>0.9</v>
      </c>
      <c r="X468" s="242">
        <v>1</v>
      </c>
      <c r="Y468" s="243"/>
      <c r="Z468" s="244"/>
    </row>
    <row r="469" spans="1:26" ht="15" customHeight="1">
      <c r="A469" s="236" t="s">
        <v>3647</v>
      </c>
      <c r="B469" s="237" t="s">
        <v>3648</v>
      </c>
      <c r="C469" s="237" t="s">
        <v>4137</v>
      </c>
      <c r="D469" s="238">
        <v>11</v>
      </c>
      <c r="E469" s="238" t="s">
        <v>3964</v>
      </c>
      <c r="F469" s="237" t="s">
        <v>4428</v>
      </c>
      <c r="G469" s="238" t="s">
        <v>3961</v>
      </c>
      <c r="H469" s="238" t="s">
        <v>3855</v>
      </c>
      <c r="I469" s="239" t="s">
        <v>3843</v>
      </c>
      <c r="J469" s="239" t="s">
        <v>3843</v>
      </c>
      <c r="K469" s="238" t="s">
        <v>3870</v>
      </c>
      <c r="L469" s="238" t="s">
        <v>3883</v>
      </c>
      <c r="M469" s="240">
        <v>0.05</v>
      </c>
      <c r="N469" s="241"/>
      <c r="O469" s="242">
        <v>0.1</v>
      </c>
      <c r="P469" s="242">
        <v>0.2</v>
      </c>
      <c r="Q469" s="242">
        <v>0.3</v>
      </c>
      <c r="R469" s="242">
        <v>0.4</v>
      </c>
      <c r="S469" s="242">
        <v>0.5</v>
      </c>
      <c r="T469" s="242">
        <v>0.6</v>
      </c>
      <c r="U469" s="242">
        <v>0.7</v>
      </c>
      <c r="V469" s="242">
        <v>0.8</v>
      </c>
      <c r="W469" s="242">
        <v>0.9</v>
      </c>
      <c r="X469" s="242">
        <v>1</v>
      </c>
      <c r="Y469" s="243"/>
      <c r="Z469" s="244"/>
    </row>
    <row r="470" spans="1:26" ht="15" customHeight="1">
      <c r="A470" s="236" t="s">
        <v>3641</v>
      </c>
      <c r="B470" s="237" t="s">
        <v>3642</v>
      </c>
      <c r="C470" s="237" t="s">
        <v>4137</v>
      </c>
      <c r="D470" s="238">
        <v>10</v>
      </c>
      <c r="E470" s="238" t="s">
        <v>3971</v>
      </c>
      <c r="F470" s="237" t="s">
        <v>4429</v>
      </c>
      <c r="G470" s="238" t="s">
        <v>3961</v>
      </c>
      <c r="H470" s="238" t="s">
        <v>3855</v>
      </c>
      <c r="I470" s="239" t="s">
        <v>3843</v>
      </c>
      <c r="J470" s="239" t="s">
        <v>3843</v>
      </c>
      <c r="K470" s="238" t="s">
        <v>3870</v>
      </c>
      <c r="L470" s="238" t="s">
        <v>3883</v>
      </c>
      <c r="M470" s="240">
        <v>0.05</v>
      </c>
      <c r="N470" s="241"/>
      <c r="O470" s="242">
        <v>0.1</v>
      </c>
      <c r="P470" s="242">
        <v>0.2</v>
      </c>
      <c r="Q470" s="242">
        <v>0.3</v>
      </c>
      <c r="R470" s="242">
        <v>0.4</v>
      </c>
      <c r="S470" s="242">
        <v>0.5</v>
      </c>
      <c r="T470" s="242">
        <v>0.6</v>
      </c>
      <c r="U470" s="242">
        <v>0.7</v>
      </c>
      <c r="V470" s="242">
        <v>0.8</v>
      </c>
      <c r="W470" s="242">
        <v>0.9</v>
      </c>
      <c r="X470" s="242">
        <v>1</v>
      </c>
      <c r="Y470" s="243"/>
      <c r="Z470" s="244"/>
    </row>
    <row r="471" spans="1:26" ht="15" customHeight="1">
      <c r="A471" s="236" t="s">
        <v>3636</v>
      </c>
      <c r="B471" s="237" t="s">
        <v>3637</v>
      </c>
      <c r="C471" s="237" t="s">
        <v>4137</v>
      </c>
      <c r="D471" s="238">
        <v>16</v>
      </c>
      <c r="E471" s="238" t="s">
        <v>4138</v>
      </c>
      <c r="F471" s="237" t="s">
        <v>4430</v>
      </c>
      <c r="G471" s="238" t="s">
        <v>3961</v>
      </c>
      <c r="H471" s="238" t="s">
        <v>3855</v>
      </c>
      <c r="I471" s="239" t="s">
        <v>3843</v>
      </c>
      <c r="J471" s="239" t="s">
        <v>3843</v>
      </c>
      <c r="K471" s="238" t="s">
        <v>3870</v>
      </c>
      <c r="L471" s="238" t="s">
        <v>3883</v>
      </c>
      <c r="M471" s="240">
        <v>0.05</v>
      </c>
      <c r="N471" s="241"/>
      <c r="O471" s="242">
        <v>0.1</v>
      </c>
      <c r="P471" s="242">
        <v>0.2</v>
      </c>
      <c r="Q471" s="242">
        <v>0.3</v>
      </c>
      <c r="R471" s="242">
        <v>0.4</v>
      </c>
      <c r="S471" s="242">
        <v>0.5</v>
      </c>
      <c r="T471" s="242">
        <v>0.6</v>
      </c>
      <c r="U471" s="242">
        <v>0.7</v>
      </c>
      <c r="V471" s="242">
        <v>0.8</v>
      </c>
      <c r="W471" s="242">
        <v>0.9</v>
      </c>
      <c r="X471" s="242">
        <v>1</v>
      </c>
      <c r="Y471" s="243"/>
      <c r="Z471" s="244"/>
    </row>
    <row r="472" spans="1:26" ht="15" customHeight="1">
      <c r="A472" s="236" t="s">
        <v>3624</v>
      </c>
      <c r="B472" s="237" t="s">
        <v>3625</v>
      </c>
      <c r="C472" s="237" t="s">
        <v>4137</v>
      </c>
      <c r="D472" s="238">
        <v>10</v>
      </c>
      <c r="E472" s="238" t="s">
        <v>3971</v>
      </c>
      <c r="F472" s="237" t="s">
        <v>4431</v>
      </c>
      <c r="G472" s="238" t="s">
        <v>3961</v>
      </c>
      <c r="H472" s="238" t="s">
        <v>3855</v>
      </c>
      <c r="I472" s="239" t="s">
        <v>3843</v>
      </c>
      <c r="J472" s="239" t="s">
        <v>3843</v>
      </c>
      <c r="K472" s="238" t="s">
        <v>3870</v>
      </c>
      <c r="L472" s="238" t="s">
        <v>3883</v>
      </c>
      <c r="M472" s="240">
        <v>0.05</v>
      </c>
      <c r="N472" s="241"/>
      <c r="O472" s="242">
        <v>0.1</v>
      </c>
      <c r="P472" s="242">
        <v>0.2</v>
      </c>
      <c r="Q472" s="242">
        <v>0.3</v>
      </c>
      <c r="R472" s="242">
        <v>0.4</v>
      </c>
      <c r="S472" s="242">
        <v>0.5</v>
      </c>
      <c r="T472" s="242">
        <v>0.6</v>
      </c>
      <c r="U472" s="242">
        <v>0.7</v>
      </c>
      <c r="V472" s="242">
        <v>0.8</v>
      </c>
      <c r="W472" s="242">
        <v>0.9</v>
      </c>
      <c r="X472" s="242">
        <v>1</v>
      </c>
      <c r="Y472" s="243"/>
      <c r="Z472" s="244"/>
    </row>
    <row r="473" spans="1:26" ht="15" customHeight="1">
      <c r="A473" s="236" t="s">
        <v>3614</v>
      </c>
      <c r="B473" s="237" t="s">
        <v>3615</v>
      </c>
      <c r="C473" s="237" t="s">
        <v>4137</v>
      </c>
      <c r="D473" s="238">
        <v>14</v>
      </c>
      <c r="E473" s="238" t="s">
        <v>4150</v>
      </c>
      <c r="F473" s="237" t="s">
        <v>4432</v>
      </c>
      <c r="G473" s="238" t="s">
        <v>3961</v>
      </c>
      <c r="H473" s="238" t="s">
        <v>3855</v>
      </c>
      <c r="I473" s="239" t="s">
        <v>3843</v>
      </c>
      <c r="J473" s="239" t="s">
        <v>3843</v>
      </c>
      <c r="K473" s="238" t="s">
        <v>3870</v>
      </c>
      <c r="L473" s="238" t="s">
        <v>3883</v>
      </c>
      <c r="M473" s="240">
        <v>0.05</v>
      </c>
      <c r="N473" s="241"/>
      <c r="O473" s="242">
        <v>0.1</v>
      </c>
      <c r="P473" s="242">
        <v>0.2</v>
      </c>
      <c r="Q473" s="242">
        <v>0.3</v>
      </c>
      <c r="R473" s="242">
        <v>0.4</v>
      </c>
      <c r="S473" s="242">
        <v>0.5</v>
      </c>
      <c r="T473" s="242">
        <v>0.6</v>
      </c>
      <c r="U473" s="242">
        <v>0.7</v>
      </c>
      <c r="V473" s="242">
        <v>0.8</v>
      </c>
      <c r="W473" s="242">
        <v>0.9</v>
      </c>
      <c r="X473" s="242">
        <v>1</v>
      </c>
      <c r="Y473" s="243"/>
      <c r="Z473" s="244"/>
    </row>
    <row r="474" spans="1:26" ht="15" customHeight="1">
      <c r="A474" s="236" t="s">
        <v>3591</v>
      </c>
      <c r="B474" s="244" t="s">
        <v>4433</v>
      </c>
      <c r="C474" s="237" t="s">
        <v>4137</v>
      </c>
      <c r="D474" s="238">
        <v>17</v>
      </c>
      <c r="E474" s="238" t="s">
        <v>4156</v>
      </c>
      <c r="F474" s="237" t="s">
        <v>4434</v>
      </c>
      <c r="G474" s="238" t="s">
        <v>3961</v>
      </c>
      <c r="H474" s="238" t="s">
        <v>3855</v>
      </c>
      <c r="I474" s="239" t="s">
        <v>3843</v>
      </c>
      <c r="J474" s="239" t="s">
        <v>3843</v>
      </c>
      <c r="K474" s="238" t="s">
        <v>3870</v>
      </c>
      <c r="L474" s="238" t="s">
        <v>3883</v>
      </c>
      <c r="M474" s="240">
        <v>0.05</v>
      </c>
      <c r="N474" s="241"/>
      <c r="O474" s="242">
        <v>0.1</v>
      </c>
      <c r="P474" s="242">
        <v>0.2</v>
      </c>
      <c r="Q474" s="242">
        <v>0.3</v>
      </c>
      <c r="R474" s="242">
        <v>0.4</v>
      </c>
      <c r="S474" s="242">
        <v>0.5</v>
      </c>
      <c r="T474" s="242">
        <v>0.6</v>
      </c>
      <c r="U474" s="242">
        <v>0.7</v>
      </c>
      <c r="V474" s="242">
        <v>0.8</v>
      </c>
      <c r="W474" s="242">
        <v>0.9</v>
      </c>
      <c r="X474" s="242">
        <v>1</v>
      </c>
      <c r="Y474" s="243"/>
      <c r="Z474" s="244"/>
    </row>
    <row r="475" spans="1:26" ht="15" customHeight="1">
      <c r="A475" s="236" t="s">
        <v>3413</v>
      </c>
      <c r="B475" s="237" t="s">
        <v>3414</v>
      </c>
      <c r="C475" s="237" t="s">
        <v>4137</v>
      </c>
      <c r="D475" s="238">
        <v>14</v>
      </c>
      <c r="E475" s="238" t="s">
        <v>4150</v>
      </c>
      <c r="F475" s="237" t="s">
        <v>4435</v>
      </c>
      <c r="G475" s="238" t="s">
        <v>3961</v>
      </c>
      <c r="H475" s="238" t="s">
        <v>3855</v>
      </c>
      <c r="I475" s="239" t="s">
        <v>3843</v>
      </c>
      <c r="J475" s="239" t="s">
        <v>3843</v>
      </c>
      <c r="K475" s="238" t="s">
        <v>3870</v>
      </c>
      <c r="L475" s="238" t="s">
        <v>3883</v>
      </c>
      <c r="M475" s="240">
        <v>0.05</v>
      </c>
      <c r="N475" s="241"/>
      <c r="O475" s="242">
        <v>0.1</v>
      </c>
      <c r="P475" s="242">
        <v>0.2</v>
      </c>
      <c r="Q475" s="242">
        <v>0.3</v>
      </c>
      <c r="R475" s="242">
        <v>0.4</v>
      </c>
      <c r="S475" s="242">
        <v>0.5</v>
      </c>
      <c r="T475" s="242">
        <v>0.6</v>
      </c>
      <c r="U475" s="242">
        <v>0.7</v>
      </c>
      <c r="V475" s="242">
        <v>0.8</v>
      </c>
      <c r="W475" s="242">
        <v>0.9</v>
      </c>
      <c r="X475" s="242">
        <v>1</v>
      </c>
      <c r="Y475" s="243"/>
      <c r="Z475" s="244"/>
    </row>
    <row r="476" spans="1:26" ht="15" customHeight="1">
      <c r="A476" s="236" t="s">
        <v>3396</v>
      </c>
      <c r="B476" s="237" t="s">
        <v>3397</v>
      </c>
      <c r="C476" s="237" t="s">
        <v>4137</v>
      </c>
      <c r="D476" s="238">
        <v>14</v>
      </c>
      <c r="E476" s="238" t="s">
        <v>4150</v>
      </c>
      <c r="F476" s="237" t="s">
        <v>4436</v>
      </c>
      <c r="G476" s="238" t="s">
        <v>3899</v>
      </c>
      <c r="H476" s="238" t="s">
        <v>3855</v>
      </c>
      <c r="I476" s="239" t="s">
        <v>3843</v>
      </c>
      <c r="J476" s="239" t="s">
        <v>3843</v>
      </c>
      <c r="K476" s="238" t="s">
        <v>3902</v>
      </c>
      <c r="L476" s="238" t="s">
        <v>3883</v>
      </c>
      <c r="M476" s="240">
        <v>0.34</v>
      </c>
      <c r="N476" s="241"/>
      <c r="O476" s="242">
        <v>0.1</v>
      </c>
      <c r="P476" s="242">
        <v>0.2</v>
      </c>
      <c r="Q476" s="242">
        <v>0.3</v>
      </c>
      <c r="R476" s="242">
        <v>0.4</v>
      </c>
      <c r="S476" s="242">
        <v>0.5</v>
      </c>
      <c r="T476" s="242">
        <v>0.6</v>
      </c>
      <c r="U476" s="242">
        <v>0.7</v>
      </c>
      <c r="V476" s="242">
        <v>0.8</v>
      </c>
      <c r="W476" s="242">
        <v>0.9</v>
      </c>
      <c r="X476" s="242">
        <v>1</v>
      </c>
      <c r="Y476" s="243"/>
      <c r="Z476" s="244"/>
    </row>
    <row r="477" spans="1:26" ht="15" customHeight="1">
      <c r="A477" s="236" t="s">
        <v>3380</v>
      </c>
      <c r="B477" s="237" t="s">
        <v>3381</v>
      </c>
      <c r="C477" s="237" t="s">
        <v>4137</v>
      </c>
      <c r="D477" s="238">
        <v>17</v>
      </c>
      <c r="E477" s="238" t="s">
        <v>4156</v>
      </c>
      <c r="F477" s="237" t="s">
        <v>4437</v>
      </c>
      <c r="G477" s="238" t="s">
        <v>3961</v>
      </c>
      <c r="H477" s="238" t="s">
        <v>3855</v>
      </c>
      <c r="I477" s="239" t="s">
        <v>3843</v>
      </c>
      <c r="J477" s="239" t="s">
        <v>3843</v>
      </c>
      <c r="K477" s="238" t="s">
        <v>3870</v>
      </c>
      <c r="L477" s="238" t="s">
        <v>3883</v>
      </c>
      <c r="M477" s="240">
        <v>0.05</v>
      </c>
      <c r="N477" s="241"/>
      <c r="O477" s="242">
        <v>0.1</v>
      </c>
      <c r="P477" s="242">
        <v>0.2</v>
      </c>
      <c r="Q477" s="242">
        <v>0.3</v>
      </c>
      <c r="R477" s="242">
        <v>0.4</v>
      </c>
      <c r="S477" s="242">
        <v>0.5</v>
      </c>
      <c r="T477" s="242">
        <v>0.6</v>
      </c>
      <c r="U477" s="242">
        <v>0.7</v>
      </c>
      <c r="V477" s="242">
        <v>0.8</v>
      </c>
      <c r="W477" s="242">
        <v>0.9</v>
      </c>
      <c r="X477" s="242">
        <v>1</v>
      </c>
      <c r="Y477" s="243"/>
      <c r="Z477" s="244"/>
    </row>
    <row r="478" spans="1:26" ht="15" customHeight="1">
      <c r="A478" s="236" t="s">
        <v>3585</v>
      </c>
      <c r="B478" s="237" t="s">
        <v>3586</v>
      </c>
      <c r="C478" s="237" t="s">
        <v>4137</v>
      </c>
      <c r="D478" s="238">
        <v>10</v>
      </c>
      <c r="E478" s="238" t="s">
        <v>3971</v>
      </c>
      <c r="F478" s="237" t="s">
        <v>4438</v>
      </c>
      <c r="G478" s="238" t="s">
        <v>3961</v>
      </c>
      <c r="H478" s="238" t="s">
        <v>3855</v>
      </c>
      <c r="I478" s="239" t="s">
        <v>3843</v>
      </c>
      <c r="J478" s="239" t="s">
        <v>3843</v>
      </c>
      <c r="K478" s="238" t="s">
        <v>3870</v>
      </c>
      <c r="L478" s="238" t="s">
        <v>3883</v>
      </c>
      <c r="M478" s="240">
        <v>0.05</v>
      </c>
      <c r="N478" s="241"/>
      <c r="O478" s="242">
        <v>0.1</v>
      </c>
      <c r="P478" s="242">
        <v>0.2</v>
      </c>
      <c r="Q478" s="242">
        <v>0.3</v>
      </c>
      <c r="R478" s="242">
        <v>0.4</v>
      </c>
      <c r="S478" s="242">
        <v>0.5</v>
      </c>
      <c r="T478" s="242">
        <v>0.6</v>
      </c>
      <c r="U478" s="242">
        <v>0.7</v>
      </c>
      <c r="V478" s="242">
        <v>0.8</v>
      </c>
      <c r="W478" s="242">
        <v>0.9</v>
      </c>
      <c r="X478" s="242">
        <v>1</v>
      </c>
      <c r="Y478" s="243"/>
      <c r="Z478" s="244"/>
    </row>
    <row r="479" spans="1:26" ht="15" customHeight="1">
      <c r="A479" s="236" t="s">
        <v>3569</v>
      </c>
      <c r="B479" s="237" t="s">
        <v>3570</v>
      </c>
      <c r="C479" s="237" t="s">
        <v>4137</v>
      </c>
      <c r="D479" s="238">
        <v>16</v>
      </c>
      <c r="E479" s="238" t="s">
        <v>4138</v>
      </c>
      <c r="F479" s="237" t="s">
        <v>4439</v>
      </c>
      <c r="G479" s="238" t="s">
        <v>3961</v>
      </c>
      <c r="H479" s="238" t="s">
        <v>3855</v>
      </c>
      <c r="I479" s="239" t="s">
        <v>3843</v>
      </c>
      <c r="J479" s="239" t="s">
        <v>3843</v>
      </c>
      <c r="K479" s="238" t="s">
        <v>3870</v>
      </c>
      <c r="L479" s="238" t="s">
        <v>3883</v>
      </c>
      <c r="M479" s="240">
        <v>0.05</v>
      </c>
      <c r="N479" s="241"/>
      <c r="O479" s="242">
        <v>0.1</v>
      </c>
      <c r="P479" s="242">
        <v>0.2</v>
      </c>
      <c r="Q479" s="242">
        <v>0.3</v>
      </c>
      <c r="R479" s="242">
        <v>0.4</v>
      </c>
      <c r="S479" s="242">
        <v>0.5</v>
      </c>
      <c r="T479" s="242">
        <v>0.6</v>
      </c>
      <c r="U479" s="242">
        <v>0.7</v>
      </c>
      <c r="V479" s="242">
        <v>0.8</v>
      </c>
      <c r="W479" s="242">
        <v>0.9</v>
      </c>
      <c r="X479" s="242">
        <v>1</v>
      </c>
      <c r="Y479" s="243"/>
      <c r="Z479" s="244"/>
    </row>
    <row r="480" spans="1:26" ht="15" customHeight="1">
      <c r="A480" s="236" t="s">
        <v>3564</v>
      </c>
      <c r="B480" s="237" t="s">
        <v>3565</v>
      </c>
      <c r="C480" s="237" t="s">
        <v>4137</v>
      </c>
      <c r="D480" s="238">
        <v>16</v>
      </c>
      <c r="E480" s="238" t="s">
        <v>4138</v>
      </c>
      <c r="F480" s="237" t="s">
        <v>4440</v>
      </c>
      <c r="G480" s="238" t="s">
        <v>3961</v>
      </c>
      <c r="H480" s="238" t="s">
        <v>3855</v>
      </c>
      <c r="I480" s="239" t="s">
        <v>3843</v>
      </c>
      <c r="J480" s="239" t="s">
        <v>3843</v>
      </c>
      <c r="K480" s="238" t="s">
        <v>3870</v>
      </c>
      <c r="L480" s="238" t="s">
        <v>3883</v>
      </c>
      <c r="M480" s="240">
        <v>0.05</v>
      </c>
      <c r="N480" s="241"/>
      <c r="O480" s="242">
        <v>0.1</v>
      </c>
      <c r="P480" s="242">
        <v>0.2</v>
      </c>
      <c r="Q480" s="242">
        <v>0.3</v>
      </c>
      <c r="R480" s="242">
        <v>0.4</v>
      </c>
      <c r="S480" s="242">
        <v>0.5</v>
      </c>
      <c r="T480" s="242">
        <v>0.6</v>
      </c>
      <c r="U480" s="242">
        <v>0.7</v>
      </c>
      <c r="V480" s="242">
        <v>0.8</v>
      </c>
      <c r="W480" s="242">
        <v>0.9</v>
      </c>
      <c r="X480" s="242">
        <v>1</v>
      </c>
      <c r="Y480" s="243"/>
      <c r="Z480" s="244"/>
    </row>
    <row r="481" spans="1:26" ht="15" customHeight="1">
      <c r="A481" s="236" t="s">
        <v>3454</v>
      </c>
      <c r="B481" s="237" t="s">
        <v>3455</v>
      </c>
      <c r="C481" s="237" t="s">
        <v>4137</v>
      </c>
      <c r="D481" s="238">
        <v>10</v>
      </c>
      <c r="E481" s="238" t="s">
        <v>3971</v>
      </c>
      <c r="F481" s="237" t="s">
        <v>4441</v>
      </c>
      <c r="G481" s="238" t="s">
        <v>3961</v>
      </c>
      <c r="H481" s="238" t="s">
        <v>3855</v>
      </c>
      <c r="I481" s="239" t="s">
        <v>3843</v>
      </c>
      <c r="J481" s="239" t="s">
        <v>3843</v>
      </c>
      <c r="K481" s="238" t="s">
        <v>3870</v>
      </c>
      <c r="L481" s="238" t="s">
        <v>3883</v>
      </c>
      <c r="M481" s="240">
        <v>0.05</v>
      </c>
      <c r="N481" s="241"/>
      <c r="O481" s="242">
        <v>0.1</v>
      </c>
      <c r="P481" s="242">
        <v>0.2</v>
      </c>
      <c r="Q481" s="242">
        <v>0.3</v>
      </c>
      <c r="R481" s="242">
        <v>0.4</v>
      </c>
      <c r="S481" s="242">
        <v>0.5</v>
      </c>
      <c r="T481" s="242">
        <v>0.6</v>
      </c>
      <c r="U481" s="242">
        <v>0.7</v>
      </c>
      <c r="V481" s="242">
        <v>0.8</v>
      </c>
      <c r="W481" s="242">
        <v>0.9</v>
      </c>
      <c r="X481" s="242">
        <v>1</v>
      </c>
      <c r="Y481" s="243"/>
      <c r="Z481" s="244"/>
    </row>
    <row r="482" spans="1:26" ht="15" customHeight="1">
      <c r="A482" s="236" t="s">
        <v>3553</v>
      </c>
      <c r="B482" s="237" t="s">
        <v>3554</v>
      </c>
      <c r="C482" s="237" t="s">
        <v>4137</v>
      </c>
      <c r="D482" s="238">
        <v>8</v>
      </c>
      <c r="E482" s="238" t="s">
        <v>3959</v>
      </c>
      <c r="F482" s="237" t="s">
        <v>4442</v>
      </c>
      <c r="G482" s="238" t="s">
        <v>3961</v>
      </c>
      <c r="H482" s="238" t="s">
        <v>3855</v>
      </c>
      <c r="I482" s="239" t="s">
        <v>3843</v>
      </c>
      <c r="J482" s="239" t="s">
        <v>3843</v>
      </c>
      <c r="K482" s="238" t="s">
        <v>3870</v>
      </c>
      <c r="L482" s="238" t="s">
        <v>3883</v>
      </c>
      <c r="M482" s="240">
        <v>0.05</v>
      </c>
      <c r="N482" s="241"/>
      <c r="O482" s="242">
        <v>0.1</v>
      </c>
      <c r="P482" s="242">
        <v>0.2</v>
      </c>
      <c r="Q482" s="242">
        <v>0.3</v>
      </c>
      <c r="R482" s="242">
        <v>0.4</v>
      </c>
      <c r="S482" s="242">
        <v>0.5</v>
      </c>
      <c r="T482" s="242">
        <v>0.6</v>
      </c>
      <c r="U482" s="242">
        <v>0.7</v>
      </c>
      <c r="V482" s="242">
        <v>0.8</v>
      </c>
      <c r="W482" s="242">
        <v>0.9</v>
      </c>
      <c r="X482" s="242">
        <v>1</v>
      </c>
      <c r="Y482" s="243"/>
      <c r="Z482" s="244"/>
    </row>
    <row r="483" spans="1:26" ht="15" customHeight="1">
      <c r="A483" s="236" t="s">
        <v>3547</v>
      </c>
      <c r="B483" s="237" t="s">
        <v>3548</v>
      </c>
      <c r="C483" s="237" t="s">
        <v>4137</v>
      </c>
      <c r="D483" s="238">
        <v>8</v>
      </c>
      <c r="E483" s="238" t="s">
        <v>3959</v>
      </c>
      <c r="F483" s="237" t="s">
        <v>4443</v>
      </c>
      <c r="G483" s="238" t="s">
        <v>3961</v>
      </c>
      <c r="H483" s="238" t="s">
        <v>3855</v>
      </c>
      <c r="I483" s="239" t="s">
        <v>3843</v>
      </c>
      <c r="J483" s="239" t="s">
        <v>3843</v>
      </c>
      <c r="K483" s="238" t="s">
        <v>3870</v>
      </c>
      <c r="L483" s="238" t="s">
        <v>3883</v>
      </c>
      <c r="M483" s="240">
        <v>0.05</v>
      </c>
      <c r="N483" s="241"/>
      <c r="O483" s="242">
        <v>0.1</v>
      </c>
      <c r="P483" s="242">
        <v>0.2</v>
      </c>
      <c r="Q483" s="242">
        <v>0.3</v>
      </c>
      <c r="R483" s="242">
        <v>0.4</v>
      </c>
      <c r="S483" s="242">
        <v>0.5</v>
      </c>
      <c r="T483" s="242">
        <v>0.6</v>
      </c>
      <c r="U483" s="242">
        <v>0.7</v>
      </c>
      <c r="V483" s="242">
        <v>0.8</v>
      </c>
      <c r="W483" s="242">
        <v>0.9</v>
      </c>
      <c r="X483" s="242">
        <v>1</v>
      </c>
      <c r="Y483" s="243"/>
      <c r="Z483" s="244"/>
    </row>
    <row r="484" spans="1:26" ht="15" customHeight="1">
      <c r="A484" s="236" t="s">
        <v>3524</v>
      </c>
      <c r="B484" s="237" t="s">
        <v>3525</v>
      </c>
      <c r="C484" s="237" t="s">
        <v>4137</v>
      </c>
      <c r="D484" s="238">
        <v>16</v>
      </c>
      <c r="E484" s="238" t="s">
        <v>4138</v>
      </c>
      <c r="F484" s="237" t="s">
        <v>4444</v>
      </c>
      <c r="G484" s="238" t="s">
        <v>3961</v>
      </c>
      <c r="H484" s="238" t="s">
        <v>3855</v>
      </c>
      <c r="I484" s="239" t="s">
        <v>3843</v>
      </c>
      <c r="J484" s="239" t="s">
        <v>3843</v>
      </c>
      <c r="K484" s="238" t="s">
        <v>3870</v>
      </c>
      <c r="L484" s="238" t="s">
        <v>3883</v>
      </c>
      <c r="M484" s="240">
        <v>0.05</v>
      </c>
      <c r="N484" s="241"/>
      <c r="O484" s="242">
        <v>0.1</v>
      </c>
      <c r="P484" s="242">
        <v>0.2</v>
      </c>
      <c r="Q484" s="242">
        <v>0.3</v>
      </c>
      <c r="R484" s="242">
        <v>0.4</v>
      </c>
      <c r="S484" s="242">
        <v>0.5</v>
      </c>
      <c r="T484" s="242">
        <v>0.6</v>
      </c>
      <c r="U484" s="242">
        <v>0.7</v>
      </c>
      <c r="V484" s="242">
        <v>0.8</v>
      </c>
      <c r="W484" s="242">
        <v>0.9</v>
      </c>
      <c r="X484" s="242">
        <v>1</v>
      </c>
      <c r="Y484" s="243"/>
      <c r="Z484" s="244"/>
    </row>
    <row r="485" spans="1:26" ht="15" customHeight="1">
      <c r="A485" s="236" t="s">
        <v>3501</v>
      </c>
      <c r="B485" s="237" t="s">
        <v>3502</v>
      </c>
      <c r="C485" s="237" t="s">
        <v>4137</v>
      </c>
      <c r="D485" s="238">
        <v>13</v>
      </c>
      <c r="E485" s="238" t="s">
        <v>4172</v>
      </c>
      <c r="F485" s="237" t="s">
        <v>4445</v>
      </c>
      <c r="G485" s="238" t="s">
        <v>3961</v>
      </c>
      <c r="H485" s="238" t="s">
        <v>3855</v>
      </c>
      <c r="I485" s="239" t="s">
        <v>3843</v>
      </c>
      <c r="J485" s="239" t="s">
        <v>3843</v>
      </c>
      <c r="K485" s="238" t="s">
        <v>3870</v>
      </c>
      <c r="L485" s="238" t="s">
        <v>3883</v>
      </c>
      <c r="M485" s="240">
        <v>0.05</v>
      </c>
      <c r="N485" s="241"/>
      <c r="O485" s="242">
        <v>0.1</v>
      </c>
      <c r="P485" s="242">
        <v>0.2</v>
      </c>
      <c r="Q485" s="242">
        <v>0.3</v>
      </c>
      <c r="R485" s="242">
        <v>0.4</v>
      </c>
      <c r="S485" s="242">
        <v>0.5</v>
      </c>
      <c r="T485" s="242">
        <v>0.6</v>
      </c>
      <c r="U485" s="242">
        <v>0.7</v>
      </c>
      <c r="V485" s="242">
        <v>0.8</v>
      </c>
      <c r="W485" s="242">
        <v>0.9</v>
      </c>
      <c r="X485" s="242">
        <v>1</v>
      </c>
      <c r="Y485" s="243"/>
      <c r="Z485" s="244"/>
    </row>
    <row r="486" spans="1:26" ht="15" customHeight="1">
      <c r="A486" s="236" t="s">
        <v>3496</v>
      </c>
      <c r="B486" s="237" t="s">
        <v>3497</v>
      </c>
      <c r="C486" s="237" t="s">
        <v>4137</v>
      </c>
      <c r="D486" s="238">
        <v>8</v>
      </c>
      <c r="E486" s="238" t="s">
        <v>3959</v>
      </c>
      <c r="F486" s="237" t="s">
        <v>4446</v>
      </c>
      <c r="G486" s="238" t="s">
        <v>3961</v>
      </c>
      <c r="H486" s="238" t="s">
        <v>3855</v>
      </c>
      <c r="I486" s="239" t="s">
        <v>3843</v>
      </c>
      <c r="J486" s="239" t="s">
        <v>3843</v>
      </c>
      <c r="K486" s="238" t="s">
        <v>3870</v>
      </c>
      <c r="L486" s="238" t="s">
        <v>3883</v>
      </c>
      <c r="M486" s="240">
        <v>0.05</v>
      </c>
      <c r="N486" s="241"/>
      <c r="O486" s="242">
        <v>0.1</v>
      </c>
      <c r="P486" s="242">
        <v>0.2</v>
      </c>
      <c r="Q486" s="242">
        <v>0.3</v>
      </c>
      <c r="R486" s="242">
        <v>0.4</v>
      </c>
      <c r="S486" s="242">
        <v>0.5</v>
      </c>
      <c r="T486" s="242">
        <v>0.6</v>
      </c>
      <c r="U486" s="242">
        <v>0.7</v>
      </c>
      <c r="V486" s="242">
        <v>0.8</v>
      </c>
      <c r="W486" s="242">
        <v>0.9</v>
      </c>
      <c r="X486" s="242">
        <v>1</v>
      </c>
      <c r="Y486" s="243"/>
      <c r="Z486" s="244"/>
    </row>
    <row r="487" spans="1:26" ht="15" customHeight="1">
      <c r="A487" s="236" t="s">
        <v>3484</v>
      </c>
      <c r="B487" s="237" t="s">
        <v>3485</v>
      </c>
      <c r="C487" s="237" t="s">
        <v>4137</v>
      </c>
      <c r="D487" s="238">
        <v>8</v>
      </c>
      <c r="E487" s="238" t="s">
        <v>3959</v>
      </c>
      <c r="F487" s="237" t="s">
        <v>4447</v>
      </c>
      <c r="G487" s="238" t="s">
        <v>3961</v>
      </c>
      <c r="H487" s="238" t="s">
        <v>3855</v>
      </c>
      <c r="I487" s="239" t="s">
        <v>3843</v>
      </c>
      <c r="J487" s="239" t="s">
        <v>3843</v>
      </c>
      <c r="K487" s="238" t="s">
        <v>3870</v>
      </c>
      <c r="L487" s="238" t="s">
        <v>3883</v>
      </c>
      <c r="M487" s="240">
        <v>0.05</v>
      </c>
      <c r="N487" s="241"/>
      <c r="O487" s="242">
        <v>0.1</v>
      </c>
      <c r="P487" s="242">
        <v>0.2</v>
      </c>
      <c r="Q487" s="242">
        <v>0.3</v>
      </c>
      <c r="R487" s="242">
        <v>0.4</v>
      </c>
      <c r="S487" s="242">
        <v>0.5</v>
      </c>
      <c r="T487" s="242">
        <v>0.6</v>
      </c>
      <c r="U487" s="242">
        <v>0.7</v>
      </c>
      <c r="V487" s="242">
        <v>0.8</v>
      </c>
      <c r="W487" s="242">
        <v>0.9</v>
      </c>
      <c r="X487" s="242">
        <v>1</v>
      </c>
      <c r="Y487" s="243"/>
      <c r="Z487" s="244"/>
    </row>
    <row r="488" spans="1:26" ht="15" customHeight="1">
      <c r="A488" s="236" t="s">
        <v>3541</v>
      </c>
      <c r="B488" s="237" t="s">
        <v>3542</v>
      </c>
      <c r="C488" s="237" t="s">
        <v>4137</v>
      </c>
      <c r="D488" s="238">
        <v>8</v>
      </c>
      <c r="E488" s="238" t="s">
        <v>3959</v>
      </c>
      <c r="F488" s="237" t="s">
        <v>4448</v>
      </c>
      <c r="G488" s="238" t="s">
        <v>3961</v>
      </c>
      <c r="H488" s="238" t="s">
        <v>3855</v>
      </c>
      <c r="I488" s="239" t="s">
        <v>3843</v>
      </c>
      <c r="J488" s="239" t="s">
        <v>3843</v>
      </c>
      <c r="K488" s="238" t="s">
        <v>3870</v>
      </c>
      <c r="L488" s="238" t="s">
        <v>3883</v>
      </c>
      <c r="M488" s="240">
        <v>0.05</v>
      </c>
      <c r="N488" s="241"/>
      <c r="O488" s="242">
        <v>0.1</v>
      </c>
      <c r="P488" s="242">
        <v>0.2</v>
      </c>
      <c r="Q488" s="242">
        <v>0.3</v>
      </c>
      <c r="R488" s="242">
        <v>0.4</v>
      </c>
      <c r="S488" s="242">
        <v>0.5</v>
      </c>
      <c r="T488" s="242">
        <v>0.6</v>
      </c>
      <c r="U488" s="242">
        <v>0.7</v>
      </c>
      <c r="V488" s="242">
        <v>0.8</v>
      </c>
      <c r="W488" s="242">
        <v>0.9</v>
      </c>
      <c r="X488" s="242">
        <v>1</v>
      </c>
      <c r="Y488" s="243"/>
      <c r="Z488" s="244"/>
    </row>
    <row r="489" spans="1:26" ht="15" customHeight="1">
      <c r="A489" s="236" t="s">
        <v>3529</v>
      </c>
      <c r="B489" s="237" t="s">
        <v>3530</v>
      </c>
      <c r="C489" s="237" t="s">
        <v>4137</v>
      </c>
      <c r="D489" s="238">
        <v>8</v>
      </c>
      <c r="E489" s="238" t="s">
        <v>3959</v>
      </c>
      <c r="F489" s="237" t="s">
        <v>4449</v>
      </c>
      <c r="G489" s="238" t="s">
        <v>3867</v>
      </c>
      <c r="H489" s="238" t="s">
        <v>3855</v>
      </c>
      <c r="I489" s="239" t="s">
        <v>3843</v>
      </c>
      <c r="J489" s="239" t="s">
        <v>3843</v>
      </c>
      <c r="K489" s="238" t="s">
        <v>3870</v>
      </c>
      <c r="L489" s="238" t="s">
        <v>3883</v>
      </c>
      <c r="M489" s="240">
        <v>0.1</v>
      </c>
      <c r="N489" s="241"/>
      <c r="O489" s="242">
        <v>0.1</v>
      </c>
      <c r="P489" s="242">
        <v>0.2</v>
      </c>
      <c r="Q489" s="242">
        <v>0.3</v>
      </c>
      <c r="R489" s="242">
        <v>0.4</v>
      </c>
      <c r="S489" s="242">
        <v>0.5</v>
      </c>
      <c r="T489" s="242">
        <v>0.6</v>
      </c>
      <c r="U489" s="242">
        <v>0.7</v>
      </c>
      <c r="V489" s="242">
        <v>0.8</v>
      </c>
      <c r="W489" s="242">
        <v>0.9</v>
      </c>
      <c r="X489" s="242">
        <v>1</v>
      </c>
      <c r="Y489" s="243"/>
      <c r="Z489" s="244"/>
    </row>
    <row r="490" spans="1:26" ht="15" customHeight="1">
      <c r="A490" s="236" t="s">
        <v>3467</v>
      </c>
      <c r="B490" s="244" t="s">
        <v>4450</v>
      </c>
      <c r="C490" s="237" t="s">
        <v>4137</v>
      </c>
      <c r="D490" s="238">
        <v>13</v>
      </c>
      <c r="E490" s="238" t="s">
        <v>4172</v>
      </c>
      <c r="F490" s="237" t="s">
        <v>4451</v>
      </c>
      <c r="G490" s="238" t="s">
        <v>3961</v>
      </c>
      <c r="H490" s="238" t="s">
        <v>3855</v>
      </c>
      <c r="I490" s="239" t="s">
        <v>3843</v>
      </c>
      <c r="J490" s="239" t="s">
        <v>3843</v>
      </c>
      <c r="K490" s="238" t="s">
        <v>3870</v>
      </c>
      <c r="L490" s="238" t="s">
        <v>3883</v>
      </c>
      <c r="M490" s="240">
        <v>0.05</v>
      </c>
      <c r="N490" s="241"/>
      <c r="O490" s="242">
        <v>0.1</v>
      </c>
      <c r="P490" s="242">
        <v>0.2</v>
      </c>
      <c r="Q490" s="242">
        <v>0.3</v>
      </c>
      <c r="R490" s="242">
        <v>0.4</v>
      </c>
      <c r="S490" s="242">
        <v>0.5</v>
      </c>
      <c r="T490" s="242">
        <v>0.6</v>
      </c>
      <c r="U490" s="242">
        <v>0.7</v>
      </c>
      <c r="V490" s="242">
        <v>0.8</v>
      </c>
      <c r="W490" s="242">
        <v>0.9</v>
      </c>
      <c r="X490" s="242">
        <v>1</v>
      </c>
      <c r="Y490" s="243"/>
      <c r="Z490" s="244"/>
    </row>
    <row r="491" spans="1:26" ht="15" customHeight="1">
      <c r="A491" s="236" t="s">
        <v>3460</v>
      </c>
      <c r="B491" s="237" t="s">
        <v>3461</v>
      </c>
      <c r="C491" s="237" t="s">
        <v>4137</v>
      </c>
      <c r="D491" s="238">
        <v>15</v>
      </c>
      <c r="E491" s="238" t="s">
        <v>4158</v>
      </c>
      <c r="F491" s="237" t="s">
        <v>4452</v>
      </c>
      <c r="G491" s="238" t="s">
        <v>3961</v>
      </c>
      <c r="H491" s="238" t="s">
        <v>3855</v>
      </c>
      <c r="I491" s="239" t="s">
        <v>3843</v>
      </c>
      <c r="J491" s="239" t="s">
        <v>3843</v>
      </c>
      <c r="K491" s="238" t="s">
        <v>3870</v>
      </c>
      <c r="L491" s="238" t="s">
        <v>3883</v>
      </c>
      <c r="M491" s="240">
        <v>0.05</v>
      </c>
      <c r="N491" s="241"/>
      <c r="O491" s="242">
        <v>0.1</v>
      </c>
      <c r="P491" s="242">
        <v>0.2</v>
      </c>
      <c r="Q491" s="242">
        <v>0.3</v>
      </c>
      <c r="R491" s="242">
        <v>0.4</v>
      </c>
      <c r="S491" s="242">
        <v>0.5</v>
      </c>
      <c r="T491" s="242">
        <v>0.6</v>
      </c>
      <c r="U491" s="242">
        <v>0.7</v>
      </c>
      <c r="V491" s="242">
        <v>0.8</v>
      </c>
      <c r="W491" s="242">
        <v>0.9</v>
      </c>
      <c r="X491" s="242">
        <v>1</v>
      </c>
      <c r="Y491" s="243"/>
      <c r="Z491" s="244"/>
    </row>
    <row r="492" spans="1:26" ht="15" customHeight="1">
      <c r="A492" s="236" t="s">
        <v>3448</v>
      </c>
      <c r="B492" s="237" t="s">
        <v>3449</v>
      </c>
      <c r="C492" s="237" t="s">
        <v>4137</v>
      </c>
      <c r="D492" s="238">
        <v>8</v>
      </c>
      <c r="E492" s="238" t="s">
        <v>3959</v>
      </c>
      <c r="F492" s="237" t="s">
        <v>4453</v>
      </c>
      <c r="G492" s="238" t="s">
        <v>3889</v>
      </c>
      <c r="H492" s="238" t="s">
        <v>3855</v>
      </c>
      <c r="I492" s="239" t="s">
        <v>3843</v>
      </c>
      <c r="J492" s="239" t="s">
        <v>3843</v>
      </c>
      <c r="K492" s="238" t="s">
        <v>3870</v>
      </c>
      <c r="L492" s="238" t="s">
        <v>3883</v>
      </c>
      <c r="M492" s="240">
        <v>0.24</v>
      </c>
      <c r="N492" s="241"/>
      <c r="O492" s="242">
        <v>0.1</v>
      </c>
      <c r="P492" s="242">
        <v>0.2</v>
      </c>
      <c r="Q492" s="242">
        <v>0.3</v>
      </c>
      <c r="R492" s="242">
        <v>0.4</v>
      </c>
      <c r="S492" s="242">
        <v>0.5</v>
      </c>
      <c r="T492" s="242">
        <v>0.6</v>
      </c>
      <c r="U492" s="242">
        <v>0.7</v>
      </c>
      <c r="V492" s="242">
        <v>0.8</v>
      </c>
      <c r="W492" s="242">
        <v>0.9</v>
      </c>
      <c r="X492" s="242">
        <v>1</v>
      </c>
      <c r="Y492" s="243"/>
      <c r="Z492" s="244"/>
    </row>
    <row r="493" spans="1:26" ht="15" customHeight="1">
      <c r="A493" s="236" t="s">
        <v>3442</v>
      </c>
      <c r="B493" s="237" t="s">
        <v>3443</v>
      </c>
      <c r="C493" s="237" t="s">
        <v>4137</v>
      </c>
      <c r="D493" s="238">
        <v>8</v>
      </c>
      <c r="E493" s="238" t="s">
        <v>3959</v>
      </c>
      <c r="F493" s="237" t="s">
        <v>4454</v>
      </c>
      <c r="G493" s="238" t="s">
        <v>3889</v>
      </c>
      <c r="H493" s="238" t="s">
        <v>3855</v>
      </c>
      <c r="I493" s="239" t="s">
        <v>3843</v>
      </c>
      <c r="J493" s="239" t="s">
        <v>3843</v>
      </c>
      <c r="K493" s="238" t="s">
        <v>3870</v>
      </c>
      <c r="L493" s="238" t="s">
        <v>3883</v>
      </c>
      <c r="M493" s="240">
        <v>0.24</v>
      </c>
      <c r="N493" s="241"/>
      <c r="O493" s="242">
        <v>0.1</v>
      </c>
      <c r="P493" s="242">
        <v>0.2</v>
      </c>
      <c r="Q493" s="242">
        <v>0.3</v>
      </c>
      <c r="R493" s="242">
        <v>0.4</v>
      </c>
      <c r="S493" s="242">
        <v>0.5</v>
      </c>
      <c r="T493" s="242">
        <v>0.6</v>
      </c>
      <c r="U493" s="242">
        <v>0.7</v>
      </c>
      <c r="V493" s="242">
        <v>0.8</v>
      </c>
      <c r="W493" s="242">
        <v>0.9</v>
      </c>
      <c r="X493" s="242">
        <v>1</v>
      </c>
      <c r="Y493" s="243"/>
      <c r="Z493" s="244"/>
    </row>
    <row r="494" spans="1:26" ht="15" customHeight="1">
      <c r="A494" s="236" t="s">
        <v>3436</v>
      </c>
      <c r="B494" s="237" t="s">
        <v>3437</v>
      </c>
      <c r="C494" s="237" t="s">
        <v>4137</v>
      </c>
      <c r="D494" s="238">
        <v>17</v>
      </c>
      <c r="E494" s="238" t="s">
        <v>4156</v>
      </c>
      <c r="F494" s="237" t="s">
        <v>4455</v>
      </c>
      <c r="G494" s="238" t="s">
        <v>3961</v>
      </c>
      <c r="H494" s="238" t="s">
        <v>3855</v>
      </c>
      <c r="I494" s="239" t="s">
        <v>3843</v>
      </c>
      <c r="J494" s="239" t="s">
        <v>3843</v>
      </c>
      <c r="K494" s="238" t="s">
        <v>3870</v>
      </c>
      <c r="L494" s="238" t="s">
        <v>3883</v>
      </c>
      <c r="M494" s="240">
        <v>0.05</v>
      </c>
      <c r="N494" s="241"/>
      <c r="O494" s="242">
        <v>0.1</v>
      </c>
      <c r="P494" s="242">
        <v>0.2</v>
      </c>
      <c r="Q494" s="242">
        <v>0.3</v>
      </c>
      <c r="R494" s="242">
        <v>0.4</v>
      </c>
      <c r="S494" s="242">
        <v>0.5</v>
      </c>
      <c r="T494" s="242">
        <v>0.6</v>
      </c>
      <c r="U494" s="242">
        <v>0.7</v>
      </c>
      <c r="V494" s="242">
        <v>0.8</v>
      </c>
      <c r="W494" s="242">
        <v>0.9</v>
      </c>
      <c r="X494" s="242">
        <v>1</v>
      </c>
      <c r="Y494" s="243"/>
      <c r="Z494" s="244"/>
    </row>
    <row r="495" spans="1:26" ht="15" customHeight="1">
      <c r="A495" s="236" t="s">
        <v>3408</v>
      </c>
      <c r="B495" s="237" t="s">
        <v>3409</v>
      </c>
      <c r="C495" s="237" t="s">
        <v>4137</v>
      </c>
      <c r="D495" s="238">
        <v>10</v>
      </c>
      <c r="E495" s="238" t="s">
        <v>3971</v>
      </c>
      <c r="F495" s="237" t="s">
        <v>4456</v>
      </c>
      <c r="G495" s="238" t="s">
        <v>3961</v>
      </c>
      <c r="H495" s="238" t="s">
        <v>3855</v>
      </c>
      <c r="I495" s="239" t="s">
        <v>3843</v>
      </c>
      <c r="J495" s="239" t="s">
        <v>3843</v>
      </c>
      <c r="K495" s="238" t="s">
        <v>3870</v>
      </c>
      <c r="L495" s="238" t="s">
        <v>3883</v>
      </c>
      <c r="M495" s="240">
        <v>0.05</v>
      </c>
      <c r="N495" s="241"/>
      <c r="O495" s="242">
        <v>0.1</v>
      </c>
      <c r="P495" s="242">
        <v>0.2</v>
      </c>
      <c r="Q495" s="242">
        <v>0.3</v>
      </c>
      <c r="R495" s="242">
        <v>0.4</v>
      </c>
      <c r="S495" s="242">
        <v>0.5</v>
      </c>
      <c r="T495" s="242">
        <v>0.6</v>
      </c>
      <c r="U495" s="242">
        <v>0.7</v>
      </c>
      <c r="V495" s="242">
        <v>0.8</v>
      </c>
      <c r="W495" s="242">
        <v>0.9</v>
      </c>
      <c r="X495" s="242">
        <v>1</v>
      </c>
      <c r="Y495" s="243"/>
      <c r="Z495" s="244"/>
    </row>
    <row r="496" spans="1:26" ht="15" customHeight="1">
      <c r="A496" s="236" t="s">
        <v>3419</v>
      </c>
      <c r="B496" s="237" t="s">
        <v>3420</v>
      </c>
      <c r="C496" s="237" t="s">
        <v>4137</v>
      </c>
      <c r="D496" s="238">
        <v>10</v>
      </c>
      <c r="E496" s="238" t="s">
        <v>3971</v>
      </c>
      <c r="F496" s="237" t="s">
        <v>4457</v>
      </c>
      <c r="G496" s="238" t="s">
        <v>3961</v>
      </c>
      <c r="H496" s="238" t="s">
        <v>3855</v>
      </c>
      <c r="I496" s="239" t="s">
        <v>3843</v>
      </c>
      <c r="J496" s="239" t="s">
        <v>3843</v>
      </c>
      <c r="K496" s="238" t="s">
        <v>3870</v>
      </c>
      <c r="L496" s="238" t="s">
        <v>3883</v>
      </c>
      <c r="M496" s="240">
        <v>0.05</v>
      </c>
      <c r="N496" s="241"/>
      <c r="O496" s="242">
        <v>0.1</v>
      </c>
      <c r="P496" s="242">
        <v>0.2</v>
      </c>
      <c r="Q496" s="242">
        <v>0.3</v>
      </c>
      <c r="R496" s="242">
        <v>0.4</v>
      </c>
      <c r="S496" s="242">
        <v>0.5</v>
      </c>
      <c r="T496" s="242">
        <v>0.6</v>
      </c>
      <c r="U496" s="242">
        <v>0.7</v>
      </c>
      <c r="V496" s="242">
        <v>0.8</v>
      </c>
      <c r="W496" s="242">
        <v>0.9</v>
      </c>
      <c r="X496" s="242">
        <v>1</v>
      </c>
      <c r="Y496" s="243"/>
      <c r="Z496" s="244"/>
    </row>
    <row r="497" spans="1:26" ht="15" customHeight="1">
      <c r="A497" s="236" t="s">
        <v>3374</v>
      </c>
      <c r="B497" s="237" t="s">
        <v>3375</v>
      </c>
      <c r="C497" s="237" t="s">
        <v>4137</v>
      </c>
      <c r="D497" s="238">
        <v>17</v>
      </c>
      <c r="E497" s="238" t="s">
        <v>4156</v>
      </c>
      <c r="F497" s="237" t="s">
        <v>4458</v>
      </c>
      <c r="G497" s="238" t="s">
        <v>3961</v>
      </c>
      <c r="H497" s="238" t="s">
        <v>3855</v>
      </c>
      <c r="I497" s="239" t="s">
        <v>3843</v>
      </c>
      <c r="J497" s="239" t="s">
        <v>3843</v>
      </c>
      <c r="K497" s="238" t="s">
        <v>3870</v>
      </c>
      <c r="L497" s="238" t="s">
        <v>3883</v>
      </c>
      <c r="M497" s="240">
        <v>0.05</v>
      </c>
      <c r="N497" s="241"/>
      <c r="O497" s="242">
        <v>0.1</v>
      </c>
      <c r="P497" s="242">
        <v>0.2</v>
      </c>
      <c r="Q497" s="242">
        <v>0.3</v>
      </c>
      <c r="R497" s="242">
        <v>0.4</v>
      </c>
      <c r="S497" s="242">
        <v>0.5</v>
      </c>
      <c r="T497" s="242">
        <v>0.6</v>
      </c>
      <c r="U497" s="242">
        <v>0.7</v>
      </c>
      <c r="V497" s="242">
        <v>0.8</v>
      </c>
      <c r="W497" s="242">
        <v>0.9</v>
      </c>
      <c r="X497" s="242">
        <v>1</v>
      </c>
      <c r="Y497" s="243"/>
      <c r="Z497" s="244"/>
    </row>
    <row r="498" spans="1:26" ht="15" customHeight="1">
      <c r="A498" s="236" t="s">
        <v>3369</v>
      </c>
      <c r="B498" s="237" t="s">
        <v>3370</v>
      </c>
      <c r="C498" s="237" t="s">
        <v>4137</v>
      </c>
      <c r="D498" s="238">
        <v>13</v>
      </c>
      <c r="E498" s="238" t="s">
        <v>4172</v>
      </c>
      <c r="F498" s="237" t="s">
        <v>4459</v>
      </c>
      <c r="G498" s="238" t="s">
        <v>3961</v>
      </c>
      <c r="H498" s="238" t="s">
        <v>3855</v>
      </c>
      <c r="I498" s="239" t="s">
        <v>3843</v>
      </c>
      <c r="J498" s="239" t="s">
        <v>3843</v>
      </c>
      <c r="K498" s="238" t="s">
        <v>3870</v>
      </c>
      <c r="L498" s="238" t="s">
        <v>3883</v>
      </c>
      <c r="M498" s="240">
        <v>0.05</v>
      </c>
      <c r="N498" s="241"/>
      <c r="O498" s="242">
        <v>0.1</v>
      </c>
      <c r="P498" s="242">
        <v>0.2</v>
      </c>
      <c r="Q498" s="242">
        <v>0.3</v>
      </c>
      <c r="R498" s="242">
        <v>0.4</v>
      </c>
      <c r="S498" s="242">
        <v>0.5</v>
      </c>
      <c r="T498" s="242">
        <v>0.6</v>
      </c>
      <c r="U498" s="242">
        <v>0.7</v>
      </c>
      <c r="V498" s="242">
        <v>0.8</v>
      </c>
      <c r="W498" s="242">
        <v>0.9</v>
      </c>
      <c r="X498" s="242">
        <v>1</v>
      </c>
      <c r="Y498" s="243"/>
      <c r="Z498" s="244"/>
    </row>
    <row r="499" spans="1:26" ht="15" customHeight="1">
      <c r="A499" s="236" t="s">
        <v>3363</v>
      </c>
      <c r="B499" s="244" t="s">
        <v>4460</v>
      </c>
      <c r="C499" s="237" t="s">
        <v>4137</v>
      </c>
      <c r="D499" s="238">
        <v>10</v>
      </c>
      <c r="E499" s="238" t="s">
        <v>3971</v>
      </c>
      <c r="F499" s="237" t="s">
        <v>4461</v>
      </c>
      <c r="G499" s="238" t="s">
        <v>3961</v>
      </c>
      <c r="H499" s="238" t="s">
        <v>3855</v>
      </c>
      <c r="I499" s="239" t="s">
        <v>3843</v>
      </c>
      <c r="J499" s="239" t="s">
        <v>3843</v>
      </c>
      <c r="K499" s="238" t="s">
        <v>3870</v>
      </c>
      <c r="L499" s="238" t="s">
        <v>3883</v>
      </c>
      <c r="M499" s="240">
        <v>0.05</v>
      </c>
      <c r="N499" s="241"/>
      <c r="O499" s="242">
        <v>0.1</v>
      </c>
      <c r="P499" s="242">
        <v>0.2</v>
      </c>
      <c r="Q499" s="242">
        <v>0.3</v>
      </c>
      <c r="R499" s="242">
        <v>0.4</v>
      </c>
      <c r="S499" s="242">
        <v>0.5</v>
      </c>
      <c r="T499" s="242">
        <v>0.6</v>
      </c>
      <c r="U499" s="242">
        <v>0.7</v>
      </c>
      <c r="V499" s="242">
        <v>0.8</v>
      </c>
      <c r="W499" s="242">
        <v>0.9</v>
      </c>
      <c r="X499" s="242">
        <v>1</v>
      </c>
      <c r="Y499" s="243"/>
      <c r="Z499" s="244"/>
    </row>
    <row r="500" spans="1:26" ht="15" customHeight="1">
      <c r="A500" s="236" t="s">
        <v>3669</v>
      </c>
      <c r="B500" s="237" t="s">
        <v>3670</v>
      </c>
      <c r="C500" s="237" t="s">
        <v>4137</v>
      </c>
      <c r="D500" s="238">
        <v>15</v>
      </c>
      <c r="E500" s="238" t="s">
        <v>4158</v>
      </c>
      <c r="F500" s="237" t="s">
        <v>4462</v>
      </c>
      <c r="G500" s="238" t="s">
        <v>3961</v>
      </c>
      <c r="H500" s="238" t="s">
        <v>3855</v>
      </c>
      <c r="I500" s="239" t="s">
        <v>3843</v>
      </c>
      <c r="J500" s="239" t="s">
        <v>3843</v>
      </c>
      <c r="K500" s="238" t="s">
        <v>3870</v>
      </c>
      <c r="L500" s="238" t="s">
        <v>3883</v>
      </c>
      <c r="M500" s="240">
        <v>0.05</v>
      </c>
      <c r="N500" s="241"/>
      <c r="O500" s="242">
        <v>0.1</v>
      </c>
      <c r="P500" s="242">
        <v>0.2</v>
      </c>
      <c r="Q500" s="242">
        <v>0.3</v>
      </c>
      <c r="R500" s="242">
        <v>0.4</v>
      </c>
      <c r="S500" s="242">
        <v>0.5</v>
      </c>
      <c r="T500" s="242">
        <v>0.6</v>
      </c>
      <c r="U500" s="242">
        <v>0.7</v>
      </c>
      <c r="V500" s="242">
        <v>0.8</v>
      </c>
      <c r="W500" s="242">
        <v>0.9</v>
      </c>
      <c r="X500" s="242">
        <v>1</v>
      </c>
      <c r="Y500" s="243"/>
      <c r="Z500" s="244"/>
    </row>
    <row r="501" spans="1:26" ht="15" customHeight="1">
      <c r="A501" s="236" t="s">
        <v>3596</v>
      </c>
      <c r="B501" s="237" t="s">
        <v>3597</v>
      </c>
      <c r="C501" s="237" t="s">
        <v>4137</v>
      </c>
      <c r="D501" s="238">
        <v>13</v>
      </c>
      <c r="E501" s="238" t="s">
        <v>4172</v>
      </c>
      <c r="F501" s="237" t="s">
        <v>4463</v>
      </c>
      <c r="G501" s="238" t="s">
        <v>3961</v>
      </c>
      <c r="H501" s="238" t="s">
        <v>3855</v>
      </c>
      <c r="I501" s="239" t="s">
        <v>3843</v>
      </c>
      <c r="J501" s="239" t="s">
        <v>3843</v>
      </c>
      <c r="K501" s="238" t="s">
        <v>3870</v>
      </c>
      <c r="L501" s="238" t="s">
        <v>3883</v>
      </c>
      <c r="M501" s="240">
        <v>0.05</v>
      </c>
      <c r="N501" s="241"/>
      <c r="O501" s="242">
        <v>0.1</v>
      </c>
      <c r="P501" s="242">
        <v>0.2</v>
      </c>
      <c r="Q501" s="242">
        <v>0.3</v>
      </c>
      <c r="R501" s="242">
        <v>0.4</v>
      </c>
      <c r="S501" s="242">
        <v>0.5</v>
      </c>
      <c r="T501" s="242">
        <v>0.6</v>
      </c>
      <c r="U501" s="242">
        <v>0.7</v>
      </c>
      <c r="V501" s="242">
        <v>0.8</v>
      </c>
      <c r="W501" s="242">
        <v>0.9</v>
      </c>
      <c r="X501" s="242">
        <v>1</v>
      </c>
      <c r="Y501" s="243"/>
      <c r="Z501" s="244"/>
    </row>
    <row r="502" spans="1:26" ht="15" customHeight="1">
      <c r="A502" s="236" t="s">
        <v>3579</v>
      </c>
      <c r="B502" s="237" t="s">
        <v>3580</v>
      </c>
      <c r="C502" s="237" t="s">
        <v>4137</v>
      </c>
      <c r="D502" s="238">
        <v>17</v>
      </c>
      <c r="E502" s="238" t="s">
        <v>4156</v>
      </c>
      <c r="F502" s="237" t="s">
        <v>4464</v>
      </c>
      <c r="G502" s="238" t="s">
        <v>3961</v>
      </c>
      <c r="H502" s="238" t="s">
        <v>3855</v>
      </c>
      <c r="I502" s="239" t="s">
        <v>3843</v>
      </c>
      <c r="J502" s="239" t="s">
        <v>3843</v>
      </c>
      <c r="K502" s="238" t="s">
        <v>3870</v>
      </c>
      <c r="L502" s="238" t="s">
        <v>3883</v>
      </c>
      <c r="M502" s="240">
        <v>0.05</v>
      </c>
      <c r="N502" s="241"/>
      <c r="O502" s="242">
        <v>0.1</v>
      </c>
      <c r="P502" s="242">
        <v>0.2</v>
      </c>
      <c r="Q502" s="242">
        <v>0.3</v>
      </c>
      <c r="R502" s="242">
        <v>0.4</v>
      </c>
      <c r="S502" s="242">
        <v>0.5</v>
      </c>
      <c r="T502" s="242">
        <v>0.6</v>
      </c>
      <c r="U502" s="242">
        <v>0.7</v>
      </c>
      <c r="V502" s="242">
        <v>0.8</v>
      </c>
      <c r="W502" s="242">
        <v>0.9</v>
      </c>
      <c r="X502" s="242">
        <v>1</v>
      </c>
      <c r="Y502" s="243"/>
      <c r="Z502" s="244"/>
    </row>
    <row r="503" spans="1:26" ht="15" customHeight="1">
      <c r="A503" s="236" t="s">
        <v>3602</v>
      </c>
      <c r="B503" s="237" t="s">
        <v>3603</v>
      </c>
      <c r="C503" s="237" t="s">
        <v>4137</v>
      </c>
      <c r="D503" s="238">
        <v>15</v>
      </c>
      <c r="E503" s="238" t="s">
        <v>4158</v>
      </c>
      <c r="F503" s="237" t="s">
        <v>4465</v>
      </c>
      <c r="G503" s="238" t="s">
        <v>3961</v>
      </c>
      <c r="H503" s="238" t="s">
        <v>3855</v>
      </c>
      <c r="I503" s="239" t="s">
        <v>3843</v>
      </c>
      <c r="J503" s="239" t="s">
        <v>3843</v>
      </c>
      <c r="K503" s="238" t="s">
        <v>3870</v>
      </c>
      <c r="L503" s="238" t="s">
        <v>3883</v>
      </c>
      <c r="M503" s="240">
        <v>0.05</v>
      </c>
      <c r="N503" s="241"/>
      <c r="O503" s="242">
        <v>0.1</v>
      </c>
      <c r="P503" s="242">
        <v>0.2</v>
      </c>
      <c r="Q503" s="242">
        <v>0.3</v>
      </c>
      <c r="R503" s="242">
        <v>0.4</v>
      </c>
      <c r="S503" s="242">
        <v>0.5</v>
      </c>
      <c r="T503" s="242">
        <v>0.6</v>
      </c>
      <c r="U503" s="242">
        <v>0.7</v>
      </c>
      <c r="V503" s="242">
        <v>0.8</v>
      </c>
      <c r="W503" s="242">
        <v>0.9</v>
      </c>
      <c r="X503" s="242">
        <v>1</v>
      </c>
      <c r="Y503" s="243"/>
      <c r="Z503" s="244"/>
    </row>
    <row r="504" spans="1:26" ht="15" customHeight="1">
      <c r="A504" s="236" t="s">
        <v>3507</v>
      </c>
      <c r="B504" s="237" t="s">
        <v>3508</v>
      </c>
      <c r="C504" s="237" t="s">
        <v>4137</v>
      </c>
      <c r="D504" s="238">
        <v>10</v>
      </c>
      <c r="E504" s="238" t="s">
        <v>3971</v>
      </c>
      <c r="F504" s="237" t="s">
        <v>4466</v>
      </c>
      <c r="G504" s="238" t="s">
        <v>3961</v>
      </c>
      <c r="H504" s="238" t="s">
        <v>3855</v>
      </c>
      <c r="I504" s="239" t="s">
        <v>3843</v>
      </c>
      <c r="J504" s="239" t="s">
        <v>3843</v>
      </c>
      <c r="K504" s="238" t="s">
        <v>3870</v>
      </c>
      <c r="L504" s="238" t="s">
        <v>3883</v>
      </c>
      <c r="M504" s="240">
        <v>0.05</v>
      </c>
      <c r="N504" s="241"/>
      <c r="O504" s="242">
        <v>0.1</v>
      </c>
      <c r="P504" s="242">
        <v>0.2</v>
      </c>
      <c r="Q504" s="242">
        <v>0.3</v>
      </c>
      <c r="R504" s="242">
        <v>0.4</v>
      </c>
      <c r="S504" s="242">
        <v>0.5</v>
      </c>
      <c r="T504" s="242">
        <v>0.6</v>
      </c>
      <c r="U504" s="242">
        <v>0.7</v>
      </c>
      <c r="V504" s="242">
        <v>0.8</v>
      </c>
      <c r="W504" s="242">
        <v>0.9</v>
      </c>
      <c r="X504" s="242">
        <v>1</v>
      </c>
      <c r="Y504" s="243"/>
      <c r="Z504" s="244"/>
    </row>
    <row r="505" spans="1:26" ht="15" customHeight="1">
      <c r="A505" s="236" t="s">
        <v>3358</v>
      </c>
      <c r="B505" s="237" t="s">
        <v>3359</v>
      </c>
      <c r="C505" s="237" t="s">
        <v>4137</v>
      </c>
      <c r="D505" s="238">
        <v>8</v>
      </c>
      <c r="E505" s="238" t="s">
        <v>3959</v>
      </c>
      <c r="F505" s="237" t="s">
        <v>4467</v>
      </c>
      <c r="G505" s="238" t="s">
        <v>3867</v>
      </c>
      <c r="H505" s="238" t="s">
        <v>3855</v>
      </c>
      <c r="I505" s="239" t="s">
        <v>3843</v>
      </c>
      <c r="J505" s="239" t="s">
        <v>3843</v>
      </c>
      <c r="K505" s="238" t="s">
        <v>3870</v>
      </c>
      <c r="L505" s="238" t="s">
        <v>3883</v>
      </c>
      <c r="M505" s="240">
        <v>0.1</v>
      </c>
      <c r="N505" s="241"/>
      <c r="O505" s="242">
        <v>0.1</v>
      </c>
      <c r="P505" s="242">
        <v>0.2</v>
      </c>
      <c r="Q505" s="242">
        <v>0.3</v>
      </c>
      <c r="R505" s="242">
        <v>0.4</v>
      </c>
      <c r="S505" s="242">
        <v>0.5</v>
      </c>
      <c r="T505" s="242">
        <v>0.6</v>
      </c>
      <c r="U505" s="242">
        <v>0.7</v>
      </c>
      <c r="V505" s="242">
        <v>0.8</v>
      </c>
      <c r="W505" s="242">
        <v>0.9</v>
      </c>
      <c r="X505" s="242">
        <v>1</v>
      </c>
      <c r="Y505" s="243"/>
      <c r="Z505" s="244"/>
    </row>
    <row r="506" spans="1:26" ht="15" customHeight="1">
      <c r="A506" s="236" t="s">
        <v>1083</v>
      </c>
      <c r="B506" s="237" t="s">
        <v>1084</v>
      </c>
      <c r="C506" s="237" t="s">
        <v>4137</v>
      </c>
      <c r="D506" s="238">
        <v>17</v>
      </c>
      <c r="E506" s="238" t="s">
        <v>4156</v>
      </c>
      <c r="F506" s="237" t="s">
        <v>4468</v>
      </c>
      <c r="G506" s="238" t="s">
        <v>3961</v>
      </c>
      <c r="H506" s="238" t="s">
        <v>3855</v>
      </c>
      <c r="I506" s="239" t="s">
        <v>3843</v>
      </c>
      <c r="J506" s="239" t="s">
        <v>3843</v>
      </c>
      <c r="K506" s="238" t="s">
        <v>3870</v>
      </c>
      <c r="L506" s="238" t="s">
        <v>3883</v>
      </c>
      <c r="M506" s="240">
        <v>0.05</v>
      </c>
      <c r="N506" s="241"/>
      <c r="O506" s="242">
        <v>0.1</v>
      </c>
      <c r="P506" s="242">
        <v>0.2</v>
      </c>
      <c r="Q506" s="242">
        <v>0.3</v>
      </c>
      <c r="R506" s="242">
        <v>0.4</v>
      </c>
      <c r="S506" s="242">
        <v>0.5</v>
      </c>
      <c r="T506" s="242">
        <v>0.6</v>
      </c>
      <c r="U506" s="242">
        <v>0.7</v>
      </c>
      <c r="V506" s="242">
        <v>0.8</v>
      </c>
      <c r="W506" s="242">
        <v>0.9</v>
      </c>
      <c r="X506" s="242">
        <v>1</v>
      </c>
      <c r="Y506" s="243"/>
      <c r="Z506" s="244"/>
    </row>
    <row r="507" spans="1:26" ht="15" customHeight="1">
      <c r="A507" s="236" t="s">
        <v>1077</v>
      </c>
      <c r="B507" s="237" t="s">
        <v>1078</v>
      </c>
      <c r="C507" s="237" t="s">
        <v>4137</v>
      </c>
      <c r="D507" s="238">
        <v>16</v>
      </c>
      <c r="E507" s="238" t="s">
        <v>4138</v>
      </c>
      <c r="F507" s="237" t="s">
        <v>4469</v>
      </c>
      <c r="G507" s="238" t="s">
        <v>3961</v>
      </c>
      <c r="H507" s="238" t="s">
        <v>3855</v>
      </c>
      <c r="I507" s="239" t="s">
        <v>3843</v>
      </c>
      <c r="J507" s="239" t="s">
        <v>3843</v>
      </c>
      <c r="K507" s="238" t="s">
        <v>3870</v>
      </c>
      <c r="L507" s="238" t="s">
        <v>3883</v>
      </c>
      <c r="M507" s="240">
        <v>0.05</v>
      </c>
      <c r="N507" s="241"/>
      <c r="O507" s="242">
        <v>0.1</v>
      </c>
      <c r="P507" s="242">
        <v>0.2</v>
      </c>
      <c r="Q507" s="242">
        <v>0.3</v>
      </c>
      <c r="R507" s="242">
        <v>0.4</v>
      </c>
      <c r="S507" s="242">
        <v>0.5</v>
      </c>
      <c r="T507" s="242">
        <v>0.6</v>
      </c>
      <c r="U507" s="242">
        <v>0.7</v>
      </c>
      <c r="V507" s="242">
        <v>0.8</v>
      </c>
      <c r="W507" s="242">
        <v>0.9</v>
      </c>
      <c r="X507" s="242">
        <v>1</v>
      </c>
      <c r="Y507" s="243"/>
      <c r="Z507" s="244"/>
    </row>
    <row r="508" spans="1:26" ht="15" customHeight="1">
      <c r="A508" s="236" t="s">
        <v>1071</v>
      </c>
      <c r="B508" s="244" t="s">
        <v>4470</v>
      </c>
      <c r="C508" s="237" t="s">
        <v>4137</v>
      </c>
      <c r="D508" s="238">
        <v>13</v>
      </c>
      <c r="E508" s="238" t="s">
        <v>4172</v>
      </c>
      <c r="F508" s="237" t="s">
        <v>4471</v>
      </c>
      <c r="G508" s="238" t="s">
        <v>3961</v>
      </c>
      <c r="H508" s="238" t="s">
        <v>3855</v>
      </c>
      <c r="I508" s="239" t="s">
        <v>3843</v>
      </c>
      <c r="J508" s="239" t="s">
        <v>3843</v>
      </c>
      <c r="K508" s="238" t="s">
        <v>3870</v>
      </c>
      <c r="L508" s="238" t="s">
        <v>3883</v>
      </c>
      <c r="M508" s="240">
        <v>0.05</v>
      </c>
      <c r="N508" s="241"/>
      <c r="O508" s="242">
        <v>0.1</v>
      </c>
      <c r="P508" s="242">
        <v>0.2</v>
      </c>
      <c r="Q508" s="242">
        <v>0.3</v>
      </c>
      <c r="R508" s="242">
        <v>0.4</v>
      </c>
      <c r="S508" s="242">
        <v>0.5</v>
      </c>
      <c r="T508" s="242">
        <v>0.6</v>
      </c>
      <c r="U508" s="242">
        <v>0.7</v>
      </c>
      <c r="V508" s="242">
        <v>0.8</v>
      </c>
      <c r="W508" s="242">
        <v>0.9</v>
      </c>
      <c r="X508" s="242">
        <v>1</v>
      </c>
      <c r="Y508" s="243"/>
      <c r="Z508" s="244"/>
    </row>
    <row r="509" spans="1:26" ht="15" customHeight="1">
      <c r="A509" s="236" t="s">
        <v>1066</v>
      </c>
      <c r="B509" s="237" t="s">
        <v>1067</v>
      </c>
      <c r="C509" s="237" t="s">
        <v>4137</v>
      </c>
      <c r="D509" s="238">
        <v>14</v>
      </c>
      <c r="E509" s="238" t="s">
        <v>4150</v>
      </c>
      <c r="F509" s="237" t="s">
        <v>4472</v>
      </c>
      <c r="G509" s="238" t="s">
        <v>3961</v>
      </c>
      <c r="H509" s="238" t="s">
        <v>3855</v>
      </c>
      <c r="I509" s="239" t="s">
        <v>3843</v>
      </c>
      <c r="J509" s="239" t="s">
        <v>3843</v>
      </c>
      <c r="K509" s="238" t="s">
        <v>3870</v>
      </c>
      <c r="L509" s="238" t="s">
        <v>3883</v>
      </c>
      <c r="M509" s="240">
        <v>0.05</v>
      </c>
      <c r="N509" s="241"/>
      <c r="O509" s="242">
        <v>0.1</v>
      </c>
      <c r="P509" s="242">
        <v>0.2</v>
      </c>
      <c r="Q509" s="242">
        <v>0.3</v>
      </c>
      <c r="R509" s="242">
        <v>0.4</v>
      </c>
      <c r="S509" s="242">
        <v>0.5</v>
      </c>
      <c r="T509" s="242">
        <v>0.6</v>
      </c>
      <c r="U509" s="242">
        <v>0.7</v>
      </c>
      <c r="V509" s="242">
        <v>0.8</v>
      </c>
      <c r="W509" s="242">
        <v>0.9</v>
      </c>
      <c r="X509" s="242">
        <v>1</v>
      </c>
      <c r="Y509" s="243"/>
      <c r="Z509" s="244"/>
    </row>
    <row r="510" spans="1:26" ht="15" customHeight="1">
      <c r="A510" s="236" t="s">
        <v>1162</v>
      </c>
      <c r="B510" s="244" t="s">
        <v>4473</v>
      </c>
      <c r="C510" s="237" t="s">
        <v>4137</v>
      </c>
      <c r="D510" s="238">
        <v>8</v>
      </c>
      <c r="E510" s="238" t="s">
        <v>3959</v>
      </c>
      <c r="F510" s="237" t="s">
        <v>4474</v>
      </c>
      <c r="G510" s="238" t="s">
        <v>3889</v>
      </c>
      <c r="H510" s="238" t="s">
        <v>3855</v>
      </c>
      <c r="I510" s="239" t="s">
        <v>3843</v>
      </c>
      <c r="J510" s="239" t="s">
        <v>3843</v>
      </c>
      <c r="K510" s="238" t="s">
        <v>3870</v>
      </c>
      <c r="L510" s="238" t="s">
        <v>3883</v>
      </c>
      <c r="M510" s="240">
        <v>0.24</v>
      </c>
      <c r="N510" s="241"/>
      <c r="O510" s="242">
        <v>0.1</v>
      </c>
      <c r="P510" s="242">
        <v>0.2</v>
      </c>
      <c r="Q510" s="242">
        <v>0.3</v>
      </c>
      <c r="R510" s="242">
        <v>0.4</v>
      </c>
      <c r="S510" s="242">
        <v>0.5</v>
      </c>
      <c r="T510" s="242">
        <v>0.6</v>
      </c>
      <c r="U510" s="242">
        <v>0.7</v>
      </c>
      <c r="V510" s="242">
        <v>0.8</v>
      </c>
      <c r="W510" s="242">
        <v>0.9</v>
      </c>
      <c r="X510" s="242">
        <v>1</v>
      </c>
      <c r="Y510" s="243"/>
      <c r="Z510" s="244"/>
    </row>
    <row r="511" spans="1:26" ht="15" customHeight="1">
      <c r="A511" s="236" t="s">
        <v>1060</v>
      </c>
      <c r="B511" s="237" t="s">
        <v>1061</v>
      </c>
      <c r="C511" s="237" t="s">
        <v>4137</v>
      </c>
      <c r="D511" s="238">
        <v>14</v>
      </c>
      <c r="E511" s="238" t="s">
        <v>4150</v>
      </c>
      <c r="F511" s="237" t="s">
        <v>4475</v>
      </c>
      <c r="G511" s="238" t="s">
        <v>3961</v>
      </c>
      <c r="H511" s="238" t="s">
        <v>3855</v>
      </c>
      <c r="I511" s="239" t="s">
        <v>3843</v>
      </c>
      <c r="J511" s="239" t="s">
        <v>3843</v>
      </c>
      <c r="K511" s="238" t="s">
        <v>3870</v>
      </c>
      <c r="L511" s="238" t="s">
        <v>3883</v>
      </c>
      <c r="M511" s="240">
        <v>0.05</v>
      </c>
      <c r="N511" s="241"/>
      <c r="O511" s="242">
        <v>0.1</v>
      </c>
      <c r="P511" s="242">
        <v>0.2</v>
      </c>
      <c r="Q511" s="242">
        <v>0.3</v>
      </c>
      <c r="R511" s="242">
        <v>0.4</v>
      </c>
      <c r="S511" s="242">
        <v>0.5</v>
      </c>
      <c r="T511" s="242">
        <v>0.6</v>
      </c>
      <c r="U511" s="242">
        <v>0.7</v>
      </c>
      <c r="V511" s="242">
        <v>0.8</v>
      </c>
      <c r="W511" s="242">
        <v>0.9</v>
      </c>
      <c r="X511" s="242">
        <v>1</v>
      </c>
      <c r="Y511" s="243"/>
      <c r="Z511" s="244"/>
    </row>
    <row r="512" spans="1:26" ht="15" customHeight="1">
      <c r="A512" s="236" t="s">
        <v>1055</v>
      </c>
      <c r="B512" s="237" t="s">
        <v>1056</v>
      </c>
      <c r="C512" s="237" t="s">
        <v>4137</v>
      </c>
      <c r="D512" s="238">
        <v>13</v>
      </c>
      <c r="E512" s="238" t="s">
        <v>4172</v>
      </c>
      <c r="F512" s="237" t="s">
        <v>4476</v>
      </c>
      <c r="G512" s="238" t="s">
        <v>3961</v>
      </c>
      <c r="H512" s="238" t="s">
        <v>3855</v>
      </c>
      <c r="I512" s="239" t="s">
        <v>3843</v>
      </c>
      <c r="J512" s="239" t="s">
        <v>3843</v>
      </c>
      <c r="K512" s="238" t="s">
        <v>3870</v>
      </c>
      <c r="L512" s="238" t="s">
        <v>3883</v>
      </c>
      <c r="M512" s="240">
        <v>0.05</v>
      </c>
      <c r="N512" s="241"/>
      <c r="O512" s="242">
        <v>0.1</v>
      </c>
      <c r="P512" s="242">
        <v>0.2</v>
      </c>
      <c r="Q512" s="242">
        <v>0.3</v>
      </c>
      <c r="R512" s="242">
        <v>0.4</v>
      </c>
      <c r="S512" s="242">
        <v>0.5</v>
      </c>
      <c r="T512" s="242">
        <v>0.6</v>
      </c>
      <c r="U512" s="242">
        <v>0.7</v>
      </c>
      <c r="V512" s="242">
        <v>0.8</v>
      </c>
      <c r="W512" s="242">
        <v>0.9</v>
      </c>
      <c r="X512" s="242">
        <v>1</v>
      </c>
      <c r="Y512" s="243"/>
      <c r="Z512" s="244"/>
    </row>
    <row r="513" spans="1:26" ht="15" customHeight="1">
      <c r="A513" s="236" t="s">
        <v>1644</v>
      </c>
      <c r="B513" s="237" t="s">
        <v>1645</v>
      </c>
      <c r="C513" s="237" t="s">
        <v>4137</v>
      </c>
      <c r="D513" s="238">
        <v>8</v>
      </c>
      <c r="E513" s="238" t="s">
        <v>3959</v>
      </c>
      <c r="F513" s="237" t="s">
        <v>4477</v>
      </c>
      <c r="G513" s="238" t="s">
        <v>3867</v>
      </c>
      <c r="H513" s="238" t="s">
        <v>3855</v>
      </c>
      <c r="I513" s="239" t="s">
        <v>3843</v>
      </c>
      <c r="J513" s="239" t="s">
        <v>3843</v>
      </c>
      <c r="K513" s="238" t="s">
        <v>3870</v>
      </c>
      <c r="L513" s="238" t="s">
        <v>3883</v>
      </c>
      <c r="M513" s="240">
        <v>0.1</v>
      </c>
      <c r="N513" s="241"/>
      <c r="O513" s="242">
        <v>0.1</v>
      </c>
      <c r="P513" s="242">
        <v>0.2</v>
      </c>
      <c r="Q513" s="242">
        <v>0.3</v>
      </c>
      <c r="R513" s="242">
        <v>0.4</v>
      </c>
      <c r="S513" s="242">
        <v>0.5</v>
      </c>
      <c r="T513" s="242">
        <v>0.6</v>
      </c>
      <c r="U513" s="242">
        <v>0.7</v>
      </c>
      <c r="V513" s="242">
        <v>0.8</v>
      </c>
      <c r="W513" s="242">
        <v>0.9</v>
      </c>
      <c r="X513" s="242">
        <v>1</v>
      </c>
      <c r="Y513" s="243"/>
      <c r="Z513" s="244"/>
    </row>
    <row r="514" spans="1:26" ht="15" customHeight="1">
      <c r="A514" s="236" t="s">
        <v>1049</v>
      </c>
      <c r="B514" s="244" t="s">
        <v>4478</v>
      </c>
      <c r="C514" s="237" t="s">
        <v>4137</v>
      </c>
      <c r="D514" s="238">
        <v>17</v>
      </c>
      <c r="E514" s="238" t="s">
        <v>4156</v>
      </c>
      <c r="F514" s="237" t="s">
        <v>4479</v>
      </c>
      <c r="G514" s="238" t="s">
        <v>3961</v>
      </c>
      <c r="H514" s="238" t="s">
        <v>3855</v>
      </c>
      <c r="I514" s="239" t="s">
        <v>3843</v>
      </c>
      <c r="J514" s="239" t="s">
        <v>3843</v>
      </c>
      <c r="K514" s="238" t="s">
        <v>3870</v>
      </c>
      <c r="L514" s="238" t="s">
        <v>3883</v>
      </c>
      <c r="M514" s="240">
        <v>0.05</v>
      </c>
      <c r="N514" s="241"/>
      <c r="O514" s="242">
        <v>0.1</v>
      </c>
      <c r="P514" s="242">
        <v>0.2</v>
      </c>
      <c r="Q514" s="242">
        <v>0.3</v>
      </c>
      <c r="R514" s="242">
        <v>0.4</v>
      </c>
      <c r="S514" s="242">
        <v>0.5</v>
      </c>
      <c r="T514" s="242">
        <v>0.6</v>
      </c>
      <c r="U514" s="242">
        <v>0.7</v>
      </c>
      <c r="V514" s="242">
        <v>0.8</v>
      </c>
      <c r="W514" s="242">
        <v>0.9</v>
      </c>
      <c r="X514" s="242">
        <v>1</v>
      </c>
      <c r="Y514" s="243"/>
      <c r="Z514" s="244"/>
    </row>
    <row r="515" spans="1:26" ht="15" customHeight="1">
      <c r="A515" s="236" t="s">
        <v>1043</v>
      </c>
      <c r="B515" s="237" t="s">
        <v>1044</v>
      </c>
      <c r="C515" s="237" t="s">
        <v>4137</v>
      </c>
      <c r="D515" s="238">
        <v>15</v>
      </c>
      <c r="E515" s="238" t="s">
        <v>4158</v>
      </c>
      <c r="F515" s="237" t="s">
        <v>4480</v>
      </c>
      <c r="G515" s="238" t="s">
        <v>3961</v>
      </c>
      <c r="H515" s="238" t="s">
        <v>3855</v>
      </c>
      <c r="I515" s="239" t="s">
        <v>3843</v>
      </c>
      <c r="J515" s="239" t="s">
        <v>3843</v>
      </c>
      <c r="K515" s="238" t="s">
        <v>3870</v>
      </c>
      <c r="L515" s="238" t="s">
        <v>3883</v>
      </c>
      <c r="M515" s="240">
        <v>0.05</v>
      </c>
      <c r="N515" s="241"/>
      <c r="O515" s="242">
        <v>0.1</v>
      </c>
      <c r="P515" s="242">
        <v>0.2</v>
      </c>
      <c r="Q515" s="242">
        <v>0.3</v>
      </c>
      <c r="R515" s="242">
        <v>0.4</v>
      </c>
      <c r="S515" s="242">
        <v>0.5</v>
      </c>
      <c r="T515" s="242">
        <v>0.6</v>
      </c>
      <c r="U515" s="242">
        <v>0.7</v>
      </c>
      <c r="V515" s="242">
        <v>0.8</v>
      </c>
      <c r="W515" s="242">
        <v>0.9</v>
      </c>
      <c r="X515" s="242">
        <v>1</v>
      </c>
      <c r="Y515" s="243"/>
      <c r="Z515" s="244"/>
    </row>
    <row r="516" spans="1:26" ht="15" customHeight="1">
      <c r="A516" s="236" t="s">
        <v>1037</v>
      </c>
      <c r="B516" s="237" t="s">
        <v>1038</v>
      </c>
      <c r="C516" s="237" t="s">
        <v>4137</v>
      </c>
      <c r="D516" s="238">
        <v>8</v>
      </c>
      <c r="E516" s="238" t="s">
        <v>3959</v>
      </c>
      <c r="F516" s="237" t="s">
        <v>4481</v>
      </c>
      <c r="G516" s="238" t="s">
        <v>3961</v>
      </c>
      <c r="H516" s="238" t="s">
        <v>3855</v>
      </c>
      <c r="I516" s="239" t="s">
        <v>3843</v>
      </c>
      <c r="J516" s="239" t="s">
        <v>3843</v>
      </c>
      <c r="K516" s="238" t="s">
        <v>3870</v>
      </c>
      <c r="L516" s="238" t="s">
        <v>3883</v>
      </c>
      <c r="M516" s="240">
        <v>0.05</v>
      </c>
      <c r="N516" s="241"/>
      <c r="O516" s="242">
        <v>0.1</v>
      </c>
      <c r="P516" s="242">
        <v>0.2</v>
      </c>
      <c r="Q516" s="242">
        <v>0.3</v>
      </c>
      <c r="R516" s="242">
        <v>0.4</v>
      </c>
      <c r="S516" s="242">
        <v>0.5</v>
      </c>
      <c r="T516" s="242">
        <v>0.6</v>
      </c>
      <c r="U516" s="242">
        <v>0.7</v>
      </c>
      <c r="V516" s="242">
        <v>0.8</v>
      </c>
      <c r="W516" s="242">
        <v>0.9</v>
      </c>
      <c r="X516" s="242">
        <v>1</v>
      </c>
      <c r="Y516" s="243"/>
      <c r="Z516" s="244"/>
    </row>
    <row r="517" spans="1:26" ht="15.75" customHeight="1">
      <c r="A517" s="251"/>
    </row>
    <row r="518" spans="1:26" ht="15.75" customHeight="1">
      <c r="A518" s="251"/>
    </row>
    <row r="519" spans="1:26" ht="15" customHeight="1">
      <c r="A519" s="236" t="s">
        <v>969</v>
      </c>
      <c r="B519" s="237" t="s">
        <v>970</v>
      </c>
      <c r="C519" s="237" t="s">
        <v>3864</v>
      </c>
      <c r="D519" s="238">
        <v>5</v>
      </c>
      <c r="E519" s="238" t="s">
        <v>4482</v>
      </c>
      <c r="F519" s="237" t="s">
        <v>4483</v>
      </c>
      <c r="G519" s="238" t="s">
        <v>4484</v>
      </c>
      <c r="H519" s="238" t="s">
        <v>4286</v>
      </c>
      <c r="I519" s="239" t="s">
        <v>3843</v>
      </c>
      <c r="J519" s="239" t="s">
        <v>3843</v>
      </c>
      <c r="K519" s="238" t="s">
        <v>3843</v>
      </c>
      <c r="L519" s="238" t="s">
        <v>3883</v>
      </c>
      <c r="M519" s="240">
        <v>1</v>
      </c>
      <c r="N519" s="241"/>
      <c r="O519" s="242">
        <v>0.1</v>
      </c>
      <c r="P519" s="242">
        <v>0.2</v>
      </c>
      <c r="Q519" s="242">
        <v>0.3</v>
      </c>
      <c r="R519" s="242">
        <v>0.4</v>
      </c>
      <c r="S519" s="242">
        <v>0.5</v>
      </c>
      <c r="T519" s="242">
        <v>0.6</v>
      </c>
      <c r="U519" s="242">
        <v>0.7</v>
      </c>
      <c r="V519" s="242">
        <v>0.8</v>
      </c>
      <c r="W519" s="242">
        <v>0.9</v>
      </c>
      <c r="X519" s="242">
        <v>1</v>
      </c>
      <c r="Y519" s="243"/>
      <c r="Z519" s="244"/>
    </row>
    <row r="520" spans="1:26" ht="15" customHeight="1">
      <c r="A520" s="236" t="s">
        <v>963</v>
      </c>
      <c r="B520" s="237" t="s">
        <v>964</v>
      </c>
      <c r="C520" s="237" t="s">
        <v>3864</v>
      </c>
      <c r="D520" s="238">
        <v>5</v>
      </c>
      <c r="E520" s="238" t="s">
        <v>4482</v>
      </c>
      <c r="F520" s="237" t="s">
        <v>4485</v>
      </c>
      <c r="G520" s="238" t="s">
        <v>4484</v>
      </c>
      <c r="H520" s="238" t="s">
        <v>4286</v>
      </c>
      <c r="I520" s="239" t="s">
        <v>3843</v>
      </c>
      <c r="J520" s="239" t="s">
        <v>3843</v>
      </c>
      <c r="K520" s="238" t="s">
        <v>3843</v>
      </c>
      <c r="L520" s="238" t="s">
        <v>3883</v>
      </c>
      <c r="M520" s="240">
        <v>1</v>
      </c>
      <c r="N520" s="241"/>
      <c r="O520" s="242">
        <v>0.1</v>
      </c>
      <c r="P520" s="242">
        <v>0.2</v>
      </c>
      <c r="Q520" s="242">
        <v>0.3</v>
      </c>
      <c r="R520" s="242">
        <v>0.4</v>
      </c>
      <c r="S520" s="242">
        <v>0.5</v>
      </c>
      <c r="T520" s="242">
        <v>0.6</v>
      </c>
      <c r="U520" s="242">
        <v>0.7</v>
      </c>
      <c r="V520" s="242">
        <v>0.8</v>
      </c>
      <c r="W520" s="242">
        <v>0.9</v>
      </c>
      <c r="X520" s="242">
        <v>1</v>
      </c>
      <c r="Y520" s="243"/>
      <c r="Z520" s="244"/>
    </row>
    <row r="521" spans="1:26" ht="15" customHeight="1">
      <c r="A521" s="236" t="s">
        <v>981</v>
      </c>
      <c r="B521" s="237" t="s">
        <v>982</v>
      </c>
      <c r="C521" s="237" t="s">
        <v>3864</v>
      </c>
      <c r="D521" s="238">
        <v>5</v>
      </c>
      <c r="E521" s="238" t="s">
        <v>4482</v>
      </c>
      <c r="F521" s="237" t="s">
        <v>4486</v>
      </c>
      <c r="G521" s="238" t="s">
        <v>4484</v>
      </c>
      <c r="H521" s="238" t="s">
        <v>4286</v>
      </c>
      <c r="I521" s="239" t="s">
        <v>3843</v>
      </c>
      <c r="J521" s="239" t="s">
        <v>3843</v>
      </c>
      <c r="K521" s="238" t="s">
        <v>3843</v>
      </c>
      <c r="L521" s="238" t="s">
        <v>3883</v>
      </c>
      <c r="M521" s="240">
        <v>1</v>
      </c>
      <c r="N521" s="241"/>
      <c r="O521" s="242">
        <v>0.1</v>
      </c>
      <c r="P521" s="242">
        <v>0.2</v>
      </c>
      <c r="Q521" s="242">
        <v>0.3</v>
      </c>
      <c r="R521" s="242">
        <v>0.4</v>
      </c>
      <c r="S521" s="242">
        <v>0.5</v>
      </c>
      <c r="T521" s="242">
        <v>0.6</v>
      </c>
      <c r="U521" s="242">
        <v>0.7</v>
      </c>
      <c r="V521" s="242">
        <v>0.8</v>
      </c>
      <c r="W521" s="242">
        <v>0.9</v>
      </c>
      <c r="X521" s="242">
        <v>1</v>
      </c>
      <c r="Y521" s="243"/>
      <c r="Z521" s="244"/>
    </row>
    <row r="522" spans="1:26" ht="15" customHeight="1">
      <c r="A522" s="236" t="s">
        <v>956</v>
      </c>
      <c r="B522" s="237" t="s">
        <v>957</v>
      </c>
      <c r="C522" s="237" t="s">
        <v>3864</v>
      </c>
      <c r="D522" s="238">
        <v>5</v>
      </c>
      <c r="E522" s="238" t="s">
        <v>4482</v>
      </c>
      <c r="F522" s="237" t="s">
        <v>4487</v>
      </c>
      <c r="G522" s="238" t="s">
        <v>4484</v>
      </c>
      <c r="H522" s="238" t="s">
        <v>4286</v>
      </c>
      <c r="I522" s="239" t="s">
        <v>3843</v>
      </c>
      <c r="J522" s="239" t="s">
        <v>3843</v>
      </c>
      <c r="K522" s="238" t="s">
        <v>3843</v>
      </c>
      <c r="L522" s="238" t="s">
        <v>3883</v>
      </c>
      <c r="M522" s="240">
        <v>1</v>
      </c>
      <c r="N522" s="241"/>
      <c r="O522" s="242">
        <v>0.1</v>
      </c>
      <c r="P522" s="242">
        <v>0.2</v>
      </c>
      <c r="Q522" s="242">
        <v>0.3</v>
      </c>
      <c r="R522" s="242">
        <v>0.4</v>
      </c>
      <c r="S522" s="242">
        <v>0.5</v>
      </c>
      <c r="T522" s="242">
        <v>0.6</v>
      </c>
      <c r="U522" s="242">
        <v>0.7</v>
      </c>
      <c r="V522" s="242">
        <v>0.8</v>
      </c>
      <c r="W522" s="242">
        <v>0.9</v>
      </c>
      <c r="X522" s="242">
        <v>1</v>
      </c>
      <c r="Y522" s="243"/>
      <c r="Z522" s="244"/>
    </row>
    <row r="523" spans="1:26" ht="15" customHeight="1">
      <c r="A523" s="236" t="s">
        <v>977</v>
      </c>
      <c r="B523" s="237" t="s">
        <v>978</v>
      </c>
      <c r="C523" s="237" t="s">
        <v>3864</v>
      </c>
      <c r="D523" s="238">
        <v>5</v>
      </c>
      <c r="E523" s="238" t="s">
        <v>4482</v>
      </c>
      <c r="F523" s="237" t="s">
        <v>4488</v>
      </c>
      <c r="G523" s="238" t="s">
        <v>4484</v>
      </c>
      <c r="H523" s="238" t="s">
        <v>4286</v>
      </c>
      <c r="I523" s="239" t="s">
        <v>3843</v>
      </c>
      <c r="J523" s="239" t="s">
        <v>3843</v>
      </c>
      <c r="K523" s="238" t="s">
        <v>3843</v>
      </c>
      <c r="L523" s="238" t="s">
        <v>3883</v>
      </c>
      <c r="M523" s="240">
        <v>1</v>
      </c>
      <c r="N523" s="241"/>
      <c r="O523" s="242">
        <v>0.1</v>
      </c>
      <c r="P523" s="242">
        <v>0.2</v>
      </c>
      <c r="Q523" s="242">
        <v>0.3</v>
      </c>
      <c r="R523" s="242">
        <v>0.4</v>
      </c>
      <c r="S523" s="242">
        <v>0.5</v>
      </c>
      <c r="T523" s="242">
        <v>0.6</v>
      </c>
      <c r="U523" s="242">
        <v>0.7</v>
      </c>
      <c r="V523" s="242">
        <v>0.8</v>
      </c>
      <c r="W523" s="242">
        <v>0.9</v>
      </c>
      <c r="X523" s="242">
        <v>1</v>
      </c>
      <c r="Y523" s="243"/>
      <c r="Z523" s="244"/>
    </row>
    <row r="524" spans="1:26" ht="15" customHeight="1">
      <c r="A524" s="236" t="s">
        <v>156</v>
      </c>
      <c r="B524" s="237" t="s">
        <v>157</v>
      </c>
      <c r="C524" s="237" t="s">
        <v>3864</v>
      </c>
      <c r="D524" s="238">
        <v>4</v>
      </c>
      <c r="E524" s="238" t="s">
        <v>4482</v>
      </c>
      <c r="F524" s="237" t="s">
        <v>4489</v>
      </c>
      <c r="G524" s="238" t="s">
        <v>4484</v>
      </c>
      <c r="H524" s="238" t="s">
        <v>4286</v>
      </c>
      <c r="I524" s="239" t="s">
        <v>3843</v>
      </c>
      <c r="J524" s="239" t="s">
        <v>3843</v>
      </c>
      <c r="K524" s="238" t="s">
        <v>3843</v>
      </c>
      <c r="L524" s="238" t="s">
        <v>3883</v>
      </c>
      <c r="M524" s="240">
        <v>1</v>
      </c>
      <c r="N524" s="241"/>
      <c r="O524" s="242">
        <v>0.1</v>
      </c>
      <c r="P524" s="242">
        <v>0.2</v>
      </c>
      <c r="Q524" s="242">
        <v>0.3</v>
      </c>
      <c r="R524" s="242">
        <v>0.4</v>
      </c>
      <c r="S524" s="242">
        <v>0.5</v>
      </c>
      <c r="T524" s="242">
        <v>0.6</v>
      </c>
      <c r="U524" s="242">
        <v>0.7</v>
      </c>
      <c r="V524" s="242">
        <v>0.8</v>
      </c>
      <c r="W524" s="242">
        <v>0.9</v>
      </c>
      <c r="X524" s="242">
        <v>1</v>
      </c>
      <c r="Y524" s="243"/>
      <c r="Z524" s="244"/>
    </row>
    <row r="525" spans="1:26" ht="15" customHeight="1">
      <c r="A525" s="236" t="s">
        <v>682</v>
      </c>
      <c r="B525" s="237" t="s">
        <v>683</v>
      </c>
      <c r="C525" s="237" t="s">
        <v>3864</v>
      </c>
      <c r="D525" s="238">
        <v>5</v>
      </c>
      <c r="E525" s="238" t="s">
        <v>4482</v>
      </c>
      <c r="F525" s="237" t="s">
        <v>4490</v>
      </c>
      <c r="G525" s="238" t="s">
        <v>4484</v>
      </c>
      <c r="H525" s="238" t="s">
        <v>4286</v>
      </c>
      <c r="I525" s="239" t="s">
        <v>3843</v>
      </c>
      <c r="J525" s="239" t="s">
        <v>3843</v>
      </c>
      <c r="K525" s="238" t="s">
        <v>3843</v>
      </c>
      <c r="L525" s="238" t="s">
        <v>3883</v>
      </c>
      <c r="M525" s="240">
        <v>1</v>
      </c>
      <c r="N525" s="241"/>
      <c r="O525" s="242">
        <v>0.1</v>
      </c>
      <c r="P525" s="242">
        <v>0.2</v>
      </c>
      <c r="Q525" s="242">
        <v>0.3</v>
      </c>
      <c r="R525" s="242">
        <v>0.4</v>
      </c>
      <c r="S525" s="242">
        <v>0.5</v>
      </c>
      <c r="T525" s="242">
        <v>0.6</v>
      </c>
      <c r="U525" s="242">
        <v>0.7</v>
      </c>
      <c r="V525" s="242">
        <v>0.8</v>
      </c>
      <c r="W525" s="242">
        <v>0.9</v>
      </c>
      <c r="X525" s="242">
        <v>1</v>
      </c>
      <c r="Y525" s="243"/>
      <c r="Z525" s="244"/>
    </row>
    <row r="526" spans="1:26" ht="15" customHeight="1">
      <c r="A526" s="236" t="s">
        <v>667</v>
      </c>
      <c r="B526" s="237" t="s">
        <v>668</v>
      </c>
      <c r="C526" s="237" t="s">
        <v>3864</v>
      </c>
      <c r="D526" s="238">
        <v>4</v>
      </c>
      <c r="E526" s="238" t="s">
        <v>4482</v>
      </c>
      <c r="F526" s="237" t="s">
        <v>4491</v>
      </c>
      <c r="G526" s="238" t="s">
        <v>4484</v>
      </c>
      <c r="H526" s="238" t="s">
        <v>4286</v>
      </c>
      <c r="I526" s="239" t="s">
        <v>3843</v>
      </c>
      <c r="J526" s="239" t="s">
        <v>3843</v>
      </c>
      <c r="K526" s="238" t="s">
        <v>3843</v>
      </c>
      <c r="L526" s="238" t="s">
        <v>3883</v>
      </c>
      <c r="M526" s="240">
        <v>1</v>
      </c>
      <c r="N526" s="241"/>
      <c r="O526" s="242">
        <v>0.1</v>
      </c>
      <c r="P526" s="242">
        <v>0.2</v>
      </c>
      <c r="Q526" s="242">
        <v>0.3</v>
      </c>
      <c r="R526" s="242">
        <v>0.4</v>
      </c>
      <c r="S526" s="242">
        <v>0.5</v>
      </c>
      <c r="T526" s="242">
        <v>0.6</v>
      </c>
      <c r="U526" s="242">
        <v>0.7</v>
      </c>
      <c r="V526" s="242">
        <v>0.8</v>
      </c>
      <c r="W526" s="242">
        <v>0.9</v>
      </c>
      <c r="X526" s="242">
        <v>1</v>
      </c>
      <c r="Y526" s="243"/>
      <c r="Z526" s="244"/>
    </row>
    <row r="527" spans="1:26" ht="15" customHeight="1">
      <c r="A527" s="236" t="s">
        <v>642</v>
      </c>
      <c r="B527" s="237" t="s">
        <v>643</v>
      </c>
      <c r="C527" s="237" t="s">
        <v>3864</v>
      </c>
      <c r="D527" s="238">
        <v>4</v>
      </c>
      <c r="E527" s="238" t="s">
        <v>4482</v>
      </c>
      <c r="F527" s="237" t="s">
        <v>4492</v>
      </c>
      <c r="G527" s="238" t="s">
        <v>4484</v>
      </c>
      <c r="H527" s="238" t="s">
        <v>4286</v>
      </c>
      <c r="I527" s="239" t="s">
        <v>3843</v>
      </c>
      <c r="J527" s="239" t="s">
        <v>3843</v>
      </c>
      <c r="K527" s="238" t="s">
        <v>3843</v>
      </c>
      <c r="L527" s="238" t="s">
        <v>3883</v>
      </c>
      <c r="M527" s="240">
        <v>1</v>
      </c>
      <c r="N527" s="241"/>
      <c r="O527" s="242">
        <v>0.1</v>
      </c>
      <c r="P527" s="242">
        <v>0.2</v>
      </c>
      <c r="Q527" s="242">
        <v>0.3</v>
      </c>
      <c r="R527" s="242">
        <v>0.4</v>
      </c>
      <c r="S527" s="242">
        <v>0.5</v>
      </c>
      <c r="T527" s="242">
        <v>0.6</v>
      </c>
      <c r="U527" s="242">
        <v>0.7</v>
      </c>
      <c r="V527" s="242">
        <v>0.8</v>
      </c>
      <c r="W527" s="242">
        <v>0.9</v>
      </c>
      <c r="X527" s="242">
        <v>1</v>
      </c>
      <c r="Y527" s="243"/>
      <c r="Z527" s="244"/>
    </row>
    <row r="528" spans="1:26" ht="15" customHeight="1">
      <c r="A528" s="236" t="s">
        <v>950</v>
      </c>
      <c r="B528" s="237" t="s">
        <v>951</v>
      </c>
      <c r="C528" s="237" t="s">
        <v>3864</v>
      </c>
      <c r="D528" s="238">
        <v>4</v>
      </c>
      <c r="E528" s="238" t="s">
        <v>4482</v>
      </c>
      <c r="F528" s="237" t="s">
        <v>4493</v>
      </c>
      <c r="G528" s="238" t="s">
        <v>4484</v>
      </c>
      <c r="H528" s="238" t="s">
        <v>4286</v>
      </c>
      <c r="I528" s="239" t="s">
        <v>3843</v>
      </c>
      <c r="J528" s="239" t="s">
        <v>3843</v>
      </c>
      <c r="K528" s="238" t="s">
        <v>3843</v>
      </c>
      <c r="L528" s="238" t="s">
        <v>3883</v>
      </c>
      <c r="M528" s="240">
        <v>1</v>
      </c>
      <c r="N528" s="241"/>
      <c r="O528" s="242">
        <v>0.1</v>
      </c>
      <c r="P528" s="242">
        <v>0.2</v>
      </c>
      <c r="Q528" s="242">
        <v>0.3</v>
      </c>
      <c r="R528" s="242">
        <v>0.4</v>
      </c>
      <c r="S528" s="242">
        <v>0.5</v>
      </c>
      <c r="T528" s="242">
        <v>0.6</v>
      </c>
      <c r="U528" s="242">
        <v>0.7</v>
      </c>
      <c r="V528" s="242">
        <v>0.8</v>
      </c>
      <c r="W528" s="242">
        <v>0.9</v>
      </c>
      <c r="X528" s="242">
        <v>1</v>
      </c>
      <c r="Y528" s="243"/>
      <c r="Z528" s="244"/>
    </row>
    <row r="529" spans="1:26" ht="15" customHeight="1">
      <c r="A529" s="236" t="s">
        <v>915</v>
      </c>
      <c r="B529" s="237" t="s">
        <v>916</v>
      </c>
      <c r="C529" s="237" t="s">
        <v>3864</v>
      </c>
      <c r="D529" s="238">
        <v>5</v>
      </c>
      <c r="E529" s="238" t="s">
        <v>4482</v>
      </c>
      <c r="F529" s="237" t="s">
        <v>4494</v>
      </c>
      <c r="G529" s="238" t="s">
        <v>4484</v>
      </c>
      <c r="H529" s="238" t="s">
        <v>4286</v>
      </c>
      <c r="I529" s="239" t="s">
        <v>3843</v>
      </c>
      <c r="J529" s="239" t="s">
        <v>3843</v>
      </c>
      <c r="K529" s="238" t="s">
        <v>3843</v>
      </c>
      <c r="L529" s="238" t="s">
        <v>3883</v>
      </c>
      <c r="M529" s="240">
        <v>1</v>
      </c>
      <c r="N529" s="241"/>
      <c r="O529" s="242">
        <v>0.1</v>
      </c>
      <c r="P529" s="242">
        <v>0.2</v>
      </c>
      <c r="Q529" s="242">
        <v>0.3</v>
      </c>
      <c r="R529" s="242">
        <v>0.4</v>
      </c>
      <c r="S529" s="242">
        <v>0.5</v>
      </c>
      <c r="T529" s="242">
        <v>0.6</v>
      </c>
      <c r="U529" s="242">
        <v>0.7</v>
      </c>
      <c r="V529" s="242">
        <v>0.8</v>
      </c>
      <c r="W529" s="242">
        <v>0.9</v>
      </c>
      <c r="X529" s="242">
        <v>1</v>
      </c>
      <c r="Y529" s="243"/>
      <c r="Z529" s="244"/>
    </row>
    <row r="530" spans="1:26" ht="15" customHeight="1">
      <c r="A530" s="236" t="s">
        <v>634</v>
      </c>
      <c r="B530" s="237" t="s">
        <v>635</v>
      </c>
      <c r="C530" s="237" t="s">
        <v>3864</v>
      </c>
      <c r="D530" s="238">
        <v>4</v>
      </c>
      <c r="E530" s="238" t="s">
        <v>4482</v>
      </c>
      <c r="F530" s="237" t="s">
        <v>4495</v>
      </c>
      <c r="G530" s="238" t="s">
        <v>4484</v>
      </c>
      <c r="H530" s="238" t="s">
        <v>4286</v>
      </c>
      <c r="I530" s="239" t="s">
        <v>3843</v>
      </c>
      <c r="J530" s="239" t="s">
        <v>3843</v>
      </c>
      <c r="K530" s="238" t="s">
        <v>3843</v>
      </c>
      <c r="L530" s="238" t="s">
        <v>3883</v>
      </c>
      <c r="M530" s="240">
        <v>1</v>
      </c>
      <c r="N530" s="241"/>
      <c r="O530" s="242">
        <v>0.1</v>
      </c>
      <c r="P530" s="242">
        <v>0.2</v>
      </c>
      <c r="Q530" s="242">
        <v>0.3</v>
      </c>
      <c r="R530" s="242">
        <v>0.4</v>
      </c>
      <c r="S530" s="242">
        <v>0.5</v>
      </c>
      <c r="T530" s="242">
        <v>0.6</v>
      </c>
      <c r="U530" s="242">
        <v>0.7</v>
      </c>
      <c r="V530" s="242">
        <v>0.8</v>
      </c>
      <c r="W530" s="242">
        <v>0.9</v>
      </c>
      <c r="X530" s="242">
        <v>1</v>
      </c>
      <c r="Y530" s="243"/>
      <c r="Z530" s="244"/>
    </row>
    <row r="531" spans="1:26" ht="15" customHeight="1">
      <c r="A531" s="236" t="s">
        <v>128</v>
      </c>
      <c r="B531" s="237" t="s">
        <v>129</v>
      </c>
      <c r="C531" s="237" t="s">
        <v>3864</v>
      </c>
      <c r="D531" s="238">
        <v>4</v>
      </c>
      <c r="E531" s="238" t="s">
        <v>4482</v>
      </c>
      <c r="F531" s="237" t="s">
        <v>4496</v>
      </c>
      <c r="G531" s="238" t="s">
        <v>4484</v>
      </c>
      <c r="H531" s="238" t="s">
        <v>4286</v>
      </c>
      <c r="I531" s="239" t="s">
        <v>3843</v>
      </c>
      <c r="J531" s="239" t="s">
        <v>3843</v>
      </c>
      <c r="K531" s="238" t="s">
        <v>3843</v>
      </c>
      <c r="L531" s="238" t="s">
        <v>3883</v>
      </c>
      <c r="M531" s="240">
        <v>1</v>
      </c>
      <c r="N531" s="241"/>
      <c r="O531" s="242">
        <v>0.1</v>
      </c>
      <c r="P531" s="242">
        <v>0.2</v>
      </c>
      <c r="Q531" s="242">
        <v>0.3</v>
      </c>
      <c r="R531" s="242">
        <v>0.4</v>
      </c>
      <c r="S531" s="242">
        <v>0.5</v>
      </c>
      <c r="T531" s="242">
        <v>0.6</v>
      </c>
      <c r="U531" s="242">
        <v>0.7</v>
      </c>
      <c r="V531" s="242">
        <v>0.8</v>
      </c>
      <c r="W531" s="242">
        <v>0.9</v>
      </c>
      <c r="X531" s="242">
        <v>1</v>
      </c>
      <c r="Y531" s="243"/>
      <c r="Z531" s="244"/>
    </row>
    <row r="532" spans="1:26" ht="15" customHeight="1">
      <c r="A532" s="236" t="s">
        <v>107</v>
      </c>
      <c r="B532" s="237" t="s">
        <v>108</v>
      </c>
      <c r="C532" s="237" t="s">
        <v>3864</v>
      </c>
      <c r="D532" s="238">
        <v>4</v>
      </c>
      <c r="E532" s="238" t="s">
        <v>4482</v>
      </c>
      <c r="F532" s="237" t="s">
        <v>4497</v>
      </c>
      <c r="G532" s="238" t="s">
        <v>4484</v>
      </c>
      <c r="H532" s="238" t="s">
        <v>4286</v>
      </c>
      <c r="I532" s="239" t="s">
        <v>3843</v>
      </c>
      <c r="J532" s="239" t="s">
        <v>3843</v>
      </c>
      <c r="K532" s="238" t="s">
        <v>3843</v>
      </c>
      <c r="L532" s="238" t="s">
        <v>3883</v>
      </c>
      <c r="M532" s="240">
        <v>1</v>
      </c>
      <c r="N532" s="241"/>
      <c r="O532" s="242">
        <v>0.1</v>
      </c>
      <c r="P532" s="242">
        <v>0.2</v>
      </c>
      <c r="Q532" s="242">
        <v>0.3</v>
      </c>
      <c r="R532" s="242">
        <v>0.4</v>
      </c>
      <c r="S532" s="242">
        <v>0.5</v>
      </c>
      <c r="T532" s="242">
        <v>0.6</v>
      </c>
      <c r="U532" s="242">
        <v>0.7</v>
      </c>
      <c r="V532" s="242">
        <v>0.8</v>
      </c>
      <c r="W532" s="242">
        <v>0.9</v>
      </c>
      <c r="X532" s="242">
        <v>1</v>
      </c>
      <c r="Y532" s="243"/>
      <c r="Z532" s="244"/>
    </row>
    <row r="533" spans="1:26" ht="15" customHeight="1">
      <c r="A533" s="236" t="s">
        <v>618</v>
      </c>
      <c r="B533" s="244" t="s">
        <v>4498</v>
      </c>
      <c r="C533" s="237" t="s">
        <v>3864</v>
      </c>
      <c r="D533" s="238">
        <v>4</v>
      </c>
      <c r="E533" s="238" t="s">
        <v>4482</v>
      </c>
      <c r="F533" s="237" t="s">
        <v>4499</v>
      </c>
      <c r="G533" s="238" t="s">
        <v>4484</v>
      </c>
      <c r="H533" s="238" t="s">
        <v>4286</v>
      </c>
      <c r="I533" s="239" t="s">
        <v>3843</v>
      </c>
      <c r="J533" s="239" t="s">
        <v>3843</v>
      </c>
      <c r="K533" s="238" t="s">
        <v>3843</v>
      </c>
      <c r="L533" s="238" t="s">
        <v>3883</v>
      </c>
      <c r="M533" s="240">
        <v>1</v>
      </c>
      <c r="N533" s="241"/>
      <c r="O533" s="242">
        <v>0.1</v>
      </c>
      <c r="P533" s="242">
        <v>0.2</v>
      </c>
      <c r="Q533" s="242">
        <v>0.3</v>
      </c>
      <c r="R533" s="242">
        <v>0.4</v>
      </c>
      <c r="S533" s="242">
        <v>0.5</v>
      </c>
      <c r="T533" s="242">
        <v>0.6</v>
      </c>
      <c r="U533" s="242">
        <v>0.7</v>
      </c>
      <c r="V533" s="242">
        <v>0.8</v>
      </c>
      <c r="W533" s="242">
        <v>0.9</v>
      </c>
      <c r="X533" s="242">
        <v>1</v>
      </c>
      <c r="Y533" s="243"/>
      <c r="Z533" s="244"/>
    </row>
    <row r="534" spans="1:26" ht="15" customHeight="1">
      <c r="A534" s="236" t="s">
        <v>715</v>
      </c>
      <c r="B534" s="237" t="s">
        <v>716</v>
      </c>
      <c r="C534" s="237" t="s">
        <v>3864</v>
      </c>
      <c r="D534" s="238">
        <v>5</v>
      </c>
      <c r="E534" s="238" t="s">
        <v>4482</v>
      </c>
      <c r="F534" s="237" t="s">
        <v>4500</v>
      </c>
      <c r="G534" s="238" t="s">
        <v>4484</v>
      </c>
      <c r="H534" s="238" t="s">
        <v>4286</v>
      </c>
      <c r="I534" s="239" t="s">
        <v>3843</v>
      </c>
      <c r="J534" s="239" t="s">
        <v>3843</v>
      </c>
      <c r="K534" s="238" t="s">
        <v>3843</v>
      </c>
      <c r="L534" s="238" t="s">
        <v>3883</v>
      </c>
      <c r="M534" s="240">
        <v>1</v>
      </c>
      <c r="N534" s="241"/>
      <c r="O534" s="242">
        <v>0.1</v>
      </c>
      <c r="P534" s="242">
        <v>0.2</v>
      </c>
      <c r="Q534" s="242">
        <v>0.3</v>
      </c>
      <c r="R534" s="242">
        <v>0.4</v>
      </c>
      <c r="S534" s="242">
        <v>0.5</v>
      </c>
      <c r="T534" s="242">
        <v>0.6</v>
      </c>
      <c r="U534" s="242">
        <v>0.7</v>
      </c>
      <c r="V534" s="242">
        <v>0.8</v>
      </c>
      <c r="W534" s="242">
        <v>0.9</v>
      </c>
      <c r="X534" s="242">
        <v>1</v>
      </c>
      <c r="Y534" s="243"/>
      <c r="Z534" s="244"/>
    </row>
    <row r="535" spans="1:26" ht="15" customHeight="1">
      <c r="A535" s="236" t="s">
        <v>944</v>
      </c>
      <c r="B535" s="237" t="s">
        <v>945</v>
      </c>
      <c r="C535" s="237" t="s">
        <v>3864</v>
      </c>
      <c r="D535" s="238">
        <v>5</v>
      </c>
      <c r="E535" s="238" t="s">
        <v>4482</v>
      </c>
      <c r="F535" s="237" t="s">
        <v>4501</v>
      </c>
      <c r="G535" s="238" t="s">
        <v>4484</v>
      </c>
      <c r="H535" s="238" t="s">
        <v>4286</v>
      </c>
      <c r="I535" s="239" t="s">
        <v>3843</v>
      </c>
      <c r="J535" s="239" t="s">
        <v>3843</v>
      </c>
      <c r="K535" s="238" t="s">
        <v>3843</v>
      </c>
      <c r="L535" s="238" t="s">
        <v>3883</v>
      </c>
      <c r="M535" s="240">
        <v>1</v>
      </c>
      <c r="N535" s="241"/>
      <c r="O535" s="242">
        <v>0.1</v>
      </c>
      <c r="P535" s="242">
        <v>0.2</v>
      </c>
      <c r="Q535" s="242">
        <v>0.3</v>
      </c>
      <c r="R535" s="242">
        <v>0.4</v>
      </c>
      <c r="S535" s="242">
        <v>0.5</v>
      </c>
      <c r="T535" s="242">
        <v>0.6</v>
      </c>
      <c r="U535" s="242">
        <v>0.7</v>
      </c>
      <c r="V535" s="242">
        <v>0.8</v>
      </c>
      <c r="W535" s="242">
        <v>0.9</v>
      </c>
      <c r="X535" s="242">
        <v>1</v>
      </c>
      <c r="Y535" s="243"/>
      <c r="Z535" s="244"/>
    </row>
    <row r="536" spans="1:26" ht="15" customHeight="1">
      <c r="A536" s="236" t="s">
        <v>89</v>
      </c>
      <c r="B536" s="237" t="s">
        <v>90</v>
      </c>
      <c r="C536" s="237" t="s">
        <v>3864</v>
      </c>
      <c r="D536" s="238">
        <v>4</v>
      </c>
      <c r="E536" s="238" t="s">
        <v>4482</v>
      </c>
      <c r="F536" s="237" t="s">
        <v>4502</v>
      </c>
      <c r="G536" s="238" t="s">
        <v>4484</v>
      </c>
      <c r="H536" s="238" t="s">
        <v>4286</v>
      </c>
      <c r="I536" s="239" t="s">
        <v>3843</v>
      </c>
      <c r="J536" s="239" t="s">
        <v>3843</v>
      </c>
      <c r="K536" s="238" t="s">
        <v>3843</v>
      </c>
      <c r="L536" s="238" t="s">
        <v>3883</v>
      </c>
      <c r="M536" s="240">
        <v>1</v>
      </c>
      <c r="N536" s="241"/>
      <c r="O536" s="242">
        <v>0.1</v>
      </c>
      <c r="P536" s="242">
        <v>0.2</v>
      </c>
      <c r="Q536" s="242">
        <v>0.3</v>
      </c>
      <c r="R536" s="242">
        <v>0.4</v>
      </c>
      <c r="S536" s="242">
        <v>0.5</v>
      </c>
      <c r="T536" s="242">
        <v>0.6</v>
      </c>
      <c r="U536" s="242">
        <v>0.7</v>
      </c>
      <c r="V536" s="242">
        <v>0.8</v>
      </c>
      <c r="W536" s="242">
        <v>0.9</v>
      </c>
      <c r="X536" s="242">
        <v>1</v>
      </c>
      <c r="Y536" s="243"/>
      <c r="Z536" s="244"/>
    </row>
    <row r="537" spans="1:26" ht="15" customHeight="1">
      <c r="A537" s="236" t="s">
        <v>235</v>
      </c>
      <c r="B537" s="237" t="s">
        <v>236</v>
      </c>
      <c r="C537" s="237" t="s">
        <v>3864</v>
      </c>
      <c r="D537" s="238">
        <v>4</v>
      </c>
      <c r="E537" s="238" t="s">
        <v>4482</v>
      </c>
      <c r="F537" s="237" t="s">
        <v>4503</v>
      </c>
      <c r="G537" s="238" t="s">
        <v>4484</v>
      </c>
      <c r="H537" s="238" t="s">
        <v>4286</v>
      </c>
      <c r="I537" s="239" t="s">
        <v>3843</v>
      </c>
      <c r="J537" s="239" t="s">
        <v>3843</v>
      </c>
      <c r="K537" s="238" t="s">
        <v>3843</v>
      </c>
      <c r="L537" s="238" t="s">
        <v>3883</v>
      </c>
      <c r="M537" s="240">
        <v>1</v>
      </c>
      <c r="N537" s="241"/>
      <c r="O537" s="242">
        <v>0.1</v>
      </c>
      <c r="P537" s="242">
        <v>0.2</v>
      </c>
      <c r="Q537" s="242">
        <v>0.3</v>
      </c>
      <c r="R537" s="242">
        <v>0.4</v>
      </c>
      <c r="S537" s="242">
        <v>0.5</v>
      </c>
      <c r="T537" s="242">
        <v>0.6</v>
      </c>
      <c r="U537" s="242">
        <v>0.7</v>
      </c>
      <c r="V537" s="242">
        <v>0.8</v>
      </c>
      <c r="W537" s="242">
        <v>0.9</v>
      </c>
      <c r="X537" s="242">
        <v>1</v>
      </c>
      <c r="Y537" s="243"/>
      <c r="Z537" s="244"/>
    </row>
    <row r="538" spans="1:26" ht="15" customHeight="1">
      <c r="A538" s="236" t="s">
        <v>586</v>
      </c>
      <c r="B538" s="237" t="s">
        <v>587</v>
      </c>
      <c r="C538" s="237" t="s">
        <v>3864</v>
      </c>
      <c r="D538" s="238">
        <v>4</v>
      </c>
      <c r="E538" s="238" t="s">
        <v>4482</v>
      </c>
      <c r="F538" s="237" t="s">
        <v>4504</v>
      </c>
      <c r="G538" s="238" t="s">
        <v>4484</v>
      </c>
      <c r="H538" s="238" t="s">
        <v>4286</v>
      </c>
      <c r="I538" s="239" t="s">
        <v>3843</v>
      </c>
      <c r="J538" s="239" t="s">
        <v>3843</v>
      </c>
      <c r="K538" s="238" t="s">
        <v>3843</v>
      </c>
      <c r="L538" s="238" t="s">
        <v>3883</v>
      </c>
      <c r="M538" s="240">
        <v>1</v>
      </c>
      <c r="N538" s="241"/>
      <c r="O538" s="242">
        <v>0.1</v>
      </c>
      <c r="P538" s="242">
        <v>0.2</v>
      </c>
      <c r="Q538" s="242">
        <v>0.3</v>
      </c>
      <c r="R538" s="242">
        <v>0.4</v>
      </c>
      <c r="S538" s="242">
        <v>0.5</v>
      </c>
      <c r="T538" s="242">
        <v>0.6</v>
      </c>
      <c r="U538" s="242">
        <v>0.7</v>
      </c>
      <c r="V538" s="242">
        <v>0.8</v>
      </c>
      <c r="W538" s="242">
        <v>0.9</v>
      </c>
      <c r="X538" s="242">
        <v>1</v>
      </c>
      <c r="Y538" s="243"/>
      <c r="Z538" s="244"/>
    </row>
    <row r="539" spans="1:26" ht="15" customHeight="1">
      <c r="A539" s="236" t="s">
        <v>578</v>
      </c>
      <c r="B539" s="237" t="s">
        <v>579</v>
      </c>
      <c r="C539" s="237" t="s">
        <v>3864</v>
      </c>
      <c r="D539" s="238">
        <v>4</v>
      </c>
      <c r="E539" s="238" t="s">
        <v>4482</v>
      </c>
      <c r="F539" s="237" t="s">
        <v>4505</v>
      </c>
      <c r="G539" s="238" t="s">
        <v>4484</v>
      </c>
      <c r="H539" s="238" t="s">
        <v>4286</v>
      </c>
      <c r="I539" s="239" t="s">
        <v>3843</v>
      </c>
      <c r="J539" s="239" t="s">
        <v>3843</v>
      </c>
      <c r="K539" s="238" t="s">
        <v>3843</v>
      </c>
      <c r="L539" s="238" t="s">
        <v>3883</v>
      </c>
      <c r="M539" s="240">
        <v>1</v>
      </c>
      <c r="N539" s="241"/>
      <c r="O539" s="242">
        <v>0.1</v>
      </c>
      <c r="P539" s="242">
        <v>0.2</v>
      </c>
      <c r="Q539" s="242">
        <v>0.3</v>
      </c>
      <c r="R539" s="242">
        <v>0.4</v>
      </c>
      <c r="S539" s="242">
        <v>0.5</v>
      </c>
      <c r="T539" s="242">
        <v>0.6</v>
      </c>
      <c r="U539" s="242">
        <v>0.7</v>
      </c>
      <c r="V539" s="242">
        <v>0.8</v>
      </c>
      <c r="W539" s="242">
        <v>0.9</v>
      </c>
      <c r="X539" s="242">
        <v>1</v>
      </c>
      <c r="Y539" s="243"/>
      <c r="Z539" s="244"/>
    </row>
    <row r="540" spans="1:26" ht="15" customHeight="1">
      <c r="A540" s="236" t="s">
        <v>593</v>
      </c>
      <c r="B540" s="237" t="s">
        <v>594</v>
      </c>
      <c r="C540" s="237" t="s">
        <v>3864</v>
      </c>
      <c r="D540" s="238"/>
      <c r="E540" s="238" t="s">
        <v>4482</v>
      </c>
      <c r="F540" s="237" t="s">
        <v>4506</v>
      </c>
      <c r="G540" s="238" t="s">
        <v>4484</v>
      </c>
      <c r="H540" s="238" t="s">
        <v>4286</v>
      </c>
      <c r="I540" s="239" t="s">
        <v>3843</v>
      </c>
      <c r="J540" s="239" t="s">
        <v>3843</v>
      </c>
      <c r="K540" s="238" t="s">
        <v>3843</v>
      </c>
      <c r="L540" s="238" t="s">
        <v>3883</v>
      </c>
      <c r="M540" s="240">
        <v>1</v>
      </c>
      <c r="N540" s="241"/>
      <c r="O540" s="242">
        <v>0.1</v>
      </c>
      <c r="P540" s="242">
        <v>0.2</v>
      </c>
      <c r="Q540" s="242">
        <v>0.3</v>
      </c>
      <c r="R540" s="242">
        <v>0.4</v>
      </c>
      <c r="S540" s="242">
        <v>0.5</v>
      </c>
      <c r="T540" s="242">
        <v>0.6</v>
      </c>
      <c r="U540" s="242">
        <v>0.7</v>
      </c>
      <c r="V540" s="242">
        <v>0.8</v>
      </c>
      <c r="W540" s="242">
        <v>0.9</v>
      </c>
      <c r="X540" s="242">
        <v>1</v>
      </c>
      <c r="Y540" s="243"/>
      <c r="Z540" s="244"/>
    </row>
    <row r="541" spans="1:26" ht="15" customHeight="1">
      <c r="A541" s="236" t="s">
        <v>562</v>
      </c>
      <c r="B541" s="237" t="s">
        <v>563</v>
      </c>
      <c r="C541" s="237" t="s">
        <v>3864</v>
      </c>
      <c r="D541" s="238"/>
      <c r="E541" s="238" t="s">
        <v>4482</v>
      </c>
      <c r="F541" s="237" t="s">
        <v>4507</v>
      </c>
      <c r="G541" s="238" t="s">
        <v>4484</v>
      </c>
      <c r="H541" s="238" t="s">
        <v>4286</v>
      </c>
      <c r="I541" s="239" t="s">
        <v>3843</v>
      </c>
      <c r="J541" s="239" t="s">
        <v>3843</v>
      </c>
      <c r="K541" s="238" t="s">
        <v>3843</v>
      </c>
      <c r="L541" s="238" t="s">
        <v>3883</v>
      </c>
      <c r="M541" s="240">
        <v>1</v>
      </c>
      <c r="N541" s="241"/>
      <c r="O541" s="242">
        <v>0.1</v>
      </c>
      <c r="P541" s="242">
        <v>0.2</v>
      </c>
      <c r="Q541" s="242">
        <v>0.3</v>
      </c>
      <c r="R541" s="242">
        <v>0.4</v>
      </c>
      <c r="S541" s="242">
        <v>0.5</v>
      </c>
      <c r="T541" s="242">
        <v>0.6</v>
      </c>
      <c r="U541" s="242">
        <v>0.7</v>
      </c>
      <c r="V541" s="242">
        <v>0.8</v>
      </c>
      <c r="W541" s="242">
        <v>0.9</v>
      </c>
      <c r="X541" s="242">
        <v>1</v>
      </c>
      <c r="Y541" s="243"/>
      <c r="Z541" s="244"/>
    </row>
    <row r="542" spans="1:26" ht="15" customHeight="1">
      <c r="A542" s="236" t="s">
        <v>569</v>
      </c>
      <c r="B542" s="237" t="s">
        <v>570</v>
      </c>
      <c r="C542" s="237" t="s">
        <v>3864</v>
      </c>
      <c r="D542" s="238">
        <v>5</v>
      </c>
      <c r="E542" s="238" t="s">
        <v>4482</v>
      </c>
      <c r="F542" s="237" t="s">
        <v>4508</v>
      </c>
      <c r="G542" s="238" t="s">
        <v>4484</v>
      </c>
      <c r="H542" s="238" t="s">
        <v>4286</v>
      </c>
      <c r="I542" s="239" t="s">
        <v>3843</v>
      </c>
      <c r="J542" s="239" t="s">
        <v>3843</v>
      </c>
      <c r="K542" s="238" t="s">
        <v>3843</v>
      </c>
      <c r="L542" s="238" t="s">
        <v>3883</v>
      </c>
      <c r="M542" s="240">
        <v>1</v>
      </c>
      <c r="N542" s="241"/>
      <c r="O542" s="242">
        <v>0.1</v>
      </c>
      <c r="P542" s="242">
        <v>0.2</v>
      </c>
      <c r="Q542" s="242">
        <v>0.3</v>
      </c>
      <c r="R542" s="242">
        <v>0.4</v>
      </c>
      <c r="S542" s="242">
        <v>0.5</v>
      </c>
      <c r="T542" s="242">
        <v>0.6</v>
      </c>
      <c r="U542" s="242">
        <v>0.7</v>
      </c>
      <c r="V542" s="242">
        <v>0.8</v>
      </c>
      <c r="W542" s="242">
        <v>0.9</v>
      </c>
      <c r="X542" s="242">
        <v>1</v>
      </c>
      <c r="Y542" s="243"/>
      <c r="Z542" s="244"/>
    </row>
    <row r="543" spans="1:26" ht="15" customHeight="1">
      <c r="A543" s="236" t="s">
        <v>383</v>
      </c>
      <c r="B543" s="237" t="s">
        <v>384</v>
      </c>
      <c r="C543" s="237" t="s">
        <v>3864</v>
      </c>
      <c r="D543" s="238">
        <v>4</v>
      </c>
      <c r="E543" s="238" t="s">
        <v>4482</v>
      </c>
      <c r="F543" s="237" t="s">
        <v>4509</v>
      </c>
      <c r="G543" s="238" t="s">
        <v>4484</v>
      </c>
      <c r="H543" s="238" t="s">
        <v>4286</v>
      </c>
      <c r="I543" s="239" t="s">
        <v>3843</v>
      </c>
      <c r="J543" s="239" t="s">
        <v>3843</v>
      </c>
      <c r="K543" s="238" t="s">
        <v>3843</v>
      </c>
      <c r="L543" s="238" t="s">
        <v>3883</v>
      </c>
      <c r="M543" s="240">
        <v>1</v>
      </c>
      <c r="N543" s="241"/>
      <c r="O543" s="242">
        <v>0.1</v>
      </c>
      <c r="P543" s="242">
        <v>0.2</v>
      </c>
      <c r="Q543" s="242">
        <v>0.3</v>
      </c>
      <c r="R543" s="242">
        <v>0.4</v>
      </c>
      <c r="S543" s="242">
        <v>0.5</v>
      </c>
      <c r="T543" s="242">
        <v>0.6</v>
      </c>
      <c r="U543" s="242">
        <v>0.7</v>
      </c>
      <c r="V543" s="242">
        <v>0.8</v>
      </c>
      <c r="W543" s="242">
        <v>0.9</v>
      </c>
      <c r="X543" s="242">
        <v>1</v>
      </c>
      <c r="Y543" s="243"/>
      <c r="Z543" s="244"/>
    </row>
    <row r="544" spans="1:26" ht="15" customHeight="1">
      <c r="A544" s="236" t="s">
        <v>388</v>
      </c>
      <c r="B544" s="244" t="s">
        <v>4510</v>
      </c>
      <c r="C544" s="237" t="s">
        <v>3864</v>
      </c>
      <c r="D544" s="238">
        <v>5</v>
      </c>
      <c r="E544" s="238" t="s">
        <v>4482</v>
      </c>
      <c r="F544" s="237" t="s">
        <v>4511</v>
      </c>
      <c r="G544" s="238" t="s">
        <v>4484</v>
      </c>
      <c r="H544" s="238" t="s">
        <v>4286</v>
      </c>
      <c r="I544" s="239" t="s">
        <v>3843</v>
      </c>
      <c r="J544" s="239" t="s">
        <v>3843</v>
      </c>
      <c r="K544" s="238" t="s">
        <v>3843</v>
      </c>
      <c r="L544" s="238" t="s">
        <v>3883</v>
      </c>
      <c r="M544" s="240">
        <v>1</v>
      </c>
      <c r="N544" s="241"/>
      <c r="O544" s="242">
        <v>0.1</v>
      </c>
      <c r="P544" s="242">
        <v>0.2</v>
      </c>
      <c r="Q544" s="242">
        <v>0.3</v>
      </c>
      <c r="R544" s="242">
        <v>0.4</v>
      </c>
      <c r="S544" s="242">
        <v>0.5</v>
      </c>
      <c r="T544" s="242">
        <v>0.6</v>
      </c>
      <c r="U544" s="242">
        <v>0.7</v>
      </c>
      <c r="V544" s="242">
        <v>0.8</v>
      </c>
      <c r="W544" s="242">
        <v>0.9</v>
      </c>
      <c r="X544" s="242">
        <v>1</v>
      </c>
      <c r="Y544" s="243"/>
      <c r="Z544" s="244"/>
    </row>
    <row r="545" spans="1:26" ht="15" customHeight="1">
      <c r="A545" s="236" t="s">
        <v>938</v>
      </c>
      <c r="B545" s="237" t="s">
        <v>939</v>
      </c>
      <c r="C545" s="237" t="s">
        <v>3864</v>
      </c>
      <c r="D545" s="238">
        <v>5</v>
      </c>
      <c r="E545" s="238" t="s">
        <v>4482</v>
      </c>
      <c r="F545" s="237" t="s">
        <v>4512</v>
      </c>
      <c r="G545" s="238" t="s">
        <v>4484</v>
      </c>
      <c r="H545" s="238" t="s">
        <v>4286</v>
      </c>
      <c r="I545" s="239" t="s">
        <v>3843</v>
      </c>
      <c r="J545" s="239" t="s">
        <v>3843</v>
      </c>
      <c r="K545" s="238" t="s">
        <v>3843</v>
      </c>
      <c r="L545" s="238" t="s">
        <v>3883</v>
      </c>
      <c r="M545" s="240">
        <v>1</v>
      </c>
      <c r="N545" s="241"/>
      <c r="O545" s="242">
        <v>0.1</v>
      </c>
      <c r="P545" s="242">
        <v>0.2</v>
      </c>
      <c r="Q545" s="242">
        <v>0.3</v>
      </c>
      <c r="R545" s="242">
        <v>0.4</v>
      </c>
      <c r="S545" s="242">
        <v>0.5</v>
      </c>
      <c r="T545" s="242">
        <v>0.6</v>
      </c>
      <c r="U545" s="242">
        <v>0.7</v>
      </c>
      <c r="V545" s="242">
        <v>0.8</v>
      </c>
      <c r="W545" s="242">
        <v>0.9</v>
      </c>
      <c r="X545" s="242">
        <v>1</v>
      </c>
      <c r="Y545" s="243"/>
      <c r="Z545" s="244"/>
    </row>
    <row r="546" spans="1:26" ht="15" customHeight="1">
      <c r="A546" s="236" t="s">
        <v>555</v>
      </c>
      <c r="B546" s="237" t="s">
        <v>556</v>
      </c>
      <c r="C546" s="237" t="s">
        <v>3864</v>
      </c>
      <c r="D546" s="238">
        <v>5</v>
      </c>
      <c r="E546" s="238" t="s">
        <v>4482</v>
      </c>
      <c r="F546" s="237" t="s">
        <v>4513</v>
      </c>
      <c r="G546" s="238" t="s">
        <v>4484</v>
      </c>
      <c r="H546" s="238" t="s">
        <v>4286</v>
      </c>
      <c r="I546" s="239" t="s">
        <v>3843</v>
      </c>
      <c r="J546" s="239" t="s">
        <v>3843</v>
      </c>
      <c r="K546" s="238" t="s">
        <v>3843</v>
      </c>
      <c r="L546" s="238" t="s">
        <v>3883</v>
      </c>
      <c r="M546" s="240">
        <v>1</v>
      </c>
      <c r="N546" s="241"/>
      <c r="O546" s="242">
        <v>0.1</v>
      </c>
      <c r="P546" s="242">
        <v>0.2</v>
      </c>
      <c r="Q546" s="242">
        <v>0.3</v>
      </c>
      <c r="R546" s="242">
        <v>0.4</v>
      </c>
      <c r="S546" s="242">
        <v>0.5</v>
      </c>
      <c r="T546" s="242">
        <v>0.6</v>
      </c>
      <c r="U546" s="242">
        <v>0.7</v>
      </c>
      <c r="V546" s="242">
        <v>0.8</v>
      </c>
      <c r="W546" s="242">
        <v>0.9</v>
      </c>
      <c r="X546" s="242">
        <v>1</v>
      </c>
      <c r="Y546" s="243"/>
      <c r="Z546" s="244"/>
    </row>
    <row r="547" spans="1:26" ht="15" customHeight="1">
      <c r="A547" s="236" t="s">
        <v>543</v>
      </c>
      <c r="B547" s="237" t="s">
        <v>544</v>
      </c>
      <c r="C547" s="237" t="s">
        <v>3864</v>
      </c>
      <c r="D547" s="238">
        <v>5</v>
      </c>
      <c r="E547" s="238" t="s">
        <v>4482</v>
      </c>
      <c r="F547" s="237" t="s">
        <v>4514</v>
      </c>
      <c r="G547" s="238" t="s">
        <v>4484</v>
      </c>
      <c r="H547" s="238" t="s">
        <v>4286</v>
      </c>
      <c r="I547" s="239" t="s">
        <v>3843</v>
      </c>
      <c r="J547" s="239" t="s">
        <v>3843</v>
      </c>
      <c r="K547" s="238" t="s">
        <v>3843</v>
      </c>
      <c r="L547" s="238" t="s">
        <v>3883</v>
      </c>
      <c r="M547" s="240">
        <v>1</v>
      </c>
      <c r="N547" s="241"/>
      <c r="O547" s="242">
        <v>0.1</v>
      </c>
      <c r="P547" s="242">
        <v>0.2</v>
      </c>
      <c r="Q547" s="242">
        <v>0.3</v>
      </c>
      <c r="R547" s="242">
        <v>0.4</v>
      </c>
      <c r="S547" s="242">
        <v>0.5</v>
      </c>
      <c r="T547" s="242">
        <v>0.6</v>
      </c>
      <c r="U547" s="242">
        <v>0.7</v>
      </c>
      <c r="V547" s="242">
        <v>0.8</v>
      </c>
      <c r="W547" s="242">
        <v>0.9</v>
      </c>
      <c r="X547" s="242">
        <v>1</v>
      </c>
      <c r="Y547" s="243"/>
      <c r="Z547" s="244"/>
    </row>
    <row r="548" spans="1:26" ht="15" customHeight="1">
      <c r="A548" s="236" t="s">
        <v>449</v>
      </c>
      <c r="B548" s="237" t="s">
        <v>450</v>
      </c>
      <c r="C548" s="237" t="s">
        <v>3864</v>
      </c>
      <c r="D548" s="238">
        <v>5</v>
      </c>
      <c r="E548" s="238" t="s">
        <v>4482</v>
      </c>
      <c r="F548" s="237" t="s">
        <v>4515</v>
      </c>
      <c r="G548" s="238" t="s">
        <v>4484</v>
      </c>
      <c r="H548" s="238" t="s">
        <v>4286</v>
      </c>
      <c r="I548" s="239" t="s">
        <v>3843</v>
      </c>
      <c r="J548" s="239" t="s">
        <v>3843</v>
      </c>
      <c r="K548" s="238" t="s">
        <v>3843</v>
      </c>
      <c r="L548" s="238" t="s">
        <v>3883</v>
      </c>
      <c r="M548" s="240">
        <v>1</v>
      </c>
      <c r="N548" s="241"/>
      <c r="O548" s="242">
        <v>0.1</v>
      </c>
      <c r="P548" s="242">
        <v>0.2</v>
      </c>
      <c r="Q548" s="242">
        <v>0.3</v>
      </c>
      <c r="R548" s="242">
        <v>0.4</v>
      </c>
      <c r="S548" s="242">
        <v>0.5</v>
      </c>
      <c r="T548" s="242">
        <v>0.6</v>
      </c>
      <c r="U548" s="242">
        <v>0.7</v>
      </c>
      <c r="V548" s="242">
        <v>0.8</v>
      </c>
      <c r="W548" s="242">
        <v>0.9</v>
      </c>
      <c r="X548" s="242">
        <v>1</v>
      </c>
      <c r="Y548" s="243"/>
      <c r="Z548" s="244"/>
    </row>
    <row r="549" spans="1:26" ht="15" customHeight="1">
      <c r="A549" s="236" t="s">
        <v>933</v>
      </c>
      <c r="B549" s="237" t="s">
        <v>934</v>
      </c>
      <c r="C549" s="237" t="s">
        <v>3864</v>
      </c>
      <c r="D549" s="238">
        <v>5</v>
      </c>
      <c r="E549" s="238" t="s">
        <v>4482</v>
      </c>
      <c r="F549" s="237" t="s">
        <v>4516</v>
      </c>
      <c r="G549" s="238" t="s">
        <v>4484</v>
      </c>
      <c r="H549" s="238" t="s">
        <v>4286</v>
      </c>
      <c r="I549" s="239" t="s">
        <v>3843</v>
      </c>
      <c r="J549" s="239" t="s">
        <v>3843</v>
      </c>
      <c r="K549" s="238" t="s">
        <v>3843</v>
      </c>
      <c r="L549" s="238" t="s">
        <v>3883</v>
      </c>
      <c r="M549" s="240">
        <v>1</v>
      </c>
      <c r="N549" s="241"/>
      <c r="O549" s="242">
        <v>0.1</v>
      </c>
      <c r="P549" s="242">
        <v>0.2</v>
      </c>
      <c r="Q549" s="242">
        <v>0.3</v>
      </c>
      <c r="R549" s="242">
        <v>0.4</v>
      </c>
      <c r="S549" s="242">
        <v>0.5</v>
      </c>
      <c r="T549" s="242">
        <v>0.6</v>
      </c>
      <c r="U549" s="242">
        <v>0.7</v>
      </c>
      <c r="V549" s="242">
        <v>0.8</v>
      </c>
      <c r="W549" s="242">
        <v>0.9</v>
      </c>
      <c r="X549" s="242">
        <v>1</v>
      </c>
      <c r="Y549" s="243"/>
      <c r="Z549" s="244"/>
    </row>
    <row r="550" spans="1:26" ht="15" customHeight="1">
      <c r="A550" s="236" t="s">
        <v>436</v>
      </c>
      <c r="B550" s="237" t="s">
        <v>437</v>
      </c>
      <c r="C550" s="237" t="s">
        <v>3864</v>
      </c>
      <c r="D550" s="238">
        <v>4</v>
      </c>
      <c r="E550" s="238" t="s">
        <v>4482</v>
      </c>
      <c r="F550" s="237" t="s">
        <v>4517</v>
      </c>
      <c r="G550" s="238" t="s">
        <v>4484</v>
      </c>
      <c r="H550" s="238" t="s">
        <v>4286</v>
      </c>
      <c r="I550" s="239" t="s">
        <v>3843</v>
      </c>
      <c r="J550" s="239" t="s">
        <v>3843</v>
      </c>
      <c r="K550" s="238" t="s">
        <v>3843</v>
      </c>
      <c r="L550" s="238" t="s">
        <v>3883</v>
      </c>
      <c r="M550" s="240">
        <v>1</v>
      </c>
      <c r="N550" s="241"/>
      <c r="O550" s="242">
        <v>0.1</v>
      </c>
      <c r="P550" s="242">
        <v>0.2</v>
      </c>
      <c r="Q550" s="242">
        <v>0.3</v>
      </c>
      <c r="R550" s="242">
        <v>0.4</v>
      </c>
      <c r="S550" s="242">
        <v>0.5</v>
      </c>
      <c r="T550" s="242">
        <v>0.6</v>
      </c>
      <c r="U550" s="242">
        <v>0.7</v>
      </c>
      <c r="V550" s="242">
        <v>0.8</v>
      </c>
      <c r="W550" s="242">
        <v>0.9</v>
      </c>
      <c r="X550" s="242">
        <v>1</v>
      </c>
      <c r="Y550" s="243"/>
      <c r="Z550" s="244"/>
    </row>
    <row r="551" spans="1:26" ht="15" customHeight="1">
      <c r="A551" s="236" t="s">
        <v>95</v>
      </c>
      <c r="B551" s="237" t="s">
        <v>96</v>
      </c>
      <c r="C551" s="237" t="s">
        <v>3864</v>
      </c>
      <c r="D551" s="238">
        <v>4</v>
      </c>
      <c r="E551" s="238" t="s">
        <v>4482</v>
      </c>
      <c r="F551" s="237" t="s">
        <v>4518</v>
      </c>
      <c r="G551" s="238" t="s">
        <v>4484</v>
      </c>
      <c r="H551" s="238" t="s">
        <v>4286</v>
      </c>
      <c r="I551" s="239" t="s">
        <v>3843</v>
      </c>
      <c r="J551" s="239" t="s">
        <v>3843</v>
      </c>
      <c r="K551" s="238" t="s">
        <v>3843</v>
      </c>
      <c r="L551" s="238" t="s">
        <v>3883</v>
      </c>
      <c r="M551" s="240">
        <v>1</v>
      </c>
      <c r="N551" s="241"/>
      <c r="O551" s="242">
        <v>0.1</v>
      </c>
      <c r="P551" s="242">
        <v>0.2</v>
      </c>
      <c r="Q551" s="242">
        <v>0.3</v>
      </c>
      <c r="R551" s="242">
        <v>0.4</v>
      </c>
      <c r="S551" s="242">
        <v>0.5</v>
      </c>
      <c r="T551" s="242">
        <v>0.6</v>
      </c>
      <c r="U551" s="242">
        <v>0.7</v>
      </c>
      <c r="V551" s="242">
        <v>0.8</v>
      </c>
      <c r="W551" s="242">
        <v>0.9</v>
      </c>
      <c r="X551" s="242">
        <v>1</v>
      </c>
      <c r="Y551" s="243"/>
      <c r="Z551" s="244"/>
    </row>
    <row r="552" spans="1:26" ht="15" customHeight="1">
      <c r="A552" s="236" t="s">
        <v>396</v>
      </c>
      <c r="B552" s="237" t="s">
        <v>397</v>
      </c>
      <c r="C552" s="237" t="s">
        <v>3864</v>
      </c>
      <c r="D552" s="238">
        <v>4</v>
      </c>
      <c r="E552" s="238" t="s">
        <v>4482</v>
      </c>
      <c r="F552" s="237" t="s">
        <v>4519</v>
      </c>
      <c r="G552" s="238" t="s">
        <v>4484</v>
      </c>
      <c r="H552" s="238" t="s">
        <v>4286</v>
      </c>
      <c r="I552" s="239" t="s">
        <v>3843</v>
      </c>
      <c r="J552" s="239" t="s">
        <v>3843</v>
      </c>
      <c r="K552" s="238" t="s">
        <v>3843</v>
      </c>
      <c r="L552" s="238" t="s">
        <v>3883</v>
      </c>
      <c r="M552" s="240">
        <v>1</v>
      </c>
      <c r="N552" s="241"/>
      <c r="O552" s="242">
        <v>0.1</v>
      </c>
      <c r="P552" s="242">
        <v>0.2</v>
      </c>
      <c r="Q552" s="242">
        <v>0.3</v>
      </c>
      <c r="R552" s="242">
        <v>0.4</v>
      </c>
      <c r="S552" s="242">
        <v>0.5</v>
      </c>
      <c r="T552" s="242">
        <v>0.6</v>
      </c>
      <c r="U552" s="242">
        <v>0.7</v>
      </c>
      <c r="V552" s="242">
        <v>0.8</v>
      </c>
      <c r="W552" s="242">
        <v>0.9</v>
      </c>
      <c r="X552" s="242">
        <v>1</v>
      </c>
      <c r="Y552" s="243"/>
      <c r="Z552" s="244"/>
    </row>
    <row r="553" spans="1:26" ht="15" customHeight="1">
      <c r="A553" s="236" t="s">
        <v>927</v>
      </c>
      <c r="B553" s="237" t="s">
        <v>928</v>
      </c>
      <c r="C553" s="237" t="s">
        <v>3864</v>
      </c>
      <c r="D553" s="238">
        <v>5</v>
      </c>
      <c r="E553" s="238" t="s">
        <v>4482</v>
      </c>
      <c r="F553" s="237" t="s">
        <v>4520</v>
      </c>
      <c r="G553" s="238" t="s">
        <v>4484</v>
      </c>
      <c r="H553" s="238" t="s">
        <v>4286</v>
      </c>
      <c r="I553" s="239" t="s">
        <v>3843</v>
      </c>
      <c r="J553" s="239" t="s">
        <v>3843</v>
      </c>
      <c r="K553" s="238" t="s">
        <v>3843</v>
      </c>
      <c r="L553" s="238" t="s">
        <v>3883</v>
      </c>
      <c r="M553" s="240">
        <v>1</v>
      </c>
      <c r="N553" s="241"/>
      <c r="O553" s="242">
        <v>0.1</v>
      </c>
      <c r="P553" s="242">
        <v>0.2</v>
      </c>
      <c r="Q553" s="242">
        <v>0.3</v>
      </c>
      <c r="R553" s="242">
        <v>0.4</v>
      </c>
      <c r="S553" s="242">
        <v>0.5</v>
      </c>
      <c r="T553" s="242">
        <v>0.6</v>
      </c>
      <c r="U553" s="242">
        <v>0.7</v>
      </c>
      <c r="V553" s="242">
        <v>0.8</v>
      </c>
      <c r="W553" s="242">
        <v>0.9</v>
      </c>
      <c r="X553" s="242">
        <v>1</v>
      </c>
      <c r="Y553" s="243"/>
      <c r="Z553" s="244"/>
    </row>
    <row r="554" spans="1:26" ht="15" customHeight="1">
      <c r="A554" s="236" t="s">
        <v>375</v>
      </c>
      <c r="B554" s="237" t="s">
        <v>376</v>
      </c>
      <c r="C554" s="237" t="s">
        <v>3864</v>
      </c>
      <c r="D554" s="238">
        <v>4</v>
      </c>
      <c r="E554" s="238" t="s">
        <v>4482</v>
      </c>
      <c r="F554" s="237" t="s">
        <v>4521</v>
      </c>
      <c r="G554" s="238" t="s">
        <v>4484</v>
      </c>
      <c r="H554" s="238" t="s">
        <v>4286</v>
      </c>
      <c r="I554" s="239" t="s">
        <v>3843</v>
      </c>
      <c r="J554" s="239" t="s">
        <v>3843</v>
      </c>
      <c r="K554" s="238" t="s">
        <v>3843</v>
      </c>
      <c r="L554" s="238" t="s">
        <v>3883</v>
      </c>
      <c r="M554" s="240">
        <v>1</v>
      </c>
      <c r="N554" s="241"/>
      <c r="O554" s="242">
        <v>0.1</v>
      </c>
      <c r="P554" s="242">
        <v>0.2</v>
      </c>
      <c r="Q554" s="242">
        <v>0.3</v>
      </c>
      <c r="R554" s="242">
        <v>0.4</v>
      </c>
      <c r="S554" s="242">
        <v>0.5</v>
      </c>
      <c r="T554" s="242">
        <v>0.6</v>
      </c>
      <c r="U554" s="242">
        <v>0.7</v>
      </c>
      <c r="V554" s="242">
        <v>0.8</v>
      </c>
      <c r="W554" s="242">
        <v>0.9</v>
      </c>
      <c r="X554" s="242">
        <v>1</v>
      </c>
      <c r="Y554" s="243"/>
      <c r="Z554" s="244"/>
    </row>
    <row r="555" spans="1:26" ht="15" customHeight="1">
      <c r="A555" s="236" t="s">
        <v>362</v>
      </c>
      <c r="B555" s="237" t="s">
        <v>363</v>
      </c>
      <c r="C555" s="237" t="s">
        <v>3864</v>
      </c>
      <c r="D555" s="238">
        <v>4</v>
      </c>
      <c r="E555" s="238" t="s">
        <v>4482</v>
      </c>
      <c r="F555" s="237" t="s">
        <v>4522</v>
      </c>
      <c r="G555" s="238" t="s">
        <v>4484</v>
      </c>
      <c r="H555" s="238" t="s">
        <v>4286</v>
      </c>
      <c r="I555" s="239" t="s">
        <v>3843</v>
      </c>
      <c r="J555" s="239" t="s">
        <v>3843</v>
      </c>
      <c r="K555" s="238" t="s">
        <v>3843</v>
      </c>
      <c r="L555" s="238" t="s">
        <v>3883</v>
      </c>
      <c r="M555" s="240">
        <v>1</v>
      </c>
      <c r="N555" s="241"/>
      <c r="O555" s="242">
        <v>0.1</v>
      </c>
      <c r="P555" s="242">
        <v>0.2</v>
      </c>
      <c r="Q555" s="242">
        <v>0.3</v>
      </c>
      <c r="R555" s="242">
        <v>0.4</v>
      </c>
      <c r="S555" s="242">
        <v>0.5</v>
      </c>
      <c r="T555" s="242">
        <v>0.6</v>
      </c>
      <c r="U555" s="242">
        <v>0.7</v>
      </c>
      <c r="V555" s="242">
        <v>0.8</v>
      </c>
      <c r="W555" s="242">
        <v>0.9</v>
      </c>
      <c r="X555" s="242">
        <v>1</v>
      </c>
      <c r="Y555" s="243"/>
      <c r="Z555" s="244"/>
    </row>
    <row r="556" spans="1:26" ht="15" customHeight="1">
      <c r="A556" s="236" t="s">
        <v>186</v>
      </c>
      <c r="B556" s="237" t="s">
        <v>187</v>
      </c>
      <c r="C556" s="237" t="s">
        <v>3864</v>
      </c>
      <c r="D556" s="238">
        <v>4</v>
      </c>
      <c r="E556" s="238" t="s">
        <v>4482</v>
      </c>
      <c r="F556" s="237" t="s">
        <v>4523</v>
      </c>
      <c r="G556" s="238" t="s">
        <v>4484</v>
      </c>
      <c r="H556" s="238" t="s">
        <v>4286</v>
      </c>
      <c r="I556" s="239" t="s">
        <v>3843</v>
      </c>
      <c r="J556" s="239" t="s">
        <v>3843</v>
      </c>
      <c r="K556" s="238" t="s">
        <v>3843</v>
      </c>
      <c r="L556" s="238" t="s">
        <v>3883</v>
      </c>
      <c r="M556" s="240">
        <v>1</v>
      </c>
      <c r="N556" s="241"/>
      <c r="O556" s="242">
        <v>0.1</v>
      </c>
      <c r="P556" s="242">
        <v>0.2</v>
      </c>
      <c r="Q556" s="242">
        <v>0.3</v>
      </c>
      <c r="R556" s="242">
        <v>0.4</v>
      </c>
      <c r="S556" s="242">
        <v>0.5</v>
      </c>
      <c r="T556" s="242">
        <v>0.6</v>
      </c>
      <c r="U556" s="242">
        <v>0.7</v>
      </c>
      <c r="V556" s="242">
        <v>0.8</v>
      </c>
      <c r="W556" s="242">
        <v>0.9</v>
      </c>
      <c r="X556" s="242">
        <v>1</v>
      </c>
      <c r="Y556" s="243"/>
      <c r="Z556" s="244"/>
    </row>
    <row r="557" spans="1:26" ht="15" customHeight="1">
      <c r="A557" s="236" t="s">
        <v>529</v>
      </c>
      <c r="B557" s="237" t="s">
        <v>530</v>
      </c>
      <c r="C557" s="237" t="s">
        <v>3864</v>
      </c>
      <c r="D557" s="238">
        <v>4</v>
      </c>
      <c r="E557" s="238" t="s">
        <v>4482</v>
      </c>
      <c r="F557" s="237" t="s">
        <v>4524</v>
      </c>
      <c r="G557" s="238" t="s">
        <v>4484</v>
      </c>
      <c r="H557" s="238" t="s">
        <v>4286</v>
      </c>
      <c r="I557" s="239" t="s">
        <v>3843</v>
      </c>
      <c r="J557" s="239" t="s">
        <v>3843</v>
      </c>
      <c r="K557" s="238" t="s">
        <v>3843</v>
      </c>
      <c r="L557" s="238" t="s">
        <v>3883</v>
      </c>
      <c r="M557" s="240">
        <v>1</v>
      </c>
      <c r="N557" s="241"/>
      <c r="O557" s="242">
        <v>0.1</v>
      </c>
      <c r="P557" s="242">
        <v>0.2</v>
      </c>
      <c r="Q557" s="242">
        <v>0.3</v>
      </c>
      <c r="R557" s="242">
        <v>0.4</v>
      </c>
      <c r="S557" s="242">
        <v>0.5</v>
      </c>
      <c r="T557" s="242">
        <v>0.6</v>
      </c>
      <c r="U557" s="242">
        <v>0.7</v>
      </c>
      <c r="V557" s="242">
        <v>0.8</v>
      </c>
      <c r="W557" s="242">
        <v>0.9</v>
      </c>
      <c r="X557" s="242">
        <v>1</v>
      </c>
      <c r="Y557" s="243"/>
      <c r="Z557" s="244"/>
    </row>
    <row r="558" spans="1:26" ht="15" customHeight="1">
      <c r="A558" s="236" t="s">
        <v>323</v>
      </c>
      <c r="B558" s="237" t="s">
        <v>324</v>
      </c>
      <c r="C558" s="237" t="s">
        <v>3864</v>
      </c>
      <c r="D558" s="238">
        <v>6</v>
      </c>
      <c r="E558" s="238" t="s">
        <v>4482</v>
      </c>
      <c r="F558" s="237" t="s">
        <v>4525</v>
      </c>
      <c r="G558" s="238" t="s">
        <v>4484</v>
      </c>
      <c r="H558" s="238" t="s">
        <v>4286</v>
      </c>
      <c r="I558" s="239" t="s">
        <v>3843</v>
      </c>
      <c r="J558" s="239" t="s">
        <v>3843</v>
      </c>
      <c r="K558" s="238" t="s">
        <v>3843</v>
      </c>
      <c r="L558" s="238" t="s">
        <v>3883</v>
      </c>
      <c r="M558" s="240">
        <v>1</v>
      </c>
      <c r="N558" s="241"/>
      <c r="O558" s="242">
        <v>0.1</v>
      </c>
      <c r="P558" s="242">
        <v>0.2</v>
      </c>
      <c r="Q558" s="242">
        <v>0.3</v>
      </c>
      <c r="R558" s="242">
        <v>0.4</v>
      </c>
      <c r="S558" s="242">
        <v>0.5</v>
      </c>
      <c r="T558" s="242">
        <v>0.6</v>
      </c>
      <c r="U558" s="242">
        <v>0.7</v>
      </c>
      <c r="V558" s="242">
        <v>0.8</v>
      </c>
      <c r="W558" s="242">
        <v>0.9</v>
      </c>
      <c r="X558" s="242">
        <v>1</v>
      </c>
      <c r="Y558" s="243"/>
      <c r="Z558" s="244"/>
    </row>
    <row r="559" spans="1:26" ht="15" customHeight="1">
      <c r="A559" s="236" t="s">
        <v>689</v>
      </c>
      <c r="B559" s="237" t="s">
        <v>690</v>
      </c>
      <c r="C559" s="237" t="s">
        <v>3864</v>
      </c>
      <c r="D559" s="238">
        <v>6</v>
      </c>
      <c r="E559" s="238" t="s">
        <v>4482</v>
      </c>
      <c r="F559" s="237" t="s">
        <v>4526</v>
      </c>
      <c r="G559" s="238" t="s">
        <v>4484</v>
      </c>
      <c r="H559" s="238" t="s">
        <v>4286</v>
      </c>
      <c r="I559" s="239" t="s">
        <v>3843</v>
      </c>
      <c r="J559" s="239" t="s">
        <v>3843</v>
      </c>
      <c r="K559" s="238" t="s">
        <v>3843</v>
      </c>
      <c r="L559" s="238" t="s">
        <v>3883</v>
      </c>
      <c r="M559" s="240">
        <v>1</v>
      </c>
      <c r="N559" s="241"/>
      <c r="O559" s="242">
        <v>0.1</v>
      </c>
      <c r="P559" s="242">
        <v>0.2</v>
      </c>
      <c r="Q559" s="242">
        <v>0.3</v>
      </c>
      <c r="R559" s="242">
        <v>0.4</v>
      </c>
      <c r="S559" s="242">
        <v>0.5</v>
      </c>
      <c r="T559" s="242">
        <v>0.6</v>
      </c>
      <c r="U559" s="242">
        <v>0.7</v>
      </c>
      <c r="V559" s="242">
        <v>0.8</v>
      </c>
      <c r="W559" s="242">
        <v>0.9</v>
      </c>
      <c r="X559" s="242">
        <v>1</v>
      </c>
      <c r="Y559" s="243"/>
      <c r="Z559" s="244"/>
    </row>
    <row r="560" spans="1:26" ht="15" customHeight="1">
      <c r="A560" s="236" t="s">
        <v>537</v>
      </c>
      <c r="B560" s="237" t="s">
        <v>538</v>
      </c>
      <c r="C560" s="237" t="s">
        <v>3864</v>
      </c>
      <c r="D560" s="238">
        <v>6</v>
      </c>
      <c r="E560" s="238" t="s">
        <v>4482</v>
      </c>
      <c r="F560" s="237" t="s">
        <v>4527</v>
      </c>
      <c r="G560" s="238" t="s">
        <v>4484</v>
      </c>
      <c r="H560" s="238" t="s">
        <v>4286</v>
      </c>
      <c r="I560" s="239" t="s">
        <v>3843</v>
      </c>
      <c r="J560" s="239" t="s">
        <v>3843</v>
      </c>
      <c r="K560" s="238" t="s">
        <v>3843</v>
      </c>
      <c r="L560" s="238" t="s">
        <v>3883</v>
      </c>
      <c r="M560" s="240">
        <v>1</v>
      </c>
      <c r="N560" s="241"/>
      <c r="O560" s="242">
        <v>0.1</v>
      </c>
      <c r="P560" s="242">
        <v>0.2</v>
      </c>
      <c r="Q560" s="242">
        <v>0.3</v>
      </c>
      <c r="R560" s="242">
        <v>0.4</v>
      </c>
      <c r="S560" s="242">
        <v>0.5</v>
      </c>
      <c r="T560" s="242">
        <v>0.6</v>
      </c>
      <c r="U560" s="242">
        <v>0.7</v>
      </c>
      <c r="V560" s="242">
        <v>0.8</v>
      </c>
      <c r="W560" s="242">
        <v>0.9</v>
      </c>
      <c r="X560" s="242">
        <v>1</v>
      </c>
      <c r="Y560" s="243"/>
      <c r="Z560" s="244"/>
    </row>
    <row r="561" spans="1:26" ht="15" customHeight="1">
      <c r="A561" s="236" t="s">
        <v>309</v>
      </c>
      <c r="B561" s="237" t="s">
        <v>310</v>
      </c>
      <c r="C561" s="237" t="s">
        <v>3864</v>
      </c>
      <c r="D561" s="238">
        <v>5</v>
      </c>
      <c r="E561" s="238" t="s">
        <v>4482</v>
      </c>
      <c r="F561" s="237" t="s">
        <v>4528</v>
      </c>
      <c r="G561" s="238" t="s">
        <v>4484</v>
      </c>
      <c r="H561" s="238" t="s">
        <v>4286</v>
      </c>
      <c r="I561" s="239" t="s">
        <v>3843</v>
      </c>
      <c r="J561" s="239" t="s">
        <v>3843</v>
      </c>
      <c r="K561" s="238" t="s">
        <v>3843</v>
      </c>
      <c r="L561" s="238" t="s">
        <v>3883</v>
      </c>
      <c r="M561" s="240">
        <v>1</v>
      </c>
      <c r="N561" s="241"/>
      <c r="O561" s="242">
        <v>0.1</v>
      </c>
      <c r="P561" s="242">
        <v>0.2</v>
      </c>
      <c r="Q561" s="242">
        <v>0.3</v>
      </c>
      <c r="R561" s="242">
        <v>0.4</v>
      </c>
      <c r="S561" s="242">
        <v>0.5</v>
      </c>
      <c r="T561" s="242">
        <v>0.6</v>
      </c>
      <c r="U561" s="242">
        <v>0.7</v>
      </c>
      <c r="V561" s="242">
        <v>0.8</v>
      </c>
      <c r="W561" s="242">
        <v>0.9</v>
      </c>
      <c r="X561" s="242">
        <v>1</v>
      </c>
      <c r="Y561" s="243"/>
      <c r="Z561" s="244"/>
    </row>
    <row r="562" spans="1:26" ht="15" customHeight="1">
      <c r="A562" s="236" t="s">
        <v>662</v>
      </c>
      <c r="B562" s="244" t="s">
        <v>663</v>
      </c>
      <c r="C562" s="237" t="s">
        <v>3864</v>
      </c>
      <c r="D562" s="238">
        <v>4</v>
      </c>
      <c r="E562" s="238" t="s">
        <v>4482</v>
      </c>
      <c r="F562" s="237" t="s">
        <v>4529</v>
      </c>
      <c r="G562" s="238" t="s">
        <v>4484</v>
      </c>
      <c r="H562" s="238" t="s">
        <v>4286</v>
      </c>
      <c r="I562" s="239" t="s">
        <v>3843</v>
      </c>
      <c r="J562" s="239" t="s">
        <v>3843</v>
      </c>
      <c r="K562" s="238" t="s">
        <v>3843</v>
      </c>
      <c r="L562" s="238" t="s">
        <v>3883</v>
      </c>
      <c r="M562" s="240">
        <v>1</v>
      </c>
      <c r="N562" s="241"/>
      <c r="O562" s="242">
        <v>0.1</v>
      </c>
      <c r="P562" s="242">
        <v>0.2</v>
      </c>
      <c r="Q562" s="242">
        <v>0.3</v>
      </c>
      <c r="R562" s="242">
        <v>0.4</v>
      </c>
      <c r="S562" s="242">
        <v>0.5</v>
      </c>
      <c r="T562" s="242">
        <v>0.6</v>
      </c>
      <c r="U562" s="242">
        <v>0.7</v>
      </c>
      <c r="V562" s="242">
        <v>0.8</v>
      </c>
      <c r="W562" s="242">
        <v>0.9</v>
      </c>
      <c r="X562" s="242">
        <v>1</v>
      </c>
      <c r="Y562" s="243"/>
      <c r="Z562" s="244"/>
    </row>
    <row r="563" spans="1:26" ht="15" customHeight="1">
      <c r="A563" s="236" t="s">
        <v>369</v>
      </c>
      <c r="B563" s="237" t="s">
        <v>370</v>
      </c>
      <c r="C563" s="237" t="s">
        <v>3864</v>
      </c>
      <c r="D563" s="238">
        <v>6</v>
      </c>
      <c r="E563" s="238" t="s">
        <v>4482</v>
      </c>
      <c r="F563" s="237" t="s">
        <v>4530</v>
      </c>
      <c r="G563" s="238" t="s">
        <v>4484</v>
      </c>
      <c r="H563" s="238" t="s">
        <v>4286</v>
      </c>
      <c r="I563" s="239" t="s">
        <v>3843</v>
      </c>
      <c r="J563" s="239" t="s">
        <v>3843</v>
      </c>
      <c r="K563" s="238" t="s">
        <v>3843</v>
      </c>
      <c r="L563" s="238" t="s">
        <v>3883</v>
      </c>
      <c r="M563" s="240">
        <v>1</v>
      </c>
      <c r="N563" s="241"/>
      <c r="O563" s="242">
        <v>0.1</v>
      </c>
      <c r="P563" s="242">
        <v>0.2</v>
      </c>
      <c r="Q563" s="242">
        <v>0.3</v>
      </c>
      <c r="R563" s="242">
        <v>0.4</v>
      </c>
      <c r="S563" s="242">
        <v>0.5</v>
      </c>
      <c r="T563" s="242">
        <v>0.6</v>
      </c>
      <c r="U563" s="242">
        <v>0.7</v>
      </c>
      <c r="V563" s="242">
        <v>0.8</v>
      </c>
      <c r="W563" s="242">
        <v>0.9</v>
      </c>
      <c r="X563" s="242">
        <v>1</v>
      </c>
      <c r="Y563" s="243"/>
      <c r="Z563" s="249"/>
    </row>
    <row r="564" spans="1:26" ht="15" customHeight="1">
      <c r="A564" s="236" t="s">
        <v>343</v>
      </c>
      <c r="B564" s="237" t="s">
        <v>344</v>
      </c>
      <c r="C564" s="237" t="s">
        <v>3864</v>
      </c>
      <c r="D564" s="238">
        <v>6</v>
      </c>
      <c r="E564" s="238" t="s">
        <v>4482</v>
      </c>
      <c r="F564" s="237" t="s">
        <v>4531</v>
      </c>
      <c r="G564" s="238" t="s">
        <v>4484</v>
      </c>
      <c r="H564" s="238" t="s">
        <v>4286</v>
      </c>
      <c r="I564" s="239" t="s">
        <v>3843</v>
      </c>
      <c r="J564" s="239" t="s">
        <v>3843</v>
      </c>
      <c r="K564" s="238" t="s">
        <v>3843</v>
      </c>
      <c r="L564" s="238" t="s">
        <v>3883</v>
      </c>
      <c r="M564" s="240">
        <v>1</v>
      </c>
      <c r="N564" s="241"/>
      <c r="O564" s="242">
        <v>0.1</v>
      </c>
      <c r="P564" s="242">
        <v>0.2</v>
      </c>
      <c r="Q564" s="242">
        <v>0.3</v>
      </c>
      <c r="R564" s="242">
        <v>0.4</v>
      </c>
      <c r="S564" s="242">
        <v>0.5</v>
      </c>
      <c r="T564" s="242">
        <v>0.6</v>
      </c>
      <c r="U564" s="242">
        <v>0.7</v>
      </c>
      <c r="V564" s="242">
        <v>0.8</v>
      </c>
      <c r="W564" s="242">
        <v>0.9</v>
      </c>
      <c r="X564" s="242">
        <v>1</v>
      </c>
      <c r="Y564" s="243"/>
      <c r="Z564" s="244"/>
    </row>
    <row r="565" spans="1:26" ht="15" customHeight="1">
      <c r="A565" s="236" t="s">
        <v>612</v>
      </c>
      <c r="B565" s="237" t="s">
        <v>613</v>
      </c>
      <c r="C565" s="237" t="s">
        <v>3864</v>
      </c>
      <c r="D565" s="238">
        <v>4</v>
      </c>
      <c r="E565" s="238" t="s">
        <v>4482</v>
      </c>
      <c r="F565" s="237" t="s">
        <v>4532</v>
      </c>
      <c r="G565" s="238" t="s">
        <v>4484</v>
      </c>
      <c r="H565" s="238" t="s">
        <v>4286</v>
      </c>
      <c r="I565" s="239" t="s">
        <v>3843</v>
      </c>
      <c r="J565" s="239" t="s">
        <v>3843</v>
      </c>
      <c r="K565" s="238" t="s">
        <v>3843</v>
      </c>
      <c r="L565" s="238" t="s">
        <v>3883</v>
      </c>
      <c r="M565" s="240">
        <v>1</v>
      </c>
      <c r="N565" s="241"/>
      <c r="O565" s="242">
        <v>0.1</v>
      </c>
      <c r="P565" s="242">
        <v>0.2</v>
      </c>
      <c r="Q565" s="242">
        <v>0.3</v>
      </c>
      <c r="R565" s="242">
        <v>0.4</v>
      </c>
      <c r="S565" s="242">
        <v>0.5</v>
      </c>
      <c r="T565" s="242">
        <v>0.6</v>
      </c>
      <c r="U565" s="242">
        <v>0.7</v>
      </c>
      <c r="V565" s="242">
        <v>0.8</v>
      </c>
      <c r="W565" s="242">
        <v>0.9</v>
      </c>
      <c r="X565" s="242">
        <v>1</v>
      </c>
      <c r="Y565" s="243"/>
      <c r="Z565" s="244"/>
    </row>
    <row r="566" spans="1:26" ht="15" customHeight="1">
      <c r="A566" s="236" t="s">
        <v>282</v>
      </c>
      <c r="B566" s="237" t="s">
        <v>283</v>
      </c>
      <c r="C566" s="237" t="s">
        <v>3864</v>
      </c>
      <c r="D566" s="238">
        <v>6</v>
      </c>
      <c r="E566" s="238" t="s">
        <v>4482</v>
      </c>
      <c r="F566" s="237" t="s">
        <v>4533</v>
      </c>
      <c r="G566" s="238" t="s">
        <v>4484</v>
      </c>
      <c r="H566" s="238" t="s">
        <v>4286</v>
      </c>
      <c r="I566" s="239" t="s">
        <v>3843</v>
      </c>
      <c r="J566" s="239" t="s">
        <v>3843</v>
      </c>
      <c r="K566" s="238" t="s">
        <v>3843</v>
      </c>
      <c r="L566" s="238" t="s">
        <v>3883</v>
      </c>
      <c r="M566" s="240">
        <v>1</v>
      </c>
      <c r="N566" s="241"/>
      <c r="O566" s="242">
        <v>0.1</v>
      </c>
      <c r="P566" s="242">
        <v>0.2</v>
      </c>
      <c r="Q566" s="242">
        <v>0.3</v>
      </c>
      <c r="R566" s="242">
        <v>0.4</v>
      </c>
      <c r="S566" s="242">
        <v>0.5</v>
      </c>
      <c r="T566" s="242">
        <v>0.6</v>
      </c>
      <c r="U566" s="242">
        <v>0.7</v>
      </c>
      <c r="V566" s="242">
        <v>0.8</v>
      </c>
      <c r="W566" s="242">
        <v>0.9</v>
      </c>
      <c r="X566" s="242">
        <v>1</v>
      </c>
      <c r="Y566" s="243"/>
      <c r="Z566" s="249"/>
    </row>
    <row r="567" spans="1:26" ht="15" customHeight="1">
      <c r="A567" s="236" t="s">
        <v>120</v>
      </c>
      <c r="B567" s="237" t="s">
        <v>121</v>
      </c>
      <c r="C567" s="237" t="s">
        <v>3864</v>
      </c>
      <c r="D567" s="238">
        <v>4</v>
      </c>
      <c r="E567" s="238" t="s">
        <v>4482</v>
      </c>
      <c r="F567" s="237" t="s">
        <v>4534</v>
      </c>
      <c r="G567" s="238" t="s">
        <v>4484</v>
      </c>
      <c r="H567" s="238" t="s">
        <v>4286</v>
      </c>
      <c r="I567" s="239" t="s">
        <v>3843</v>
      </c>
      <c r="J567" s="239" t="s">
        <v>3843</v>
      </c>
      <c r="K567" s="238" t="s">
        <v>3843</v>
      </c>
      <c r="L567" s="238" t="s">
        <v>3883</v>
      </c>
      <c r="M567" s="240">
        <v>1</v>
      </c>
      <c r="N567" s="241"/>
      <c r="O567" s="242">
        <v>0.1</v>
      </c>
      <c r="P567" s="242">
        <v>0.2</v>
      </c>
      <c r="Q567" s="242">
        <v>0.3</v>
      </c>
      <c r="R567" s="242">
        <v>0.4</v>
      </c>
      <c r="S567" s="242">
        <v>0.5</v>
      </c>
      <c r="T567" s="242">
        <v>0.6</v>
      </c>
      <c r="U567" s="242">
        <v>0.7</v>
      </c>
      <c r="V567" s="242">
        <v>0.8</v>
      </c>
      <c r="W567" s="242">
        <v>0.9</v>
      </c>
      <c r="X567" s="242">
        <v>1</v>
      </c>
      <c r="Y567" s="243"/>
      <c r="Z567" s="244"/>
    </row>
    <row r="568" spans="1:26" ht="15" customHeight="1">
      <c r="A568" s="236" t="s">
        <v>549</v>
      </c>
      <c r="B568" s="237" t="s">
        <v>550</v>
      </c>
      <c r="C568" s="237" t="s">
        <v>3864</v>
      </c>
      <c r="D568" s="238">
        <v>5</v>
      </c>
      <c r="E568" s="238" t="s">
        <v>4482</v>
      </c>
      <c r="F568" s="237" t="s">
        <v>4535</v>
      </c>
      <c r="G568" s="238" t="s">
        <v>4484</v>
      </c>
      <c r="H568" s="238" t="s">
        <v>4286</v>
      </c>
      <c r="I568" s="239" t="s">
        <v>3843</v>
      </c>
      <c r="J568" s="239" t="s">
        <v>3843</v>
      </c>
      <c r="K568" s="238" t="s">
        <v>3843</v>
      </c>
      <c r="L568" s="238" t="s">
        <v>3883</v>
      </c>
      <c r="M568" s="240">
        <v>1</v>
      </c>
      <c r="N568" s="241"/>
      <c r="O568" s="242">
        <v>0.1</v>
      </c>
      <c r="P568" s="242">
        <v>0.2</v>
      </c>
      <c r="Q568" s="242">
        <v>0.3</v>
      </c>
      <c r="R568" s="242">
        <v>0.4</v>
      </c>
      <c r="S568" s="242">
        <v>0.5</v>
      </c>
      <c r="T568" s="242">
        <v>0.6</v>
      </c>
      <c r="U568" s="242">
        <v>0.7</v>
      </c>
      <c r="V568" s="242">
        <v>0.8</v>
      </c>
      <c r="W568" s="242">
        <v>0.9</v>
      </c>
      <c r="X568" s="242">
        <v>1</v>
      </c>
      <c r="Y568" s="243"/>
      <c r="Z568" s="244"/>
    </row>
    <row r="569" spans="1:26" ht="15" customHeight="1">
      <c r="A569" s="236" t="s">
        <v>180</v>
      </c>
      <c r="B569" s="237" t="s">
        <v>181</v>
      </c>
      <c r="C569" s="237" t="s">
        <v>3864</v>
      </c>
      <c r="D569" s="238">
        <v>4</v>
      </c>
      <c r="E569" s="238" t="s">
        <v>4482</v>
      </c>
      <c r="F569" s="237" t="s">
        <v>4536</v>
      </c>
      <c r="G569" s="238" t="s">
        <v>4484</v>
      </c>
      <c r="H569" s="238" t="s">
        <v>4286</v>
      </c>
      <c r="I569" s="239" t="s">
        <v>3843</v>
      </c>
      <c r="J569" s="239" t="s">
        <v>3843</v>
      </c>
      <c r="K569" s="238" t="s">
        <v>3843</v>
      </c>
      <c r="L569" s="238" t="s">
        <v>3883</v>
      </c>
      <c r="M569" s="240">
        <v>1</v>
      </c>
      <c r="N569" s="241"/>
      <c r="O569" s="242">
        <v>0.1</v>
      </c>
      <c r="P569" s="242">
        <v>0.2</v>
      </c>
      <c r="Q569" s="242">
        <v>0.3</v>
      </c>
      <c r="R569" s="242">
        <v>0.4</v>
      </c>
      <c r="S569" s="242">
        <v>0.5</v>
      </c>
      <c r="T569" s="242">
        <v>0.6</v>
      </c>
      <c r="U569" s="242">
        <v>0.7</v>
      </c>
      <c r="V569" s="242">
        <v>0.8</v>
      </c>
      <c r="W569" s="242">
        <v>0.9</v>
      </c>
      <c r="X569" s="242">
        <v>1</v>
      </c>
      <c r="Y569" s="243"/>
      <c r="Z569" s="244"/>
    </row>
    <row r="570" spans="1:26" ht="15" customHeight="1">
      <c r="A570" s="236" t="s">
        <v>218</v>
      </c>
      <c r="B570" s="237" t="s">
        <v>219</v>
      </c>
      <c r="C570" s="237" t="s">
        <v>3864</v>
      </c>
      <c r="D570" s="238">
        <v>6</v>
      </c>
      <c r="E570" s="238" t="s">
        <v>4482</v>
      </c>
      <c r="F570" s="237" t="s">
        <v>4537</v>
      </c>
      <c r="G570" s="238" t="s">
        <v>4484</v>
      </c>
      <c r="H570" s="238" t="s">
        <v>4286</v>
      </c>
      <c r="I570" s="239" t="s">
        <v>3843</v>
      </c>
      <c r="J570" s="239" t="s">
        <v>3843</v>
      </c>
      <c r="K570" s="238" t="s">
        <v>3843</v>
      </c>
      <c r="L570" s="238" t="s">
        <v>3883</v>
      </c>
      <c r="M570" s="240">
        <v>1</v>
      </c>
      <c r="N570" s="241"/>
      <c r="O570" s="242">
        <v>0.1</v>
      </c>
      <c r="P570" s="242">
        <v>0.2</v>
      </c>
      <c r="Q570" s="242">
        <v>0.3</v>
      </c>
      <c r="R570" s="242">
        <v>0.4</v>
      </c>
      <c r="S570" s="242">
        <v>0.5</v>
      </c>
      <c r="T570" s="242">
        <v>0.6</v>
      </c>
      <c r="U570" s="242">
        <v>0.7</v>
      </c>
      <c r="V570" s="242">
        <v>0.8</v>
      </c>
      <c r="W570" s="242">
        <v>0.9</v>
      </c>
      <c r="X570" s="242">
        <v>1</v>
      </c>
      <c r="Y570" s="243"/>
      <c r="Z570" s="249"/>
    </row>
    <row r="571" spans="1:26" ht="15" customHeight="1">
      <c r="A571" s="236" t="s">
        <v>100</v>
      </c>
      <c r="B571" s="237" t="s">
        <v>101</v>
      </c>
      <c r="C571" s="237" t="s">
        <v>3864</v>
      </c>
      <c r="D571" s="238">
        <v>4</v>
      </c>
      <c r="E571" s="238" t="s">
        <v>4482</v>
      </c>
      <c r="F571" s="237" t="s">
        <v>4538</v>
      </c>
      <c r="G571" s="238" t="s">
        <v>4484</v>
      </c>
      <c r="H571" s="238" t="s">
        <v>4286</v>
      </c>
      <c r="I571" s="239" t="s">
        <v>3843</v>
      </c>
      <c r="J571" s="239" t="s">
        <v>3843</v>
      </c>
      <c r="K571" s="238" t="s">
        <v>3843</v>
      </c>
      <c r="L571" s="238" t="s">
        <v>3883</v>
      </c>
      <c r="M571" s="240">
        <v>1</v>
      </c>
      <c r="N571" s="241"/>
      <c r="O571" s="242">
        <v>0.1</v>
      </c>
      <c r="P571" s="242">
        <v>0.2</v>
      </c>
      <c r="Q571" s="242">
        <v>0.3</v>
      </c>
      <c r="R571" s="242">
        <v>0.4</v>
      </c>
      <c r="S571" s="242">
        <v>0.5</v>
      </c>
      <c r="T571" s="242">
        <v>0.6</v>
      </c>
      <c r="U571" s="242">
        <v>0.7</v>
      </c>
      <c r="V571" s="242">
        <v>0.8</v>
      </c>
      <c r="W571" s="242">
        <v>0.9</v>
      </c>
      <c r="X571" s="242">
        <v>1</v>
      </c>
      <c r="Y571" s="243"/>
      <c r="Z571" s="244"/>
    </row>
    <row r="572" spans="1:26" ht="15" customHeight="1">
      <c r="A572" s="236" t="s">
        <v>141</v>
      </c>
      <c r="B572" s="237" t="s">
        <v>142</v>
      </c>
      <c r="C572" s="237" t="s">
        <v>3864</v>
      </c>
      <c r="D572" s="238">
        <v>4</v>
      </c>
      <c r="E572" s="238" t="s">
        <v>4482</v>
      </c>
      <c r="F572" s="237" t="s">
        <v>4539</v>
      </c>
      <c r="G572" s="238" t="s">
        <v>4484</v>
      </c>
      <c r="H572" s="238" t="s">
        <v>4286</v>
      </c>
      <c r="I572" s="239" t="s">
        <v>3843</v>
      </c>
      <c r="J572" s="239" t="s">
        <v>3843</v>
      </c>
      <c r="K572" s="238" t="s">
        <v>3843</v>
      </c>
      <c r="L572" s="238" t="s">
        <v>3883</v>
      </c>
      <c r="M572" s="240">
        <v>1</v>
      </c>
      <c r="N572" s="241"/>
      <c r="O572" s="242">
        <v>0.1</v>
      </c>
      <c r="P572" s="242">
        <v>0.2</v>
      </c>
      <c r="Q572" s="242">
        <v>0.3</v>
      </c>
      <c r="R572" s="242">
        <v>0.4</v>
      </c>
      <c r="S572" s="242">
        <v>0.5</v>
      </c>
      <c r="T572" s="242">
        <v>0.6</v>
      </c>
      <c r="U572" s="242">
        <v>0.7</v>
      </c>
      <c r="V572" s="242">
        <v>0.8</v>
      </c>
      <c r="W572" s="242">
        <v>0.9</v>
      </c>
      <c r="X572" s="242">
        <v>1</v>
      </c>
      <c r="Y572" s="243"/>
      <c r="Z572" s="244"/>
    </row>
    <row r="573" spans="1:26" ht="15" customHeight="1">
      <c r="A573" s="236" t="s">
        <v>475</v>
      </c>
      <c r="B573" s="237" t="s">
        <v>476</v>
      </c>
      <c r="C573" s="237" t="s">
        <v>3864</v>
      </c>
      <c r="D573" s="238">
        <v>6</v>
      </c>
      <c r="E573" s="238" t="s">
        <v>4482</v>
      </c>
      <c r="F573" s="237" t="s">
        <v>4540</v>
      </c>
      <c r="G573" s="238" t="s">
        <v>4484</v>
      </c>
      <c r="H573" s="238" t="s">
        <v>4286</v>
      </c>
      <c r="I573" s="239" t="s">
        <v>3843</v>
      </c>
      <c r="J573" s="239" t="s">
        <v>3843</v>
      </c>
      <c r="K573" s="238" t="s">
        <v>3843</v>
      </c>
      <c r="L573" s="238" t="s">
        <v>3883</v>
      </c>
      <c r="M573" s="240">
        <v>1</v>
      </c>
      <c r="N573" s="241"/>
      <c r="O573" s="242">
        <v>0.1</v>
      </c>
      <c r="P573" s="242">
        <v>0.2</v>
      </c>
      <c r="Q573" s="242">
        <v>0.3</v>
      </c>
      <c r="R573" s="242">
        <v>0.4</v>
      </c>
      <c r="S573" s="242">
        <v>0.5</v>
      </c>
      <c r="T573" s="242">
        <v>0.6</v>
      </c>
      <c r="U573" s="242">
        <v>0.7</v>
      </c>
      <c r="V573" s="242">
        <v>0.8</v>
      </c>
      <c r="W573" s="242">
        <v>0.9</v>
      </c>
      <c r="X573" s="242">
        <v>1</v>
      </c>
      <c r="Y573" s="243"/>
      <c r="Z573" s="244"/>
    </row>
    <row r="574" spans="1:26" ht="15" customHeight="1">
      <c r="A574" s="236" t="s">
        <v>268</v>
      </c>
      <c r="B574" s="237" t="s">
        <v>269</v>
      </c>
      <c r="C574" s="237" t="s">
        <v>3864</v>
      </c>
      <c r="D574" s="238">
        <v>4</v>
      </c>
      <c r="E574" s="238" t="s">
        <v>4482</v>
      </c>
      <c r="F574" s="237" t="s">
        <v>4541</v>
      </c>
      <c r="G574" s="238" t="s">
        <v>4484</v>
      </c>
      <c r="H574" s="238" t="s">
        <v>4286</v>
      </c>
      <c r="I574" s="239" t="s">
        <v>3843</v>
      </c>
      <c r="J574" s="239" t="s">
        <v>3843</v>
      </c>
      <c r="K574" s="238" t="s">
        <v>3843</v>
      </c>
      <c r="L574" s="238" t="s">
        <v>3883</v>
      </c>
      <c r="M574" s="240">
        <v>1</v>
      </c>
      <c r="N574" s="241"/>
      <c r="O574" s="242">
        <v>0.1</v>
      </c>
      <c r="P574" s="242">
        <v>0.2</v>
      </c>
      <c r="Q574" s="242">
        <v>0.3</v>
      </c>
      <c r="R574" s="242">
        <v>0.4</v>
      </c>
      <c r="S574" s="242">
        <v>0.5</v>
      </c>
      <c r="T574" s="242">
        <v>0.6</v>
      </c>
      <c r="U574" s="242">
        <v>0.7</v>
      </c>
      <c r="V574" s="242">
        <v>0.8</v>
      </c>
      <c r="W574" s="242">
        <v>0.9</v>
      </c>
      <c r="X574" s="242">
        <v>1</v>
      </c>
      <c r="Y574" s="243"/>
      <c r="Z574" s="244"/>
    </row>
    <row r="575" spans="1:26" ht="15" customHeight="1">
      <c r="A575" s="236" t="s">
        <v>54</v>
      </c>
      <c r="B575" s="237" t="s">
        <v>55</v>
      </c>
      <c r="C575" s="237" t="s">
        <v>3864</v>
      </c>
      <c r="D575" s="238">
        <v>4</v>
      </c>
      <c r="E575" s="238" t="s">
        <v>4482</v>
      </c>
      <c r="F575" s="237" t="s">
        <v>4542</v>
      </c>
      <c r="G575" s="238" t="s">
        <v>4484</v>
      </c>
      <c r="H575" s="238" t="s">
        <v>4286</v>
      </c>
      <c r="I575" s="239" t="s">
        <v>3843</v>
      </c>
      <c r="J575" s="239" t="s">
        <v>3843</v>
      </c>
      <c r="K575" s="238" t="s">
        <v>3843</v>
      </c>
      <c r="L575" s="238" t="s">
        <v>3883</v>
      </c>
      <c r="M575" s="240">
        <v>1</v>
      </c>
      <c r="N575" s="241"/>
      <c r="O575" s="242">
        <v>0.1</v>
      </c>
      <c r="P575" s="242">
        <v>0.2</v>
      </c>
      <c r="Q575" s="242">
        <v>0.3</v>
      </c>
      <c r="R575" s="242">
        <v>0.4</v>
      </c>
      <c r="S575" s="242">
        <v>0.5</v>
      </c>
      <c r="T575" s="242">
        <v>0.6</v>
      </c>
      <c r="U575" s="242">
        <v>0.7</v>
      </c>
      <c r="V575" s="242">
        <v>0.8</v>
      </c>
      <c r="W575" s="242">
        <v>0.9</v>
      </c>
      <c r="X575" s="242">
        <v>1</v>
      </c>
      <c r="Y575" s="243"/>
      <c r="Z575" s="244"/>
    </row>
    <row r="576" spans="1:26" ht="15" customHeight="1">
      <c r="A576" s="236" t="s">
        <v>253</v>
      </c>
      <c r="B576" s="237" t="s">
        <v>254</v>
      </c>
      <c r="C576" s="237" t="s">
        <v>3864</v>
      </c>
      <c r="D576" s="238">
        <v>4</v>
      </c>
      <c r="E576" s="238" t="s">
        <v>4482</v>
      </c>
      <c r="F576" s="237" t="s">
        <v>4543</v>
      </c>
      <c r="G576" s="238" t="s">
        <v>4484</v>
      </c>
      <c r="H576" s="238" t="s">
        <v>4286</v>
      </c>
      <c r="I576" s="239" t="s">
        <v>3843</v>
      </c>
      <c r="J576" s="239" t="s">
        <v>3843</v>
      </c>
      <c r="K576" s="238" t="s">
        <v>3843</v>
      </c>
      <c r="L576" s="238" t="s">
        <v>3883</v>
      </c>
      <c r="M576" s="240">
        <v>1</v>
      </c>
      <c r="N576" s="241"/>
      <c r="O576" s="242">
        <v>0.1</v>
      </c>
      <c r="P576" s="242">
        <v>0.2</v>
      </c>
      <c r="Q576" s="242">
        <v>0.3</v>
      </c>
      <c r="R576" s="242">
        <v>0.4</v>
      </c>
      <c r="S576" s="242">
        <v>0.5</v>
      </c>
      <c r="T576" s="242">
        <v>0.6</v>
      </c>
      <c r="U576" s="242">
        <v>0.7</v>
      </c>
      <c r="V576" s="242">
        <v>0.8</v>
      </c>
      <c r="W576" s="242">
        <v>0.9</v>
      </c>
      <c r="X576" s="242">
        <v>1</v>
      </c>
      <c r="Y576" s="243"/>
      <c r="Z576" s="244"/>
    </row>
    <row r="577" spans="1:26" ht="15" customHeight="1">
      <c r="A577" s="236" t="s">
        <v>921</v>
      </c>
      <c r="B577" s="237" t="s">
        <v>922</v>
      </c>
      <c r="C577" s="237" t="s">
        <v>3864</v>
      </c>
      <c r="D577" s="238">
        <v>5</v>
      </c>
      <c r="E577" s="238" t="s">
        <v>4482</v>
      </c>
      <c r="F577" s="237" t="s">
        <v>4544</v>
      </c>
      <c r="G577" s="238" t="s">
        <v>4484</v>
      </c>
      <c r="H577" s="238" t="s">
        <v>4286</v>
      </c>
      <c r="I577" s="239" t="s">
        <v>3843</v>
      </c>
      <c r="J577" s="239" t="s">
        <v>3843</v>
      </c>
      <c r="K577" s="238" t="s">
        <v>3843</v>
      </c>
      <c r="L577" s="238" t="s">
        <v>3883</v>
      </c>
      <c r="M577" s="240">
        <v>1</v>
      </c>
      <c r="N577" s="241"/>
      <c r="O577" s="242">
        <v>0.1</v>
      </c>
      <c r="P577" s="242">
        <v>0.2</v>
      </c>
      <c r="Q577" s="242">
        <v>0.3</v>
      </c>
      <c r="R577" s="242">
        <v>0.4</v>
      </c>
      <c r="S577" s="242">
        <v>0.5</v>
      </c>
      <c r="T577" s="242">
        <v>0.6</v>
      </c>
      <c r="U577" s="242">
        <v>0.7</v>
      </c>
      <c r="V577" s="242">
        <v>0.8</v>
      </c>
      <c r="W577" s="242">
        <v>0.9</v>
      </c>
      <c r="X577" s="242">
        <v>1</v>
      </c>
      <c r="Y577" s="243"/>
      <c r="Z577" s="244"/>
    </row>
    <row r="578" spans="1:26" ht="15" customHeight="1">
      <c r="A578" s="236" t="s">
        <v>696</v>
      </c>
      <c r="B578" s="256" t="s">
        <v>697</v>
      </c>
      <c r="C578" s="237" t="s">
        <v>3864</v>
      </c>
      <c r="D578" s="238">
        <v>6</v>
      </c>
      <c r="E578" s="238" t="s">
        <v>4482</v>
      </c>
      <c r="F578" s="237" t="s">
        <v>4545</v>
      </c>
      <c r="G578" s="238" t="s">
        <v>4484</v>
      </c>
      <c r="H578" s="238" t="s">
        <v>4286</v>
      </c>
      <c r="I578" s="239" t="s">
        <v>3843</v>
      </c>
      <c r="J578" s="239" t="s">
        <v>3918</v>
      </c>
      <c r="K578" s="238" t="s">
        <v>3843</v>
      </c>
      <c r="L578" s="238" t="s">
        <v>3883</v>
      </c>
      <c r="M578" s="240">
        <v>1</v>
      </c>
      <c r="N578" s="241"/>
      <c r="O578" s="242">
        <v>0.1</v>
      </c>
      <c r="P578" s="242">
        <v>0.2</v>
      </c>
      <c r="Q578" s="242">
        <v>0.3</v>
      </c>
      <c r="R578" s="242">
        <v>0.4</v>
      </c>
      <c r="S578" s="242">
        <v>0.5</v>
      </c>
      <c r="T578" s="242">
        <v>0.6</v>
      </c>
      <c r="U578" s="242">
        <v>0.7</v>
      </c>
      <c r="V578" s="242">
        <v>0.8</v>
      </c>
      <c r="W578" s="242">
        <v>0.9</v>
      </c>
      <c r="X578" s="242">
        <v>1</v>
      </c>
      <c r="Y578" s="243"/>
      <c r="Z578" s="244"/>
    </row>
    <row r="579" spans="1:26" ht="15" customHeight="1">
      <c r="A579" s="236" t="s">
        <v>227</v>
      </c>
      <c r="B579" s="237" t="s">
        <v>228</v>
      </c>
      <c r="C579" s="237" t="s">
        <v>3864</v>
      </c>
      <c r="D579" s="238">
        <v>4</v>
      </c>
      <c r="E579" s="238" t="s">
        <v>4482</v>
      </c>
      <c r="F579" s="237" t="s">
        <v>4546</v>
      </c>
      <c r="G579" s="238" t="s">
        <v>4484</v>
      </c>
      <c r="H579" s="238" t="s">
        <v>4286</v>
      </c>
      <c r="I579" s="239" t="s">
        <v>3843</v>
      </c>
      <c r="J579" s="239" t="s">
        <v>3843</v>
      </c>
      <c r="K579" s="238" t="s">
        <v>3843</v>
      </c>
      <c r="L579" s="238" t="s">
        <v>4110</v>
      </c>
      <c r="M579" s="240">
        <v>1</v>
      </c>
      <c r="N579" s="241"/>
      <c r="O579" s="242">
        <v>0.1</v>
      </c>
      <c r="P579" s="242">
        <v>0.2</v>
      </c>
      <c r="Q579" s="242">
        <v>0.3</v>
      </c>
      <c r="R579" s="242">
        <v>0.4</v>
      </c>
      <c r="S579" s="242">
        <v>0.5</v>
      </c>
      <c r="T579" s="242">
        <v>0.6</v>
      </c>
      <c r="U579" s="242">
        <v>0.7</v>
      </c>
      <c r="V579" s="242">
        <v>0.8</v>
      </c>
      <c r="W579" s="242">
        <v>0.9</v>
      </c>
      <c r="X579" s="242">
        <v>1</v>
      </c>
      <c r="Y579" s="243"/>
      <c r="Z579" s="244"/>
    </row>
    <row r="580" spans="1:26" ht="15" customHeight="1">
      <c r="A580" s="236" t="s">
        <v>674</v>
      </c>
      <c r="B580" s="237" t="s">
        <v>675</v>
      </c>
      <c r="C580" s="237" t="s">
        <v>3864</v>
      </c>
      <c r="D580" s="238">
        <v>6</v>
      </c>
      <c r="E580" s="238" t="s">
        <v>4482</v>
      </c>
      <c r="F580" s="237" t="s">
        <v>4547</v>
      </c>
      <c r="G580" s="238" t="s">
        <v>4484</v>
      </c>
      <c r="H580" s="238" t="s">
        <v>4286</v>
      </c>
      <c r="I580" s="239" t="s">
        <v>3843</v>
      </c>
      <c r="J580" s="239" t="s">
        <v>3843</v>
      </c>
      <c r="K580" s="238" t="s">
        <v>3843</v>
      </c>
      <c r="L580" s="238" t="s">
        <v>3883</v>
      </c>
      <c r="M580" s="240">
        <v>1</v>
      </c>
      <c r="N580" s="241"/>
      <c r="O580" s="242">
        <v>0.1</v>
      </c>
      <c r="P580" s="242">
        <v>0.2</v>
      </c>
      <c r="Q580" s="242">
        <v>0.3</v>
      </c>
      <c r="R580" s="242">
        <v>0.4</v>
      </c>
      <c r="S580" s="242">
        <v>0.5</v>
      </c>
      <c r="T580" s="242">
        <v>0.6</v>
      </c>
      <c r="U580" s="242">
        <v>0.7</v>
      </c>
      <c r="V580" s="242">
        <v>0.8</v>
      </c>
      <c r="W580" s="242">
        <v>0.9</v>
      </c>
      <c r="X580" s="242">
        <v>1</v>
      </c>
      <c r="Y580" s="243"/>
      <c r="Z580" s="244"/>
    </row>
    <row r="581" spans="1:26" ht="15" customHeight="1">
      <c r="A581" s="236" t="s">
        <v>404</v>
      </c>
      <c r="B581" s="256" t="s">
        <v>405</v>
      </c>
      <c r="C581" s="237" t="s">
        <v>3864</v>
      </c>
      <c r="D581" s="238">
        <v>6</v>
      </c>
      <c r="E581" s="238" t="s">
        <v>4482</v>
      </c>
      <c r="F581" s="237" t="s">
        <v>4548</v>
      </c>
      <c r="G581" s="238" t="s">
        <v>4484</v>
      </c>
      <c r="H581" s="238" t="s">
        <v>4286</v>
      </c>
      <c r="I581" s="239" t="s">
        <v>3843</v>
      </c>
      <c r="J581" s="239" t="s">
        <v>3918</v>
      </c>
      <c r="K581" s="238" t="s">
        <v>3843</v>
      </c>
      <c r="L581" s="238" t="s">
        <v>3883</v>
      </c>
      <c r="M581" s="240">
        <v>1</v>
      </c>
      <c r="N581" s="241"/>
      <c r="O581" s="242">
        <v>0.1</v>
      </c>
      <c r="P581" s="242">
        <v>0.2</v>
      </c>
      <c r="Q581" s="242">
        <v>0.3</v>
      </c>
      <c r="R581" s="242">
        <v>0.4</v>
      </c>
      <c r="S581" s="242">
        <v>0.5</v>
      </c>
      <c r="T581" s="242">
        <v>0.6</v>
      </c>
      <c r="U581" s="242">
        <v>0.7</v>
      </c>
      <c r="V581" s="242">
        <v>0.8</v>
      </c>
      <c r="W581" s="242">
        <v>0.9</v>
      </c>
      <c r="X581" s="242">
        <v>1</v>
      </c>
      <c r="Y581" s="243"/>
      <c r="Z581" s="244"/>
    </row>
    <row r="582" spans="1:26" ht="15" customHeight="1">
      <c r="A582" s="236" t="s">
        <v>429</v>
      </c>
      <c r="B582" s="237" t="s">
        <v>430</v>
      </c>
      <c r="C582" s="237" t="s">
        <v>3864</v>
      </c>
      <c r="D582" s="238">
        <v>6</v>
      </c>
      <c r="E582" s="238" t="s">
        <v>4482</v>
      </c>
      <c r="F582" s="237" t="s">
        <v>4549</v>
      </c>
      <c r="G582" s="238" t="s">
        <v>4484</v>
      </c>
      <c r="H582" s="238" t="s">
        <v>4286</v>
      </c>
      <c r="I582" s="239" t="s">
        <v>3843</v>
      </c>
      <c r="J582" s="239" t="s">
        <v>3843</v>
      </c>
      <c r="K582" s="238" t="s">
        <v>3843</v>
      </c>
      <c r="L582" s="238" t="s">
        <v>3883</v>
      </c>
      <c r="M582" s="240">
        <v>1</v>
      </c>
      <c r="N582" s="241"/>
      <c r="O582" s="242">
        <v>0.1</v>
      </c>
      <c r="P582" s="242">
        <v>0.2</v>
      </c>
      <c r="Q582" s="242">
        <v>0.3</v>
      </c>
      <c r="R582" s="242">
        <v>0.4</v>
      </c>
      <c r="S582" s="242">
        <v>0.5</v>
      </c>
      <c r="T582" s="242">
        <v>0.6</v>
      </c>
      <c r="U582" s="242">
        <v>0.7</v>
      </c>
      <c r="V582" s="242">
        <v>0.8</v>
      </c>
      <c r="W582" s="242">
        <v>0.9</v>
      </c>
      <c r="X582" s="242">
        <v>1</v>
      </c>
      <c r="Y582" s="243"/>
      <c r="Z582" s="244"/>
    </row>
    <row r="583" spans="1:26" ht="15" customHeight="1">
      <c r="A583" s="236" t="s">
        <v>415</v>
      </c>
      <c r="B583" s="237" t="s">
        <v>416</v>
      </c>
      <c r="C583" s="237" t="s">
        <v>3864</v>
      </c>
      <c r="D583" s="238">
        <v>6</v>
      </c>
      <c r="E583" s="238" t="s">
        <v>4482</v>
      </c>
      <c r="F583" s="237" t="s">
        <v>4550</v>
      </c>
      <c r="G583" s="238" t="s">
        <v>4484</v>
      </c>
      <c r="H583" s="238" t="s">
        <v>4286</v>
      </c>
      <c r="I583" s="239" t="s">
        <v>3843</v>
      </c>
      <c r="J583" s="239" t="s">
        <v>3843</v>
      </c>
      <c r="K583" s="238" t="s">
        <v>3843</v>
      </c>
      <c r="L583" s="238" t="s">
        <v>3883</v>
      </c>
      <c r="M583" s="240">
        <v>1</v>
      </c>
      <c r="N583" s="241"/>
      <c r="O583" s="242">
        <v>0.1</v>
      </c>
      <c r="P583" s="242">
        <v>0.2</v>
      </c>
      <c r="Q583" s="242">
        <v>0.3</v>
      </c>
      <c r="R583" s="242">
        <v>0.4</v>
      </c>
      <c r="S583" s="242">
        <v>0.5</v>
      </c>
      <c r="T583" s="242">
        <v>0.6</v>
      </c>
      <c r="U583" s="242">
        <v>0.7</v>
      </c>
      <c r="V583" s="242">
        <v>0.8</v>
      </c>
      <c r="W583" s="242">
        <v>0.9</v>
      </c>
      <c r="X583" s="242">
        <v>1</v>
      </c>
      <c r="Y583" s="243"/>
      <c r="Z583" s="244"/>
    </row>
    <row r="584" spans="1:26" ht="15" customHeight="1">
      <c r="A584" s="236" t="s">
        <v>410</v>
      </c>
      <c r="B584" s="237" t="s">
        <v>411</v>
      </c>
      <c r="C584" s="237" t="s">
        <v>3864</v>
      </c>
      <c r="D584" s="238">
        <v>6</v>
      </c>
      <c r="E584" s="238" t="s">
        <v>4482</v>
      </c>
      <c r="F584" s="237" t="s">
        <v>4551</v>
      </c>
      <c r="G584" s="238" t="s">
        <v>4484</v>
      </c>
      <c r="H584" s="238" t="s">
        <v>4286</v>
      </c>
      <c r="I584" s="239" t="s">
        <v>3843</v>
      </c>
      <c r="J584" s="239" t="s">
        <v>3843</v>
      </c>
      <c r="K584" s="238" t="s">
        <v>3843</v>
      </c>
      <c r="L584" s="238" t="s">
        <v>3883</v>
      </c>
      <c r="M584" s="240">
        <v>1</v>
      </c>
      <c r="N584" s="241"/>
      <c r="O584" s="242">
        <v>0.1</v>
      </c>
      <c r="P584" s="242">
        <v>0.2</v>
      </c>
      <c r="Q584" s="242">
        <v>0.3</v>
      </c>
      <c r="R584" s="242">
        <v>0.4</v>
      </c>
      <c r="S584" s="242">
        <v>0.5</v>
      </c>
      <c r="T584" s="242">
        <v>0.6</v>
      </c>
      <c r="U584" s="242">
        <v>0.7</v>
      </c>
      <c r="V584" s="242">
        <v>0.8</v>
      </c>
      <c r="W584" s="242">
        <v>0.9</v>
      </c>
      <c r="X584" s="242">
        <v>1</v>
      </c>
      <c r="Y584" s="243"/>
      <c r="Z584" s="244"/>
    </row>
    <row r="585" spans="1:26" ht="15" customHeight="1">
      <c r="A585" s="236" t="s">
        <v>355</v>
      </c>
      <c r="B585" s="237" t="s">
        <v>356</v>
      </c>
      <c r="C585" s="237" t="s">
        <v>3864</v>
      </c>
      <c r="D585" s="238">
        <v>6</v>
      </c>
      <c r="E585" s="238" t="s">
        <v>4482</v>
      </c>
      <c r="F585" s="237" t="s">
        <v>4552</v>
      </c>
      <c r="G585" s="238" t="s">
        <v>4484</v>
      </c>
      <c r="H585" s="238" t="s">
        <v>4286</v>
      </c>
      <c r="I585" s="239" t="s">
        <v>3843</v>
      </c>
      <c r="J585" s="239" t="s">
        <v>3843</v>
      </c>
      <c r="K585" s="238" t="s">
        <v>3843</v>
      </c>
      <c r="L585" s="238" t="s">
        <v>3883</v>
      </c>
      <c r="M585" s="240">
        <v>1</v>
      </c>
      <c r="N585" s="241"/>
      <c r="O585" s="242">
        <v>0.1</v>
      </c>
      <c r="P585" s="242">
        <v>0.2</v>
      </c>
      <c r="Q585" s="242">
        <v>0.3</v>
      </c>
      <c r="R585" s="242">
        <v>0.4</v>
      </c>
      <c r="S585" s="242">
        <v>0.5</v>
      </c>
      <c r="T585" s="242">
        <v>0.6</v>
      </c>
      <c r="U585" s="242">
        <v>0.7</v>
      </c>
      <c r="V585" s="242">
        <v>0.8</v>
      </c>
      <c r="W585" s="242">
        <v>0.9</v>
      </c>
      <c r="X585" s="242">
        <v>1</v>
      </c>
      <c r="Y585" s="243"/>
      <c r="Z585" s="244"/>
    </row>
    <row r="586" spans="1:26" ht="15" customHeight="1">
      <c r="A586" s="236" t="s">
        <v>758</v>
      </c>
      <c r="B586" s="237" t="s">
        <v>759</v>
      </c>
      <c r="C586" s="237" t="s">
        <v>3864</v>
      </c>
      <c r="D586" s="238">
        <v>4</v>
      </c>
      <c r="E586" s="238" t="s">
        <v>4482</v>
      </c>
      <c r="F586" s="237" t="s">
        <v>4553</v>
      </c>
      <c r="G586" s="238" t="s">
        <v>4484</v>
      </c>
      <c r="H586" s="238" t="s">
        <v>4286</v>
      </c>
      <c r="I586" s="239" t="s">
        <v>3843</v>
      </c>
      <c r="J586" s="239" t="s">
        <v>3843</v>
      </c>
      <c r="K586" s="238" t="s">
        <v>3843</v>
      </c>
      <c r="L586" s="238" t="s">
        <v>3883</v>
      </c>
      <c r="M586" s="240">
        <v>1</v>
      </c>
      <c r="N586" s="241"/>
      <c r="O586" s="242">
        <v>0.1</v>
      </c>
      <c r="P586" s="242">
        <v>0.2</v>
      </c>
      <c r="Q586" s="242">
        <v>0.3</v>
      </c>
      <c r="R586" s="242">
        <v>0.4</v>
      </c>
      <c r="S586" s="242">
        <v>0.5</v>
      </c>
      <c r="T586" s="242">
        <v>0.6</v>
      </c>
      <c r="U586" s="242">
        <v>0.7</v>
      </c>
      <c r="V586" s="242">
        <v>0.8</v>
      </c>
      <c r="W586" s="242">
        <v>0.9</v>
      </c>
      <c r="X586" s="242">
        <v>1</v>
      </c>
      <c r="Y586" s="243"/>
      <c r="Z586" s="244"/>
    </row>
    <row r="587" spans="1:26" ht="15" customHeight="1">
      <c r="A587" s="236" t="s">
        <v>752</v>
      </c>
      <c r="B587" s="237" t="s">
        <v>753</v>
      </c>
      <c r="C587" s="237" t="s">
        <v>3864</v>
      </c>
      <c r="D587" s="238">
        <v>4</v>
      </c>
      <c r="E587" s="238" t="s">
        <v>4482</v>
      </c>
      <c r="F587" s="237" t="s">
        <v>4554</v>
      </c>
      <c r="G587" s="238" t="s">
        <v>4484</v>
      </c>
      <c r="H587" s="238" t="s">
        <v>4286</v>
      </c>
      <c r="I587" s="239" t="s">
        <v>3843</v>
      </c>
      <c r="J587" s="239" t="s">
        <v>3843</v>
      </c>
      <c r="K587" s="238" t="s">
        <v>3843</v>
      </c>
      <c r="L587" s="238" t="s">
        <v>3883</v>
      </c>
      <c r="M587" s="240">
        <v>1</v>
      </c>
      <c r="N587" s="241"/>
      <c r="O587" s="242">
        <v>0.1</v>
      </c>
      <c r="P587" s="242">
        <v>0.2</v>
      </c>
      <c r="Q587" s="242">
        <v>0.3</v>
      </c>
      <c r="R587" s="242">
        <v>0.4</v>
      </c>
      <c r="S587" s="242">
        <v>0.5</v>
      </c>
      <c r="T587" s="242">
        <v>0.6</v>
      </c>
      <c r="U587" s="242">
        <v>0.7</v>
      </c>
      <c r="V587" s="242">
        <v>0.8</v>
      </c>
      <c r="W587" s="242">
        <v>0.9</v>
      </c>
      <c r="X587" s="242">
        <v>1</v>
      </c>
      <c r="Y587" s="243"/>
      <c r="Z587" s="244"/>
    </row>
    <row r="588" spans="1:26" ht="15" customHeight="1">
      <c r="A588" s="236" t="s">
        <v>350</v>
      </c>
      <c r="B588" s="237" t="s">
        <v>351</v>
      </c>
      <c r="C588" s="237" t="s">
        <v>3864</v>
      </c>
      <c r="D588" s="238">
        <v>6</v>
      </c>
      <c r="E588" s="238" t="s">
        <v>4482</v>
      </c>
      <c r="F588" s="237" t="s">
        <v>4555</v>
      </c>
      <c r="G588" s="238" t="s">
        <v>4484</v>
      </c>
      <c r="H588" s="238" t="s">
        <v>4286</v>
      </c>
      <c r="I588" s="239" t="s">
        <v>3843</v>
      </c>
      <c r="J588" s="239" t="s">
        <v>3843</v>
      </c>
      <c r="K588" s="238" t="s">
        <v>3843</v>
      </c>
      <c r="L588" s="238" t="s">
        <v>3883</v>
      </c>
      <c r="M588" s="240">
        <v>1</v>
      </c>
      <c r="N588" s="241"/>
      <c r="O588" s="242">
        <v>0.1</v>
      </c>
      <c r="P588" s="242">
        <v>0.2</v>
      </c>
      <c r="Q588" s="242">
        <v>0.3</v>
      </c>
      <c r="R588" s="242">
        <v>0.4</v>
      </c>
      <c r="S588" s="242">
        <v>0.5</v>
      </c>
      <c r="T588" s="242">
        <v>0.6</v>
      </c>
      <c r="U588" s="242">
        <v>0.7</v>
      </c>
      <c r="V588" s="242">
        <v>0.8</v>
      </c>
      <c r="W588" s="242">
        <v>0.9</v>
      </c>
      <c r="X588" s="242">
        <v>1</v>
      </c>
      <c r="Y588" s="243"/>
      <c r="Z588" s="244"/>
    </row>
    <row r="589" spans="1:26" ht="15" customHeight="1">
      <c r="A589" s="236" t="s">
        <v>329</v>
      </c>
      <c r="B589" s="237" t="s">
        <v>330</v>
      </c>
      <c r="C589" s="237" t="s">
        <v>3864</v>
      </c>
      <c r="D589" s="238">
        <v>6</v>
      </c>
      <c r="E589" s="238" t="s">
        <v>4482</v>
      </c>
      <c r="F589" s="237" t="s">
        <v>4556</v>
      </c>
      <c r="G589" s="238" t="s">
        <v>4484</v>
      </c>
      <c r="H589" s="238" t="s">
        <v>4286</v>
      </c>
      <c r="I589" s="239" t="s">
        <v>3843</v>
      </c>
      <c r="J589" s="239" t="s">
        <v>3843</v>
      </c>
      <c r="K589" s="238" t="s">
        <v>3843</v>
      </c>
      <c r="L589" s="238" t="s">
        <v>3883</v>
      </c>
      <c r="M589" s="240">
        <v>1</v>
      </c>
      <c r="N589" s="241"/>
      <c r="O589" s="242">
        <v>0.1</v>
      </c>
      <c r="P589" s="242">
        <v>0.2</v>
      </c>
      <c r="Q589" s="242">
        <v>0.3</v>
      </c>
      <c r="R589" s="242">
        <v>0.4</v>
      </c>
      <c r="S589" s="242">
        <v>0.5</v>
      </c>
      <c r="T589" s="242">
        <v>0.6</v>
      </c>
      <c r="U589" s="242">
        <v>0.7</v>
      </c>
      <c r="V589" s="242">
        <v>0.8</v>
      </c>
      <c r="W589" s="242">
        <v>0.9</v>
      </c>
      <c r="X589" s="242">
        <v>1</v>
      </c>
      <c r="Y589" s="243"/>
      <c r="Z589" s="244"/>
    </row>
    <row r="590" spans="1:26" ht="15" customHeight="1">
      <c r="A590" s="236" t="s">
        <v>174</v>
      </c>
      <c r="B590" s="237" t="s">
        <v>175</v>
      </c>
      <c r="C590" s="237" t="s">
        <v>3864</v>
      </c>
      <c r="D590" s="238">
        <v>4</v>
      </c>
      <c r="E590" s="238" t="s">
        <v>4482</v>
      </c>
      <c r="F590" s="237" t="s">
        <v>4557</v>
      </c>
      <c r="G590" s="238" t="s">
        <v>4484</v>
      </c>
      <c r="H590" s="238" t="s">
        <v>4286</v>
      </c>
      <c r="I590" s="239" t="s">
        <v>3843</v>
      </c>
      <c r="J590" s="239" t="s">
        <v>3843</v>
      </c>
      <c r="K590" s="238" t="s">
        <v>3843</v>
      </c>
      <c r="L590" s="238" t="s">
        <v>3883</v>
      </c>
      <c r="M590" s="240">
        <v>1</v>
      </c>
      <c r="N590" s="241"/>
      <c r="O590" s="242">
        <v>0.1</v>
      </c>
      <c r="P590" s="242">
        <v>0.2</v>
      </c>
      <c r="Q590" s="242">
        <v>0.3</v>
      </c>
      <c r="R590" s="242">
        <v>0.4</v>
      </c>
      <c r="S590" s="242">
        <v>0.5</v>
      </c>
      <c r="T590" s="242">
        <v>0.6</v>
      </c>
      <c r="U590" s="242">
        <v>0.7</v>
      </c>
      <c r="V590" s="242">
        <v>0.8</v>
      </c>
      <c r="W590" s="242">
        <v>0.9</v>
      </c>
      <c r="X590" s="242">
        <v>1</v>
      </c>
      <c r="Y590" s="243"/>
      <c r="Z590" s="244"/>
    </row>
    <row r="591" spans="1:26" ht="15" customHeight="1">
      <c r="A591" s="236" t="s">
        <v>910</v>
      </c>
      <c r="B591" s="237" t="s">
        <v>911</v>
      </c>
      <c r="C591" s="237" t="s">
        <v>4137</v>
      </c>
      <c r="D591" s="238">
        <v>4</v>
      </c>
      <c r="E591" s="238" t="s">
        <v>4482</v>
      </c>
      <c r="F591" s="237" t="s">
        <v>4558</v>
      </c>
      <c r="G591" s="238" t="s">
        <v>4484</v>
      </c>
      <c r="H591" s="238" t="s">
        <v>4286</v>
      </c>
      <c r="I591" s="239" t="s">
        <v>3843</v>
      </c>
      <c r="J591" s="239" t="s">
        <v>3843</v>
      </c>
      <c r="K591" s="238" t="s">
        <v>3843</v>
      </c>
      <c r="L591" s="238" t="s">
        <v>3883</v>
      </c>
      <c r="M591" s="240">
        <v>1</v>
      </c>
      <c r="N591" s="241"/>
      <c r="O591" s="242">
        <v>0.1</v>
      </c>
      <c r="P591" s="242">
        <v>0.2</v>
      </c>
      <c r="Q591" s="242">
        <v>0.3</v>
      </c>
      <c r="R591" s="242">
        <v>0.4</v>
      </c>
      <c r="S591" s="242">
        <v>0.5</v>
      </c>
      <c r="T591" s="242">
        <v>0.6</v>
      </c>
      <c r="U591" s="242">
        <v>0.7</v>
      </c>
      <c r="V591" s="242">
        <v>0.8</v>
      </c>
      <c r="W591" s="242">
        <v>0.9</v>
      </c>
      <c r="X591" s="242">
        <v>1</v>
      </c>
      <c r="Y591" s="243"/>
      <c r="Z591" s="244"/>
    </row>
    <row r="592" spans="1:26" ht="15" customHeight="1">
      <c r="A592" s="236" t="s">
        <v>114</v>
      </c>
      <c r="B592" s="237" t="s">
        <v>115</v>
      </c>
      <c r="C592" s="237" t="s">
        <v>3864</v>
      </c>
      <c r="D592" s="238">
        <v>4</v>
      </c>
      <c r="E592" s="238" t="s">
        <v>4482</v>
      </c>
      <c r="F592" s="237" t="s">
        <v>4559</v>
      </c>
      <c r="G592" s="238" t="s">
        <v>4484</v>
      </c>
      <c r="H592" s="238" t="s">
        <v>4286</v>
      </c>
      <c r="I592" s="239" t="s">
        <v>3843</v>
      </c>
      <c r="J592" s="239" t="s">
        <v>3843</v>
      </c>
      <c r="K592" s="238" t="s">
        <v>3843</v>
      </c>
      <c r="L592" s="238" t="s">
        <v>3883</v>
      </c>
      <c r="M592" s="240">
        <v>1</v>
      </c>
      <c r="N592" s="241"/>
      <c r="O592" s="242">
        <v>0.1</v>
      </c>
      <c r="P592" s="242">
        <v>0.2</v>
      </c>
      <c r="Q592" s="242">
        <v>0.3</v>
      </c>
      <c r="R592" s="242">
        <v>0.4</v>
      </c>
      <c r="S592" s="242">
        <v>0.5</v>
      </c>
      <c r="T592" s="242">
        <v>0.6</v>
      </c>
      <c r="U592" s="242">
        <v>0.7</v>
      </c>
      <c r="V592" s="242">
        <v>0.8</v>
      </c>
      <c r="W592" s="242">
        <v>0.9</v>
      </c>
      <c r="X592" s="242">
        <v>1</v>
      </c>
      <c r="Y592" s="243"/>
      <c r="Z592" s="244"/>
    </row>
    <row r="593" spans="1:26" ht="15" customHeight="1">
      <c r="A593" s="236" t="s">
        <v>274</v>
      </c>
      <c r="B593" s="256" t="s">
        <v>275</v>
      </c>
      <c r="C593" s="237" t="s">
        <v>3864</v>
      </c>
      <c r="D593" s="238">
        <v>6</v>
      </c>
      <c r="E593" s="238" t="s">
        <v>4482</v>
      </c>
      <c r="F593" s="237" t="s">
        <v>4560</v>
      </c>
      <c r="G593" s="238" t="s">
        <v>4484</v>
      </c>
      <c r="H593" s="238" t="s">
        <v>4286</v>
      </c>
      <c r="I593" s="239" t="s">
        <v>3843</v>
      </c>
      <c r="J593" s="239" t="s">
        <v>3918</v>
      </c>
      <c r="K593" s="238" t="s">
        <v>3843</v>
      </c>
      <c r="L593" s="238" t="s">
        <v>3883</v>
      </c>
      <c r="M593" s="240">
        <v>1</v>
      </c>
      <c r="N593" s="241"/>
      <c r="O593" s="242">
        <v>0.1</v>
      </c>
      <c r="P593" s="242">
        <v>0.2</v>
      </c>
      <c r="Q593" s="242">
        <v>0.3</v>
      </c>
      <c r="R593" s="242">
        <v>0.4</v>
      </c>
      <c r="S593" s="242">
        <v>0.5</v>
      </c>
      <c r="T593" s="242">
        <v>0.6</v>
      </c>
      <c r="U593" s="242">
        <v>0.7</v>
      </c>
      <c r="V593" s="242">
        <v>0.8</v>
      </c>
      <c r="W593" s="242">
        <v>0.9</v>
      </c>
      <c r="X593" s="242">
        <v>1</v>
      </c>
      <c r="Y593" s="243"/>
      <c r="Z593" s="244"/>
    </row>
    <row r="594" spans="1:26" ht="15" customHeight="1">
      <c r="A594" s="236" t="s">
        <v>727</v>
      </c>
      <c r="B594" s="256" t="s">
        <v>728</v>
      </c>
      <c r="C594" s="237" t="s">
        <v>3864</v>
      </c>
      <c r="D594" s="238">
        <v>5</v>
      </c>
      <c r="E594" s="238" t="s">
        <v>4482</v>
      </c>
      <c r="F594" s="237" t="s">
        <v>4561</v>
      </c>
      <c r="G594" s="238" t="s">
        <v>4484</v>
      </c>
      <c r="H594" s="238" t="s">
        <v>4286</v>
      </c>
      <c r="I594" s="239" t="s">
        <v>3843</v>
      </c>
      <c r="J594" s="239" t="s">
        <v>3918</v>
      </c>
      <c r="K594" s="238" t="s">
        <v>3843</v>
      </c>
      <c r="L594" s="238" t="s">
        <v>3883</v>
      </c>
      <c r="M594" s="240">
        <v>1</v>
      </c>
      <c r="N594" s="241"/>
      <c r="O594" s="242">
        <v>0.1</v>
      </c>
      <c r="P594" s="242">
        <v>0.2</v>
      </c>
      <c r="Q594" s="242">
        <v>0.3</v>
      </c>
      <c r="R594" s="242">
        <v>0.4</v>
      </c>
      <c r="S594" s="242">
        <v>0.5</v>
      </c>
      <c r="T594" s="242">
        <v>0.6</v>
      </c>
      <c r="U594" s="242">
        <v>0.7</v>
      </c>
      <c r="V594" s="242">
        <v>0.8</v>
      </c>
      <c r="W594" s="242">
        <v>0.9</v>
      </c>
      <c r="X594" s="242">
        <v>1</v>
      </c>
      <c r="Y594" s="243"/>
      <c r="Z594" s="244"/>
    </row>
    <row r="595" spans="1:26" ht="15" customHeight="1">
      <c r="A595" s="236" t="s">
        <v>722</v>
      </c>
      <c r="B595" s="237" t="s">
        <v>723</v>
      </c>
      <c r="C595" s="237" t="s">
        <v>3864</v>
      </c>
      <c r="D595" s="238">
        <v>5</v>
      </c>
      <c r="E595" s="238" t="s">
        <v>4482</v>
      </c>
      <c r="F595" s="237" t="s">
        <v>4562</v>
      </c>
      <c r="G595" s="238" t="s">
        <v>4484</v>
      </c>
      <c r="H595" s="238" t="s">
        <v>4286</v>
      </c>
      <c r="I595" s="239" t="s">
        <v>3843</v>
      </c>
      <c r="J595" s="239" t="s">
        <v>3918</v>
      </c>
      <c r="K595" s="239">
        <v>43669</v>
      </c>
      <c r="L595" s="238" t="s">
        <v>26</v>
      </c>
      <c r="M595" s="240">
        <v>1</v>
      </c>
      <c r="N595" s="241"/>
      <c r="O595" s="242">
        <v>0.1</v>
      </c>
      <c r="P595" s="242">
        <v>0.2</v>
      </c>
      <c r="Q595" s="242">
        <v>0.3</v>
      </c>
      <c r="R595" s="242">
        <v>0.4</v>
      </c>
      <c r="S595" s="242">
        <v>0.5</v>
      </c>
      <c r="T595" s="242">
        <v>0.6</v>
      </c>
      <c r="U595" s="242">
        <v>0.7</v>
      </c>
      <c r="V595" s="242">
        <v>0.8</v>
      </c>
      <c r="W595" s="242">
        <v>0.9</v>
      </c>
      <c r="X595" s="242">
        <v>1</v>
      </c>
      <c r="Y595" s="243"/>
      <c r="Z595" s="244"/>
    </row>
    <row r="596" spans="1:26" ht="15" customHeight="1">
      <c r="A596" s="236" t="s">
        <v>710</v>
      </c>
      <c r="B596" s="237" t="s">
        <v>711</v>
      </c>
      <c r="C596" s="237" t="s">
        <v>3864</v>
      </c>
      <c r="D596" s="238">
        <v>4</v>
      </c>
      <c r="E596" s="238" t="s">
        <v>4482</v>
      </c>
      <c r="F596" s="237" t="s">
        <v>4563</v>
      </c>
      <c r="G596" s="238" t="s">
        <v>4484</v>
      </c>
      <c r="H596" s="238" t="s">
        <v>4286</v>
      </c>
      <c r="I596" s="239" t="s">
        <v>3843</v>
      </c>
      <c r="J596" s="239" t="s">
        <v>3843</v>
      </c>
      <c r="K596" s="238" t="s">
        <v>3843</v>
      </c>
      <c r="L596" s="238" t="s">
        <v>3883</v>
      </c>
      <c r="M596" s="240">
        <v>1</v>
      </c>
      <c r="N596" s="241"/>
      <c r="O596" s="242">
        <v>0.1</v>
      </c>
      <c r="P596" s="242">
        <v>0.2</v>
      </c>
      <c r="Q596" s="242">
        <v>0.3</v>
      </c>
      <c r="R596" s="242">
        <v>0.4</v>
      </c>
      <c r="S596" s="242">
        <v>0.5</v>
      </c>
      <c r="T596" s="242">
        <v>0.6</v>
      </c>
      <c r="U596" s="242">
        <v>0.7</v>
      </c>
      <c r="V596" s="242">
        <v>0.8</v>
      </c>
      <c r="W596" s="242">
        <v>0.9</v>
      </c>
      <c r="X596" s="242">
        <v>1</v>
      </c>
      <c r="Y596" s="243"/>
      <c r="Z596" s="244"/>
    </row>
    <row r="597" spans="1:26" ht="15" customHeight="1">
      <c r="A597" s="236" t="s">
        <v>338</v>
      </c>
      <c r="B597" s="256" t="s">
        <v>339</v>
      </c>
      <c r="C597" s="237" t="s">
        <v>3864</v>
      </c>
      <c r="D597" s="238">
        <v>6</v>
      </c>
      <c r="E597" s="238" t="s">
        <v>4482</v>
      </c>
      <c r="F597" s="237" t="s">
        <v>4564</v>
      </c>
      <c r="G597" s="238" t="s">
        <v>4484</v>
      </c>
      <c r="H597" s="238" t="s">
        <v>4286</v>
      </c>
      <c r="I597" s="239" t="s">
        <v>3843</v>
      </c>
      <c r="J597" s="239" t="s">
        <v>3918</v>
      </c>
      <c r="K597" s="238" t="s">
        <v>3843</v>
      </c>
      <c r="L597" s="238" t="s">
        <v>3883</v>
      </c>
      <c r="M597" s="240">
        <v>1</v>
      </c>
      <c r="N597" s="241"/>
      <c r="O597" s="242">
        <v>0.1</v>
      </c>
      <c r="P597" s="242">
        <v>0.2</v>
      </c>
      <c r="Q597" s="242">
        <v>0.3</v>
      </c>
      <c r="R597" s="242">
        <v>0.4</v>
      </c>
      <c r="S597" s="242">
        <v>0.5</v>
      </c>
      <c r="T597" s="242">
        <v>0.6</v>
      </c>
      <c r="U597" s="242">
        <v>0.7</v>
      </c>
      <c r="V597" s="242">
        <v>0.8</v>
      </c>
      <c r="W597" s="242">
        <v>0.9</v>
      </c>
      <c r="X597" s="242">
        <v>1</v>
      </c>
      <c r="Y597" s="243"/>
      <c r="Z597" s="244"/>
    </row>
    <row r="598" spans="1:26" ht="15" customHeight="1">
      <c r="A598" s="236" t="s">
        <v>777</v>
      </c>
      <c r="B598" s="237" t="s">
        <v>336</v>
      </c>
      <c r="C598" s="237" t="s">
        <v>3864</v>
      </c>
      <c r="D598" s="238">
        <v>5</v>
      </c>
      <c r="E598" s="238" t="s">
        <v>4482</v>
      </c>
      <c r="F598" s="237" t="s">
        <v>4565</v>
      </c>
      <c r="G598" s="238" t="s">
        <v>4484</v>
      </c>
      <c r="H598" s="238" t="s">
        <v>3855</v>
      </c>
      <c r="I598" s="239" t="s">
        <v>3843</v>
      </c>
      <c r="J598" s="239" t="s">
        <v>3918</v>
      </c>
      <c r="K598" s="238" t="s">
        <v>3902</v>
      </c>
      <c r="L598" s="238" t="s">
        <v>26</v>
      </c>
      <c r="M598" s="240">
        <v>1</v>
      </c>
      <c r="N598" s="241"/>
      <c r="O598" s="242">
        <v>0.1</v>
      </c>
      <c r="P598" s="242">
        <v>0.2</v>
      </c>
      <c r="Q598" s="242">
        <v>0.3</v>
      </c>
      <c r="R598" s="242">
        <v>0.4</v>
      </c>
      <c r="S598" s="242">
        <v>0.5</v>
      </c>
      <c r="T598" s="242">
        <v>0.6</v>
      </c>
      <c r="U598" s="242">
        <v>0.7</v>
      </c>
      <c r="V598" s="242">
        <v>0.8</v>
      </c>
      <c r="W598" s="242">
        <v>0.9</v>
      </c>
      <c r="X598" s="242">
        <v>1</v>
      </c>
      <c r="Y598" s="243"/>
      <c r="Z598" s="244"/>
    </row>
    <row r="599" spans="1:26" ht="15" customHeight="1">
      <c r="A599" s="236" t="s">
        <v>73</v>
      </c>
      <c r="B599" s="237" t="s">
        <v>74</v>
      </c>
      <c r="C599" s="237" t="s">
        <v>3864</v>
      </c>
      <c r="D599" s="238">
        <v>6</v>
      </c>
      <c r="E599" s="238" t="s">
        <v>4482</v>
      </c>
      <c r="F599" s="237" t="s">
        <v>4566</v>
      </c>
      <c r="G599" s="238" t="s">
        <v>4484</v>
      </c>
      <c r="H599" s="238" t="s">
        <v>4286</v>
      </c>
      <c r="I599" s="239" t="s">
        <v>3843</v>
      </c>
      <c r="J599" s="239" t="s">
        <v>3843</v>
      </c>
      <c r="K599" s="238" t="s">
        <v>3843</v>
      </c>
      <c r="L599" s="238" t="s">
        <v>3883</v>
      </c>
      <c r="M599" s="240">
        <v>1</v>
      </c>
      <c r="N599" s="241"/>
      <c r="O599" s="242">
        <v>0.1</v>
      </c>
      <c r="P599" s="242">
        <v>0.2</v>
      </c>
      <c r="Q599" s="242">
        <v>0.3</v>
      </c>
      <c r="R599" s="242">
        <v>0.4</v>
      </c>
      <c r="S599" s="242">
        <v>0.5</v>
      </c>
      <c r="T599" s="242">
        <v>0.6</v>
      </c>
      <c r="U599" s="242">
        <v>0.7</v>
      </c>
      <c r="V599" s="242">
        <v>0.8</v>
      </c>
      <c r="W599" s="242">
        <v>0.9</v>
      </c>
      <c r="X599" s="242">
        <v>1</v>
      </c>
      <c r="Y599" s="243"/>
      <c r="Z599" s="244"/>
    </row>
    <row r="600" spans="1:26" ht="15" customHeight="1">
      <c r="A600" s="236" t="s">
        <v>246</v>
      </c>
      <c r="B600" s="256" t="s">
        <v>247</v>
      </c>
      <c r="C600" s="237" t="s">
        <v>3864</v>
      </c>
      <c r="D600" s="238">
        <v>6</v>
      </c>
      <c r="E600" s="238" t="s">
        <v>4482</v>
      </c>
      <c r="F600" s="237" t="s">
        <v>4567</v>
      </c>
      <c r="G600" s="238" t="s">
        <v>4484</v>
      </c>
      <c r="H600" s="238" t="s">
        <v>4286</v>
      </c>
      <c r="I600" s="239" t="s">
        <v>3843</v>
      </c>
      <c r="J600" s="239" t="s">
        <v>3918</v>
      </c>
      <c r="K600" s="238" t="s">
        <v>3843</v>
      </c>
      <c r="L600" s="238" t="s">
        <v>3883</v>
      </c>
      <c r="M600" s="240">
        <v>1</v>
      </c>
      <c r="N600" s="241"/>
      <c r="O600" s="242">
        <v>0.1</v>
      </c>
      <c r="P600" s="242">
        <v>0.2</v>
      </c>
      <c r="Q600" s="242">
        <v>0.3</v>
      </c>
      <c r="R600" s="242">
        <v>0.4</v>
      </c>
      <c r="S600" s="242">
        <v>0.5</v>
      </c>
      <c r="T600" s="242">
        <v>0.6</v>
      </c>
      <c r="U600" s="242">
        <v>0.7</v>
      </c>
      <c r="V600" s="242">
        <v>0.8</v>
      </c>
      <c r="W600" s="242">
        <v>0.9</v>
      </c>
      <c r="X600" s="242">
        <v>1</v>
      </c>
      <c r="Y600" s="243"/>
      <c r="Z600" s="244"/>
    </row>
    <row r="601" spans="1:26" ht="15" customHeight="1">
      <c r="A601" s="236" t="s">
        <v>135</v>
      </c>
      <c r="B601" s="237" t="s">
        <v>136</v>
      </c>
      <c r="C601" s="237" t="s">
        <v>3864</v>
      </c>
      <c r="D601" s="238">
        <v>4</v>
      </c>
      <c r="E601" s="238" t="s">
        <v>4482</v>
      </c>
      <c r="F601" s="237" t="s">
        <v>4568</v>
      </c>
      <c r="G601" s="238" t="s">
        <v>4484</v>
      </c>
      <c r="H601" s="238" t="s">
        <v>4286</v>
      </c>
      <c r="I601" s="239" t="s">
        <v>3843</v>
      </c>
      <c r="J601" s="239" t="s">
        <v>3843</v>
      </c>
      <c r="K601" s="238" t="s">
        <v>3843</v>
      </c>
      <c r="L601" s="238" t="s">
        <v>3883</v>
      </c>
      <c r="M601" s="240">
        <v>1</v>
      </c>
      <c r="N601" s="241"/>
      <c r="O601" s="242">
        <v>0.1</v>
      </c>
      <c r="P601" s="242">
        <v>0.2</v>
      </c>
      <c r="Q601" s="242">
        <v>0.3</v>
      </c>
      <c r="R601" s="242">
        <v>0.4</v>
      </c>
      <c r="S601" s="242">
        <v>0.5</v>
      </c>
      <c r="T601" s="242">
        <v>0.6</v>
      </c>
      <c r="U601" s="242">
        <v>0.7</v>
      </c>
      <c r="V601" s="242">
        <v>0.8</v>
      </c>
      <c r="W601" s="242">
        <v>0.9</v>
      </c>
      <c r="X601" s="242">
        <v>1</v>
      </c>
      <c r="Y601" s="243"/>
      <c r="Z601" s="244"/>
    </row>
    <row r="602" spans="1:26" ht="15" customHeight="1">
      <c r="A602" s="236" t="s">
        <v>489</v>
      </c>
      <c r="B602" s="237" t="s">
        <v>490</v>
      </c>
      <c r="C602" s="237" t="s">
        <v>3864</v>
      </c>
      <c r="D602" s="238">
        <v>5</v>
      </c>
      <c r="E602" s="238" t="s">
        <v>4482</v>
      </c>
      <c r="F602" s="237" t="s">
        <v>4569</v>
      </c>
      <c r="G602" s="238" t="s">
        <v>4484</v>
      </c>
      <c r="H602" s="238" t="s">
        <v>4286</v>
      </c>
      <c r="I602" s="239" t="s">
        <v>3843</v>
      </c>
      <c r="J602" s="239" t="s">
        <v>3843</v>
      </c>
      <c r="K602" s="238" t="s">
        <v>3843</v>
      </c>
      <c r="L602" s="238" t="s">
        <v>3883</v>
      </c>
      <c r="M602" s="240">
        <v>1</v>
      </c>
      <c r="N602" s="241"/>
      <c r="O602" s="242">
        <v>0.1</v>
      </c>
      <c r="P602" s="242">
        <v>0.2</v>
      </c>
      <c r="Q602" s="242">
        <v>0.3</v>
      </c>
      <c r="R602" s="242">
        <v>0.4</v>
      </c>
      <c r="S602" s="242">
        <v>0.5</v>
      </c>
      <c r="T602" s="242">
        <v>0.6</v>
      </c>
      <c r="U602" s="242">
        <v>0.7</v>
      </c>
      <c r="V602" s="242">
        <v>0.8</v>
      </c>
      <c r="W602" s="242">
        <v>0.9</v>
      </c>
      <c r="X602" s="242">
        <v>1</v>
      </c>
      <c r="Y602" s="243"/>
      <c r="Z602" s="244"/>
    </row>
    <row r="603" spans="1:26" ht="15" customHeight="1">
      <c r="A603" s="236" t="s">
        <v>65</v>
      </c>
      <c r="B603" s="237" t="s">
        <v>66</v>
      </c>
      <c r="C603" s="237" t="s">
        <v>3864</v>
      </c>
      <c r="D603" s="238">
        <v>6</v>
      </c>
      <c r="E603" s="238" t="s">
        <v>4482</v>
      </c>
      <c r="F603" s="237" t="s">
        <v>4570</v>
      </c>
      <c r="G603" s="238" t="s">
        <v>4484</v>
      </c>
      <c r="H603" s="238" t="s">
        <v>4286</v>
      </c>
      <c r="I603" s="239" t="s">
        <v>3843</v>
      </c>
      <c r="J603" s="239" t="s">
        <v>3843</v>
      </c>
      <c r="K603" s="238" t="s">
        <v>3843</v>
      </c>
      <c r="L603" s="238" t="s">
        <v>3883</v>
      </c>
      <c r="M603" s="240">
        <v>1</v>
      </c>
      <c r="N603" s="241"/>
      <c r="O603" s="242">
        <v>0.1</v>
      </c>
      <c r="P603" s="242">
        <v>0.2</v>
      </c>
      <c r="Q603" s="242">
        <v>0.3</v>
      </c>
      <c r="R603" s="242">
        <v>0.4</v>
      </c>
      <c r="S603" s="242">
        <v>0.5</v>
      </c>
      <c r="T603" s="242">
        <v>0.6</v>
      </c>
      <c r="U603" s="242">
        <v>0.7</v>
      </c>
      <c r="V603" s="242">
        <v>0.8</v>
      </c>
      <c r="W603" s="242">
        <v>0.9</v>
      </c>
      <c r="X603" s="242">
        <v>1</v>
      </c>
      <c r="Y603" s="243"/>
      <c r="Z603" s="244"/>
    </row>
    <row r="604" spans="1:26" ht="15" customHeight="1">
      <c r="A604" s="236" t="s">
        <v>497</v>
      </c>
      <c r="B604" s="237" t="s">
        <v>498</v>
      </c>
      <c r="C604" s="237" t="s">
        <v>3864</v>
      </c>
      <c r="D604" s="238">
        <v>5</v>
      </c>
      <c r="E604" s="238" t="s">
        <v>4482</v>
      </c>
      <c r="F604" s="237" t="s">
        <v>4571</v>
      </c>
      <c r="G604" s="238" t="s">
        <v>4484</v>
      </c>
      <c r="H604" s="238" t="s">
        <v>4286</v>
      </c>
      <c r="I604" s="239" t="s">
        <v>3843</v>
      </c>
      <c r="J604" s="239" t="s">
        <v>3843</v>
      </c>
      <c r="K604" s="238" t="s">
        <v>3843</v>
      </c>
      <c r="L604" s="238" t="s">
        <v>3883</v>
      </c>
      <c r="M604" s="240">
        <v>1</v>
      </c>
      <c r="N604" s="241"/>
      <c r="O604" s="242">
        <v>0.1</v>
      </c>
      <c r="P604" s="242">
        <v>0.2</v>
      </c>
      <c r="Q604" s="242">
        <v>0.3</v>
      </c>
      <c r="R604" s="242">
        <v>0.4</v>
      </c>
      <c r="S604" s="242">
        <v>0.5</v>
      </c>
      <c r="T604" s="242">
        <v>0.6</v>
      </c>
      <c r="U604" s="242">
        <v>0.7</v>
      </c>
      <c r="V604" s="242">
        <v>0.8</v>
      </c>
      <c r="W604" s="242">
        <v>0.9</v>
      </c>
      <c r="X604" s="242">
        <v>1</v>
      </c>
      <c r="Y604" s="243"/>
      <c r="Z604" s="244"/>
    </row>
    <row r="605" spans="1:26" ht="15" customHeight="1">
      <c r="A605" s="236" t="s">
        <v>463</v>
      </c>
      <c r="B605" s="237" t="s">
        <v>464</v>
      </c>
      <c r="C605" s="237" t="s">
        <v>3864</v>
      </c>
      <c r="D605" s="238">
        <v>4</v>
      </c>
      <c r="E605" s="238" t="s">
        <v>4482</v>
      </c>
      <c r="F605" s="237" t="s">
        <v>4572</v>
      </c>
      <c r="G605" s="238" t="s">
        <v>4484</v>
      </c>
      <c r="H605" s="238" t="s">
        <v>4286</v>
      </c>
      <c r="I605" s="239" t="s">
        <v>3843</v>
      </c>
      <c r="J605" s="239" t="s">
        <v>3843</v>
      </c>
      <c r="K605" s="238" t="s">
        <v>3843</v>
      </c>
      <c r="L605" s="238" t="s">
        <v>3883</v>
      </c>
      <c r="M605" s="240">
        <v>1</v>
      </c>
      <c r="N605" s="241"/>
      <c r="O605" s="242">
        <v>0.1</v>
      </c>
      <c r="P605" s="242">
        <v>0.2</v>
      </c>
      <c r="Q605" s="242">
        <v>0.3</v>
      </c>
      <c r="R605" s="242">
        <v>0.4</v>
      </c>
      <c r="S605" s="242">
        <v>0.5</v>
      </c>
      <c r="T605" s="242">
        <v>0.6</v>
      </c>
      <c r="U605" s="242">
        <v>0.7</v>
      </c>
      <c r="V605" s="242">
        <v>0.8</v>
      </c>
      <c r="W605" s="242">
        <v>0.9</v>
      </c>
      <c r="X605" s="242">
        <v>1</v>
      </c>
      <c r="Y605" s="243"/>
      <c r="Z605" s="244"/>
    </row>
    <row r="606" spans="1:26" ht="15" customHeight="1">
      <c r="A606" s="236" t="s">
        <v>148</v>
      </c>
      <c r="B606" s="237" t="s">
        <v>149</v>
      </c>
      <c r="C606" s="237" t="s">
        <v>3864</v>
      </c>
      <c r="D606" s="238">
        <v>6</v>
      </c>
      <c r="E606" s="238" t="s">
        <v>4482</v>
      </c>
      <c r="F606" s="237" t="s">
        <v>4573</v>
      </c>
      <c r="G606" s="238" t="s">
        <v>4484</v>
      </c>
      <c r="H606" s="238" t="s">
        <v>4286</v>
      </c>
      <c r="I606" s="239" t="s">
        <v>3843</v>
      </c>
      <c r="J606" s="239" t="s">
        <v>3843</v>
      </c>
      <c r="K606" s="238" t="s">
        <v>3843</v>
      </c>
      <c r="L606" s="238" t="s">
        <v>3883</v>
      </c>
      <c r="M606" s="240">
        <v>1</v>
      </c>
      <c r="N606" s="241"/>
      <c r="O606" s="242">
        <v>0.1</v>
      </c>
      <c r="P606" s="242">
        <v>0.2</v>
      </c>
      <c r="Q606" s="242">
        <v>0.3</v>
      </c>
      <c r="R606" s="242">
        <v>0.4</v>
      </c>
      <c r="S606" s="242">
        <v>0.5</v>
      </c>
      <c r="T606" s="242">
        <v>0.6</v>
      </c>
      <c r="U606" s="242">
        <v>0.7</v>
      </c>
      <c r="V606" s="242">
        <v>0.8</v>
      </c>
      <c r="W606" s="242">
        <v>0.9</v>
      </c>
      <c r="X606" s="242">
        <v>1</v>
      </c>
      <c r="Y606" s="243"/>
      <c r="Z606" s="244"/>
    </row>
    <row r="607" spans="1:26" ht="15" customHeight="1">
      <c r="A607" s="236" t="s">
        <v>849</v>
      </c>
      <c r="B607" s="237" t="s">
        <v>850</v>
      </c>
      <c r="C607" s="237" t="s">
        <v>3864</v>
      </c>
      <c r="D607" s="238">
        <v>5</v>
      </c>
      <c r="E607" s="238" t="s">
        <v>4482</v>
      </c>
      <c r="F607" s="237" t="s">
        <v>4574</v>
      </c>
      <c r="G607" s="238" t="s">
        <v>4484</v>
      </c>
      <c r="H607" s="238" t="s">
        <v>4286</v>
      </c>
      <c r="I607" s="239" t="s">
        <v>3843</v>
      </c>
      <c r="J607" s="239" t="s">
        <v>3843</v>
      </c>
      <c r="K607" s="238" t="s">
        <v>3843</v>
      </c>
      <c r="L607" s="238" t="s">
        <v>3883</v>
      </c>
      <c r="M607" s="240">
        <v>1</v>
      </c>
      <c r="N607" s="241"/>
      <c r="O607" s="242">
        <v>0.1</v>
      </c>
      <c r="P607" s="242">
        <v>0.2</v>
      </c>
      <c r="Q607" s="242">
        <v>0.3</v>
      </c>
      <c r="R607" s="242">
        <v>0.4</v>
      </c>
      <c r="S607" s="242">
        <v>0.5</v>
      </c>
      <c r="T607" s="242">
        <v>0.6</v>
      </c>
      <c r="U607" s="242">
        <v>0.7</v>
      </c>
      <c r="V607" s="242">
        <v>0.8</v>
      </c>
      <c r="W607" s="242">
        <v>0.9</v>
      </c>
      <c r="X607" s="242">
        <v>1</v>
      </c>
      <c r="Y607" s="243"/>
      <c r="Z607" s="244"/>
    </row>
    <row r="608" spans="1:26" ht="15" customHeight="1">
      <c r="A608" s="236" t="s">
        <v>897</v>
      </c>
      <c r="B608" s="244" t="s">
        <v>898</v>
      </c>
      <c r="C608" s="237" t="s">
        <v>3864</v>
      </c>
      <c r="D608" s="238">
        <v>5</v>
      </c>
      <c r="E608" s="238" t="s">
        <v>4482</v>
      </c>
      <c r="F608" s="237" t="s">
        <v>4575</v>
      </c>
      <c r="G608" s="238" t="s">
        <v>4484</v>
      </c>
      <c r="H608" s="238" t="s">
        <v>4286</v>
      </c>
      <c r="I608" s="239" t="s">
        <v>3843</v>
      </c>
      <c r="J608" s="239" t="s">
        <v>3843</v>
      </c>
      <c r="K608" s="238" t="s">
        <v>3843</v>
      </c>
      <c r="L608" s="238" t="s">
        <v>3883</v>
      </c>
      <c r="M608" s="240">
        <v>1</v>
      </c>
      <c r="N608" s="241"/>
      <c r="O608" s="242">
        <v>0.1</v>
      </c>
      <c r="P608" s="242">
        <v>0.2</v>
      </c>
      <c r="Q608" s="242">
        <v>0.3</v>
      </c>
      <c r="R608" s="242">
        <v>0.4</v>
      </c>
      <c r="S608" s="242">
        <v>0.5</v>
      </c>
      <c r="T608" s="242">
        <v>0.6</v>
      </c>
      <c r="U608" s="242">
        <v>0.7</v>
      </c>
      <c r="V608" s="242">
        <v>0.8</v>
      </c>
      <c r="W608" s="242">
        <v>0.9</v>
      </c>
      <c r="X608" s="242">
        <v>1</v>
      </c>
      <c r="Y608" s="243"/>
      <c r="Z608" s="244"/>
    </row>
    <row r="609" spans="1:26" ht="15" customHeight="1">
      <c r="A609" s="236" t="s">
        <v>509</v>
      </c>
      <c r="B609" s="237" t="s">
        <v>510</v>
      </c>
      <c r="C609" s="237" t="s">
        <v>3864</v>
      </c>
      <c r="D609" s="238">
        <v>6</v>
      </c>
      <c r="E609" s="238" t="s">
        <v>4482</v>
      </c>
      <c r="F609" s="237" t="s">
        <v>4576</v>
      </c>
      <c r="G609" s="238" t="s">
        <v>4484</v>
      </c>
      <c r="H609" s="238" t="s">
        <v>4286</v>
      </c>
      <c r="I609" s="239" t="s">
        <v>3843</v>
      </c>
      <c r="J609" s="239" t="s">
        <v>3843</v>
      </c>
      <c r="K609" s="238" t="s">
        <v>3843</v>
      </c>
      <c r="L609" s="238" t="s">
        <v>4110</v>
      </c>
      <c r="M609" s="240">
        <v>1</v>
      </c>
      <c r="N609" s="241"/>
      <c r="O609" s="242">
        <v>0.1</v>
      </c>
      <c r="P609" s="242">
        <v>0.2</v>
      </c>
      <c r="Q609" s="242">
        <v>0.3</v>
      </c>
      <c r="R609" s="242">
        <v>0.4</v>
      </c>
      <c r="S609" s="242">
        <v>0.5</v>
      </c>
      <c r="T609" s="242">
        <v>0.6</v>
      </c>
      <c r="U609" s="242">
        <v>0.7</v>
      </c>
      <c r="V609" s="242">
        <v>0.8</v>
      </c>
      <c r="W609" s="242">
        <v>0.9</v>
      </c>
      <c r="X609" s="242">
        <v>1</v>
      </c>
      <c r="Y609" s="243"/>
      <c r="Z609" s="244"/>
    </row>
    <row r="610" spans="1:26" ht="15" customHeight="1">
      <c r="A610" s="236" t="s">
        <v>891</v>
      </c>
      <c r="B610" s="237" t="s">
        <v>892</v>
      </c>
      <c r="C610" s="237" t="s">
        <v>3864</v>
      </c>
      <c r="D610" s="238">
        <v>5</v>
      </c>
      <c r="E610" s="238" t="s">
        <v>4482</v>
      </c>
      <c r="F610" s="237" t="s">
        <v>4577</v>
      </c>
      <c r="G610" s="238" t="s">
        <v>4484</v>
      </c>
      <c r="H610" s="238" t="s">
        <v>4286</v>
      </c>
      <c r="I610" s="239" t="s">
        <v>3843</v>
      </c>
      <c r="J610" s="239" t="s">
        <v>3843</v>
      </c>
      <c r="K610" s="238" t="s">
        <v>3843</v>
      </c>
      <c r="L610" s="238" t="s">
        <v>3883</v>
      </c>
      <c r="M610" s="240">
        <v>1</v>
      </c>
      <c r="N610" s="241"/>
      <c r="O610" s="242">
        <v>0.1</v>
      </c>
      <c r="P610" s="242">
        <v>0.2</v>
      </c>
      <c r="Q610" s="242">
        <v>0.3</v>
      </c>
      <c r="R610" s="242">
        <v>0.4</v>
      </c>
      <c r="S610" s="242">
        <v>0.5</v>
      </c>
      <c r="T610" s="242">
        <v>0.6</v>
      </c>
      <c r="U610" s="242">
        <v>0.7</v>
      </c>
      <c r="V610" s="242">
        <v>0.8</v>
      </c>
      <c r="W610" s="242">
        <v>0.9</v>
      </c>
      <c r="X610" s="242">
        <v>1</v>
      </c>
      <c r="Y610" s="243"/>
      <c r="Z610" s="244"/>
    </row>
    <row r="611" spans="1:26" ht="15" customHeight="1">
      <c r="A611" s="236" t="s">
        <v>885</v>
      </c>
      <c r="B611" s="237" t="s">
        <v>886</v>
      </c>
      <c r="C611" s="237" t="s">
        <v>3864</v>
      </c>
      <c r="D611" s="238">
        <v>5</v>
      </c>
      <c r="E611" s="238" t="s">
        <v>4482</v>
      </c>
      <c r="F611" s="237" t="s">
        <v>4578</v>
      </c>
      <c r="G611" s="238" t="s">
        <v>4484</v>
      </c>
      <c r="H611" s="238" t="s">
        <v>4286</v>
      </c>
      <c r="I611" s="239" t="s">
        <v>3843</v>
      </c>
      <c r="J611" s="239" t="s">
        <v>3843</v>
      </c>
      <c r="K611" s="238" t="s">
        <v>3843</v>
      </c>
      <c r="L611" s="238" t="s">
        <v>3883</v>
      </c>
      <c r="M611" s="240">
        <v>1</v>
      </c>
      <c r="N611" s="241"/>
      <c r="O611" s="242">
        <v>0.1</v>
      </c>
      <c r="P611" s="242">
        <v>0.2</v>
      </c>
      <c r="Q611" s="242">
        <v>0.3</v>
      </c>
      <c r="R611" s="242">
        <v>0.4</v>
      </c>
      <c r="S611" s="242">
        <v>0.5</v>
      </c>
      <c r="T611" s="242">
        <v>0.6</v>
      </c>
      <c r="U611" s="242">
        <v>0.7</v>
      </c>
      <c r="V611" s="242">
        <v>0.8</v>
      </c>
      <c r="W611" s="242">
        <v>0.9</v>
      </c>
      <c r="X611" s="242">
        <v>1</v>
      </c>
      <c r="Y611" s="243"/>
      <c r="Z611" s="244"/>
    </row>
    <row r="612" spans="1:26" ht="15" customHeight="1">
      <c r="A612" s="236" t="s">
        <v>879</v>
      </c>
      <c r="B612" s="237" t="s">
        <v>880</v>
      </c>
      <c r="C612" s="237" t="s">
        <v>3864</v>
      </c>
      <c r="D612" s="238">
        <v>4</v>
      </c>
      <c r="E612" s="238" t="s">
        <v>4482</v>
      </c>
      <c r="F612" s="237" t="s">
        <v>4579</v>
      </c>
      <c r="G612" s="238" t="s">
        <v>4484</v>
      </c>
      <c r="H612" s="238" t="s">
        <v>4286</v>
      </c>
      <c r="I612" s="239" t="s">
        <v>3843</v>
      </c>
      <c r="J612" s="239" t="s">
        <v>3843</v>
      </c>
      <c r="K612" s="238" t="s">
        <v>3843</v>
      </c>
      <c r="L612" s="238" t="s">
        <v>3883</v>
      </c>
      <c r="M612" s="240">
        <v>1</v>
      </c>
      <c r="N612" s="241"/>
      <c r="O612" s="242">
        <v>0.1</v>
      </c>
      <c r="P612" s="242">
        <v>0.2</v>
      </c>
      <c r="Q612" s="242">
        <v>0.3</v>
      </c>
      <c r="R612" s="242">
        <v>0.4</v>
      </c>
      <c r="S612" s="242">
        <v>0.5</v>
      </c>
      <c r="T612" s="242">
        <v>0.6</v>
      </c>
      <c r="U612" s="242">
        <v>0.7</v>
      </c>
      <c r="V612" s="242">
        <v>0.8</v>
      </c>
      <c r="W612" s="242">
        <v>0.9</v>
      </c>
      <c r="X612" s="242">
        <v>1</v>
      </c>
      <c r="Y612" s="243"/>
      <c r="Z612" s="244"/>
    </row>
    <row r="613" spans="1:26" ht="15" customHeight="1">
      <c r="A613" s="236" t="s">
        <v>903</v>
      </c>
      <c r="B613" s="237" t="s">
        <v>904</v>
      </c>
      <c r="C613" s="237" t="s">
        <v>3864</v>
      </c>
      <c r="D613" s="238">
        <v>4</v>
      </c>
      <c r="E613" s="238" t="s">
        <v>4482</v>
      </c>
      <c r="F613" s="237" t="s">
        <v>4580</v>
      </c>
      <c r="G613" s="238" t="s">
        <v>4484</v>
      </c>
      <c r="H613" s="238" t="s">
        <v>4286</v>
      </c>
      <c r="I613" s="239" t="s">
        <v>3843</v>
      </c>
      <c r="J613" s="239" t="s">
        <v>3843</v>
      </c>
      <c r="K613" s="238" t="s">
        <v>3843</v>
      </c>
      <c r="L613" s="238" t="s">
        <v>3883</v>
      </c>
      <c r="M613" s="240">
        <v>1</v>
      </c>
      <c r="N613" s="241"/>
      <c r="O613" s="242">
        <v>0.1</v>
      </c>
      <c r="P613" s="242">
        <v>0.2</v>
      </c>
      <c r="Q613" s="242">
        <v>0.3</v>
      </c>
      <c r="R613" s="242">
        <v>0.4</v>
      </c>
      <c r="S613" s="242">
        <v>0.5</v>
      </c>
      <c r="T613" s="242">
        <v>0.6</v>
      </c>
      <c r="U613" s="242">
        <v>0.7</v>
      </c>
      <c r="V613" s="242">
        <v>0.8</v>
      </c>
      <c r="W613" s="242">
        <v>0.9</v>
      </c>
      <c r="X613" s="242">
        <v>1</v>
      </c>
      <c r="Y613" s="243"/>
      <c r="Z613" s="244"/>
    </row>
    <row r="614" spans="1:26" ht="15" customHeight="1">
      <c r="A614" s="236" t="s">
        <v>872</v>
      </c>
      <c r="B614" s="237" t="s">
        <v>873</v>
      </c>
      <c r="C614" s="237" t="s">
        <v>3864</v>
      </c>
      <c r="D614" s="238">
        <v>6</v>
      </c>
      <c r="E614" s="238" t="s">
        <v>4482</v>
      </c>
      <c r="F614" s="237" t="s">
        <v>4581</v>
      </c>
      <c r="G614" s="238" t="s">
        <v>4484</v>
      </c>
      <c r="H614" s="238" t="s">
        <v>4286</v>
      </c>
      <c r="I614" s="239" t="s">
        <v>3843</v>
      </c>
      <c r="J614" s="239" t="s">
        <v>3843</v>
      </c>
      <c r="K614" s="238" t="s">
        <v>3843</v>
      </c>
      <c r="L614" s="238" t="s">
        <v>3883</v>
      </c>
      <c r="M614" s="240">
        <v>1</v>
      </c>
      <c r="N614" s="241"/>
      <c r="O614" s="242">
        <v>0.1</v>
      </c>
      <c r="P614" s="242">
        <v>0.2</v>
      </c>
      <c r="Q614" s="242">
        <v>0.3</v>
      </c>
      <c r="R614" s="242">
        <v>0.4</v>
      </c>
      <c r="S614" s="242">
        <v>0.5</v>
      </c>
      <c r="T614" s="242">
        <v>0.6</v>
      </c>
      <c r="U614" s="242">
        <v>0.7</v>
      </c>
      <c r="V614" s="242">
        <v>0.8</v>
      </c>
      <c r="W614" s="242">
        <v>0.9</v>
      </c>
      <c r="X614" s="242">
        <v>1</v>
      </c>
      <c r="Y614" s="243"/>
      <c r="Z614" s="249"/>
    </row>
    <row r="615" spans="1:26" ht="15" customHeight="1">
      <c r="A615" s="236" t="s">
        <v>469</v>
      </c>
      <c r="B615" s="237" t="s">
        <v>470</v>
      </c>
      <c r="C615" s="237" t="s">
        <v>3864</v>
      </c>
      <c r="D615" s="238">
        <v>6</v>
      </c>
      <c r="E615" s="238" t="s">
        <v>4482</v>
      </c>
      <c r="F615" s="237" t="s">
        <v>4582</v>
      </c>
      <c r="G615" s="238" t="s">
        <v>4484</v>
      </c>
      <c r="H615" s="238" t="s">
        <v>4286</v>
      </c>
      <c r="I615" s="239" t="s">
        <v>3843</v>
      </c>
      <c r="J615" s="239" t="s">
        <v>3843</v>
      </c>
      <c r="K615" s="238" t="s">
        <v>3843</v>
      </c>
      <c r="L615" s="238" t="s">
        <v>3883</v>
      </c>
      <c r="M615" s="240">
        <v>1</v>
      </c>
      <c r="N615" s="241"/>
      <c r="O615" s="242">
        <v>0.1</v>
      </c>
      <c r="P615" s="242">
        <v>0.2</v>
      </c>
      <c r="Q615" s="242">
        <v>0.3</v>
      </c>
      <c r="R615" s="242">
        <v>0.4</v>
      </c>
      <c r="S615" s="242">
        <v>0.5</v>
      </c>
      <c r="T615" s="242">
        <v>0.6</v>
      </c>
      <c r="U615" s="242">
        <v>0.7</v>
      </c>
      <c r="V615" s="242">
        <v>0.8</v>
      </c>
      <c r="W615" s="242">
        <v>0.9</v>
      </c>
      <c r="X615" s="242">
        <v>1</v>
      </c>
      <c r="Y615" s="243"/>
      <c r="Z615" s="244"/>
    </row>
    <row r="616" spans="1:26" ht="15" customHeight="1">
      <c r="A616" s="236" t="s">
        <v>860</v>
      </c>
      <c r="B616" s="237" t="s">
        <v>861</v>
      </c>
      <c r="C616" s="237" t="s">
        <v>3864</v>
      </c>
      <c r="D616" s="238">
        <v>5</v>
      </c>
      <c r="E616" s="238" t="s">
        <v>4482</v>
      </c>
      <c r="F616" s="237" t="s">
        <v>4583</v>
      </c>
      <c r="G616" s="238" t="s">
        <v>4484</v>
      </c>
      <c r="H616" s="238" t="s">
        <v>4286</v>
      </c>
      <c r="I616" s="239" t="s">
        <v>3843</v>
      </c>
      <c r="J616" s="239" t="s">
        <v>3843</v>
      </c>
      <c r="K616" s="238" t="s">
        <v>3843</v>
      </c>
      <c r="L616" s="238" t="s">
        <v>3883</v>
      </c>
      <c r="M616" s="240">
        <v>1</v>
      </c>
      <c r="N616" s="241"/>
      <c r="O616" s="242">
        <v>0.1</v>
      </c>
      <c r="P616" s="242">
        <v>0.2</v>
      </c>
      <c r="Q616" s="242">
        <v>0.3</v>
      </c>
      <c r="R616" s="242">
        <v>0.4</v>
      </c>
      <c r="S616" s="242">
        <v>0.5</v>
      </c>
      <c r="T616" s="242">
        <v>0.6</v>
      </c>
      <c r="U616" s="242">
        <v>0.7</v>
      </c>
      <c r="V616" s="242">
        <v>0.8</v>
      </c>
      <c r="W616" s="242">
        <v>0.9</v>
      </c>
      <c r="X616" s="242">
        <v>1</v>
      </c>
      <c r="Y616" s="243"/>
      <c r="Z616" s="244"/>
    </row>
    <row r="617" spans="1:26" ht="15" customHeight="1">
      <c r="A617" s="236" t="s">
        <v>855</v>
      </c>
      <c r="B617" s="237" t="s">
        <v>856</v>
      </c>
      <c r="C617" s="237" t="s">
        <v>3864</v>
      </c>
      <c r="D617" s="238">
        <v>4</v>
      </c>
      <c r="E617" s="238" t="s">
        <v>4482</v>
      </c>
      <c r="F617" s="237" t="s">
        <v>4584</v>
      </c>
      <c r="G617" s="238" t="s">
        <v>4484</v>
      </c>
      <c r="H617" s="238" t="s">
        <v>4286</v>
      </c>
      <c r="I617" s="239" t="s">
        <v>3843</v>
      </c>
      <c r="J617" s="239" t="s">
        <v>3843</v>
      </c>
      <c r="K617" s="238" t="s">
        <v>3843</v>
      </c>
      <c r="L617" s="238" t="s">
        <v>3883</v>
      </c>
      <c r="M617" s="240">
        <v>1</v>
      </c>
      <c r="N617" s="241"/>
      <c r="O617" s="242">
        <v>0.1</v>
      </c>
      <c r="P617" s="242">
        <v>0.2</v>
      </c>
      <c r="Q617" s="242">
        <v>0.3</v>
      </c>
      <c r="R617" s="242">
        <v>0.4</v>
      </c>
      <c r="S617" s="242">
        <v>0.5</v>
      </c>
      <c r="T617" s="242">
        <v>0.6</v>
      </c>
      <c r="U617" s="242">
        <v>0.7</v>
      </c>
      <c r="V617" s="242">
        <v>0.8</v>
      </c>
      <c r="W617" s="242">
        <v>0.9</v>
      </c>
      <c r="X617" s="242">
        <v>1</v>
      </c>
      <c r="Y617" s="243"/>
      <c r="Z617" s="244"/>
    </row>
    <row r="618" spans="1:26" ht="15" customHeight="1">
      <c r="A618" s="236" t="s">
        <v>866</v>
      </c>
      <c r="B618" s="237" t="s">
        <v>867</v>
      </c>
      <c r="C618" s="237" t="s">
        <v>3864</v>
      </c>
      <c r="D618" s="238">
        <v>6</v>
      </c>
      <c r="E618" s="238" t="s">
        <v>4482</v>
      </c>
      <c r="F618" s="237" t="s">
        <v>4585</v>
      </c>
      <c r="G618" s="238" t="s">
        <v>4484</v>
      </c>
      <c r="H618" s="238" t="s">
        <v>4286</v>
      </c>
      <c r="I618" s="239" t="s">
        <v>3843</v>
      </c>
      <c r="J618" s="239" t="s">
        <v>3843</v>
      </c>
      <c r="K618" s="238" t="s">
        <v>3843</v>
      </c>
      <c r="L618" s="238" t="s">
        <v>3883</v>
      </c>
      <c r="M618" s="240">
        <v>1</v>
      </c>
      <c r="N618" s="241"/>
      <c r="O618" s="242">
        <v>0.1</v>
      </c>
      <c r="P618" s="242">
        <v>0.2</v>
      </c>
      <c r="Q618" s="242">
        <v>0.3</v>
      </c>
      <c r="R618" s="242">
        <v>0.4</v>
      </c>
      <c r="S618" s="242">
        <v>0.5</v>
      </c>
      <c r="T618" s="242">
        <v>0.6</v>
      </c>
      <c r="U618" s="242">
        <v>0.7</v>
      </c>
      <c r="V618" s="242">
        <v>0.8</v>
      </c>
      <c r="W618" s="242">
        <v>0.9</v>
      </c>
      <c r="X618" s="242">
        <v>1</v>
      </c>
      <c r="Y618" s="243"/>
      <c r="Z618" s="244"/>
    </row>
    <row r="619" spans="1:26" ht="15" customHeight="1">
      <c r="A619" s="236" t="s">
        <v>194</v>
      </c>
      <c r="B619" s="237" t="s">
        <v>195</v>
      </c>
      <c r="C619" s="237" t="s">
        <v>4137</v>
      </c>
      <c r="D619" s="238">
        <v>6</v>
      </c>
      <c r="E619" s="238" t="s">
        <v>4482</v>
      </c>
      <c r="F619" s="237" t="s">
        <v>4586</v>
      </c>
      <c r="G619" s="238" t="s">
        <v>4484</v>
      </c>
      <c r="H619" s="238" t="s">
        <v>4286</v>
      </c>
      <c r="I619" s="239" t="s">
        <v>3843</v>
      </c>
      <c r="J619" s="239" t="s">
        <v>3843</v>
      </c>
      <c r="K619" s="238" t="s">
        <v>3843</v>
      </c>
      <c r="L619" s="238" t="s">
        <v>3883</v>
      </c>
      <c r="M619" s="240">
        <v>1</v>
      </c>
      <c r="N619" s="241"/>
      <c r="O619" s="242">
        <v>0.1</v>
      </c>
      <c r="P619" s="242">
        <v>0.2</v>
      </c>
      <c r="Q619" s="242">
        <v>0.3</v>
      </c>
      <c r="R619" s="242">
        <v>0.4</v>
      </c>
      <c r="S619" s="242">
        <v>0.5</v>
      </c>
      <c r="T619" s="242">
        <v>0.6</v>
      </c>
      <c r="U619" s="242">
        <v>0.7</v>
      </c>
      <c r="V619" s="242">
        <v>0.8</v>
      </c>
      <c r="W619" s="242">
        <v>0.9</v>
      </c>
      <c r="X619" s="242">
        <v>1</v>
      </c>
      <c r="Y619" s="243"/>
      <c r="Z619" s="244"/>
    </row>
    <row r="620" spans="1:26" ht="15" customHeight="1">
      <c r="A620" s="236" t="s">
        <v>599</v>
      </c>
      <c r="B620" s="237" t="s">
        <v>600</v>
      </c>
      <c r="C620" s="237" t="s">
        <v>3864</v>
      </c>
      <c r="D620" s="238">
        <v>6</v>
      </c>
      <c r="E620" s="238" t="s">
        <v>4482</v>
      </c>
      <c r="F620" s="237" t="s">
        <v>4587</v>
      </c>
      <c r="G620" s="238" t="s">
        <v>4484</v>
      </c>
      <c r="H620" s="238" t="s">
        <v>4286</v>
      </c>
      <c r="I620" s="239" t="s">
        <v>3843</v>
      </c>
      <c r="J620" s="239" t="s">
        <v>3843</v>
      </c>
      <c r="K620" s="238" t="s">
        <v>3843</v>
      </c>
      <c r="L620" s="238" t="s">
        <v>3883</v>
      </c>
      <c r="M620" s="240">
        <v>1</v>
      </c>
      <c r="N620" s="241"/>
      <c r="O620" s="242">
        <v>0.1</v>
      </c>
      <c r="P620" s="242">
        <v>0.2</v>
      </c>
      <c r="Q620" s="242">
        <v>0.3</v>
      </c>
      <c r="R620" s="242">
        <v>0.4</v>
      </c>
      <c r="S620" s="242">
        <v>0.5</v>
      </c>
      <c r="T620" s="242">
        <v>0.6</v>
      </c>
      <c r="U620" s="242">
        <v>0.7</v>
      </c>
      <c r="V620" s="242">
        <v>0.8</v>
      </c>
      <c r="W620" s="242">
        <v>0.9</v>
      </c>
      <c r="X620" s="242">
        <v>1</v>
      </c>
      <c r="Y620" s="243"/>
      <c r="Z620" s="244"/>
    </row>
    <row r="621" spans="1:26" ht="15" customHeight="1">
      <c r="A621" s="236" t="s">
        <v>831</v>
      </c>
      <c r="B621" s="237" t="s">
        <v>832</v>
      </c>
      <c r="C621" s="237" t="s">
        <v>3864</v>
      </c>
      <c r="D621" s="238">
        <v>5</v>
      </c>
      <c r="E621" s="238" t="s">
        <v>4482</v>
      </c>
      <c r="F621" s="237" t="s">
        <v>4588</v>
      </c>
      <c r="G621" s="238" t="s">
        <v>4484</v>
      </c>
      <c r="H621" s="238" t="s">
        <v>4286</v>
      </c>
      <c r="I621" s="239" t="s">
        <v>3843</v>
      </c>
      <c r="J621" s="239" t="s">
        <v>3843</v>
      </c>
      <c r="K621" s="238" t="s">
        <v>3843</v>
      </c>
      <c r="L621" s="238" t="s">
        <v>3883</v>
      </c>
      <c r="M621" s="240">
        <v>1</v>
      </c>
      <c r="N621" s="241"/>
      <c r="O621" s="242">
        <v>0.1</v>
      </c>
      <c r="P621" s="242">
        <v>0.2</v>
      </c>
      <c r="Q621" s="242">
        <v>0.3</v>
      </c>
      <c r="R621" s="242">
        <v>0.4</v>
      </c>
      <c r="S621" s="242">
        <v>0.5</v>
      </c>
      <c r="T621" s="242">
        <v>0.6</v>
      </c>
      <c r="U621" s="242">
        <v>0.7</v>
      </c>
      <c r="V621" s="242">
        <v>0.8</v>
      </c>
      <c r="W621" s="242">
        <v>0.9</v>
      </c>
      <c r="X621" s="242">
        <v>1</v>
      </c>
      <c r="Y621" s="243"/>
      <c r="Z621" s="244"/>
    </row>
    <row r="622" spans="1:26" ht="15" customHeight="1">
      <c r="A622" s="236" t="s">
        <v>825</v>
      </c>
      <c r="B622" s="237" t="s">
        <v>826</v>
      </c>
      <c r="C622" s="237" t="s">
        <v>3864</v>
      </c>
      <c r="D622" s="238">
        <v>5</v>
      </c>
      <c r="E622" s="238" t="s">
        <v>4482</v>
      </c>
      <c r="F622" s="237" t="s">
        <v>4589</v>
      </c>
      <c r="G622" s="238" t="s">
        <v>4484</v>
      </c>
      <c r="H622" s="238" t="s">
        <v>4286</v>
      </c>
      <c r="I622" s="239" t="s">
        <v>3843</v>
      </c>
      <c r="J622" s="239" t="s">
        <v>3843</v>
      </c>
      <c r="K622" s="238" t="s">
        <v>3843</v>
      </c>
      <c r="L622" s="238" t="s">
        <v>3883</v>
      </c>
      <c r="M622" s="240">
        <v>1</v>
      </c>
      <c r="N622" s="241"/>
      <c r="O622" s="242">
        <v>0.1</v>
      </c>
      <c r="P622" s="242">
        <v>0.2</v>
      </c>
      <c r="Q622" s="242">
        <v>0.3</v>
      </c>
      <c r="R622" s="242">
        <v>0.4</v>
      </c>
      <c r="S622" s="242">
        <v>0.5</v>
      </c>
      <c r="T622" s="242">
        <v>0.6</v>
      </c>
      <c r="U622" s="242">
        <v>0.7</v>
      </c>
      <c r="V622" s="242">
        <v>0.8</v>
      </c>
      <c r="W622" s="242">
        <v>0.9</v>
      </c>
      <c r="X622" s="242">
        <v>1</v>
      </c>
      <c r="Y622" s="243"/>
      <c r="Z622" s="244"/>
    </row>
    <row r="623" spans="1:26" ht="15" customHeight="1">
      <c r="A623" s="236" t="s">
        <v>820</v>
      </c>
      <c r="B623" s="237" t="s">
        <v>821</v>
      </c>
      <c r="C623" s="237" t="s">
        <v>3864</v>
      </c>
      <c r="D623" s="238">
        <v>5</v>
      </c>
      <c r="E623" s="238" t="s">
        <v>4482</v>
      </c>
      <c r="F623" s="237" t="s">
        <v>4590</v>
      </c>
      <c r="G623" s="238" t="s">
        <v>4484</v>
      </c>
      <c r="H623" s="238" t="s">
        <v>4286</v>
      </c>
      <c r="I623" s="239" t="s">
        <v>3843</v>
      </c>
      <c r="J623" s="239" t="s">
        <v>3843</v>
      </c>
      <c r="K623" s="238" t="s">
        <v>3843</v>
      </c>
      <c r="L623" s="238" t="s">
        <v>3883</v>
      </c>
      <c r="M623" s="240">
        <v>1</v>
      </c>
      <c r="N623" s="241"/>
      <c r="O623" s="242">
        <v>0.1</v>
      </c>
      <c r="P623" s="242">
        <v>0.2</v>
      </c>
      <c r="Q623" s="242">
        <v>0.3</v>
      </c>
      <c r="R623" s="242">
        <v>0.4</v>
      </c>
      <c r="S623" s="242">
        <v>0.5</v>
      </c>
      <c r="T623" s="242">
        <v>0.6</v>
      </c>
      <c r="U623" s="242">
        <v>0.7</v>
      </c>
      <c r="V623" s="242">
        <v>0.8</v>
      </c>
      <c r="W623" s="242">
        <v>0.9</v>
      </c>
      <c r="X623" s="242">
        <v>1</v>
      </c>
      <c r="Y623" s="243"/>
      <c r="Z623" s="244"/>
    </row>
    <row r="624" spans="1:26" ht="15" customHeight="1">
      <c r="A624" s="236" t="s">
        <v>843</v>
      </c>
      <c r="B624" s="237" t="s">
        <v>844</v>
      </c>
      <c r="C624" s="237" t="s">
        <v>3864</v>
      </c>
      <c r="D624" s="238">
        <v>5</v>
      </c>
      <c r="E624" s="238" t="s">
        <v>4482</v>
      </c>
      <c r="F624" s="237" t="s">
        <v>4591</v>
      </c>
      <c r="G624" s="238" t="s">
        <v>4484</v>
      </c>
      <c r="H624" s="238" t="s">
        <v>4286</v>
      </c>
      <c r="I624" s="239" t="s">
        <v>3843</v>
      </c>
      <c r="J624" s="239" t="s">
        <v>3843</v>
      </c>
      <c r="K624" s="238" t="s">
        <v>3843</v>
      </c>
      <c r="L624" s="238" t="s">
        <v>3883</v>
      </c>
      <c r="M624" s="240">
        <v>1</v>
      </c>
      <c r="N624" s="241"/>
      <c r="O624" s="242">
        <v>0.1</v>
      </c>
      <c r="P624" s="242">
        <v>0.2</v>
      </c>
      <c r="Q624" s="242">
        <v>0.3</v>
      </c>
      <c r="R624" s="242">
        <v>0.4</v>
      </c>
      <c r="S624" s="242">
        <v>0.5</v>
      </c>
      <c r="T624" s="242">
        <v>0.6</v>
      </c>
      <c r="U624" s="242">
        <v>0.7</v>
      </c>
      <c r="V624" s="242">
        <v>0.8</v>
      </c>
      <c r="W624" s="242">
        <v>0.9</v>
      </c>
      <c r="X624" s="242">
        <v>1</v>
      </c>
      <c r="Y624" s="243"/>
      <c r="Z624" s="244"/>
    </row>
    <row r="625" spans="1:26" ht="15" customHeight="1">
      <c r="A625" s="236" t="s">
        <v>815</v>
      </c>
      <c r="B625" s="237" t="s">
        <v>816</v>
      </c>
      <c r="C625" s="237" t="s">
        <v>3864</v>
      </c>
      <c r="D625" s="238">
        <v>5</v>
      </c>
      <c r="E625" s="238" t="s">
        <v>4482</v>
      </c>
      <c r="F625" s="237" t="s">
        <v>4592</v>
      </c>
      <c r="G625" s="238" t="s">
        <v>4484</v>
      </c>
      <c r="H625" s="238" t="s">
        <v>4286</v>
      </c>
      <c r="I625" s="239" t="s">
        <v>3843</v>
      </c>
      <c r="J625" s="239" t="s">
        <v>3843</v>
      </c>
      <c r="K625" s="238" t="s">
        <v>3843</v>
      </c>
      <c r="L625" s="238" t="s">
        <v>3883</v>
      </c>
      <c r="M625" s="240">
        <v>1</v>
      </c>
      <c r="N625" s="241"/>
      <c r="O625" s="242">
        <v>0.1</v>
      </c>
      <c r="P625" s="242">
        <v>0.2</v>
      </c>
      <c r="Q625" s="242">
        <v>0.3</v>
      </c>
      <c r="R625" s="242">
        <v>0.4</v>
      </c>
      <c r="S625" s="242">
        <v>0.5</v>
      </c>
      <c r="T625" s="242">
        <v>0.6</v>
      </c>
      <c r="U625" s="242">
        <v>0.7</v>
      </c>
      <c r="V625" s="242">
        <v>0.8</v>
      </c>
      <c r="W625" s="242">
        <v>0.9</v>
      </c>
      <c r="X625" s="242">
        <v>1</v>
      </c>
      <c r="Y625" s="243"/>
      <c r="Z625" s="244"/>
    </row>
    <row r="626" spans="1:26" ht="15" customHeight="1">
      <c r="A626" s="236" t="s">
        <v>803</v>
      </c>
      <c r="B626" s="237" t="s">
        <v>804</v>
      </c>
      <c r="C626" s="237" t="s">
        <v>3864</v>
      </c>
      <c r="D626" s="238">
        <v>5</v>
      </c>
      <c r="E626" s="238" t="s">
        <v>4482</v>
      </c>
      <c r="F626" s="237" t="s">
        <v>4593</v>
      </c>
      <c r="G626" s="238" t="s">
        <v>4484</v>
      </c>
      <c r="H626" s="238" t="s">
        <v>4286</v>
      </c>
      <c r="I626" s="239" t="s">
        <v>3843</v>
      </c>
      <c r="J626" s="239" t="s">
        <v>3843</v>
      </c>
      <c r="K626" s="238" t="s">
        <v>3843</v>
      </c>
      <c r="L626" s="238" t="s">
        <v>3883</v>
      </c>
      <c r="M626" s="240">
        <v>1</v>
      </c>
      <c r="N626" s="241"/>
      <c r="O626" s="242">
        <v>0.1</v>
      </c>
      <c r="P626" s="242">
        <v>0.2</v>
      </c>
      <c r="Q626" s="242">
        <v>0.3</v>
      </c>
      <c r="R626" s="242">
        <v>0.4</v>
      </c>
      <c r="S626" s="242">
        <v>0.5</v>
      </c>
      <c r="T626" s="242">
        <v>0.6</v>
      </c>
      <c r="U626" s="242">
        <v>0.7</v>
      </c>
      <c r="V626" s="242">
        <v>0.8</v>
      </c>
      <c r="W626" s="242">
        <v>0.9</v>
      </c>
      <c r="X626" s="242">
        <v>1</v>
      </c>
      <c r="Y626" s="243"/>
      <c r="Z626" s="244"/>
    </row>
    <row r="627" spans="1:26" ht="15" customHeight="1">
      <c r="A627" s="236" t="s">
        <v>794</v>
      </c>
      <c r="B627" s="237" t="s">
        <v>795</v>
      </c>
      <c r="C627" s="237" t="s">
        <v>3864</v>
      </c>
      <c r="D627" s="238">
        <v>5</v>
      </c>
      <c r="E627" s="238" t="s">
        <v>4482</v>
      </c>
      <c r="F627" s="237" t="s">
        <v>4594</v>
      </c>
      <c r="G627" s="238" t="s">
        <v>4484</v>
      </c>
      <c r="H627" s="238" t="s">
        <v>4286</v>
      </c>
      <c r="I627" s="239" t="s">
        <v>3843</v>
      </c>
      <c r="J627" s="239" t="s">
        <v>3843</v>
      </c>
      <c r="K627" s="238" t="s">
        <v>3843</v>
      </c>
      <c r="L627" s="238" t="s">
        <v>3883</v>
      </c>
      <c r="M627" s="240">
        <v>1</v>
      </c>
      <c r="N627" s="241"/>
      <c r="O627" s="242">
        <v>0.1</v>
      </c>
      <c r="P627" s="242">
        <v>0.2</v>
      </c>
      <c r="Q627" s="242">
        <v>0.3</v>
      </c>
      <c r="R627" s="242">
        <v>0.4</v>
      </c>
      <c r="S627" s="242">
        <v>0.5</v>
      </c>
      <c r="T627" s="242">
        <v>0.6</v>
      </c>
      <c r="U627" s="242">
        <v>0.7</v>
      </c>
      <c r="V627" s="242">
        <v>0.8</v>
      </c>
      <c r="W627" s="242">
        <v>0.9</v>
      </c>
      <c r="X627" s="242">
        <v>1</v>
      </c>
      <c r="Y627" s="243"/>
      <c r="Z627" s="244"/>
    </row>
    <row r="628" spans="1:26" ht="15" customHeight="1">
      <c r="A628" s="236" t="s">
        <v>260</v>
      </c>
      <c r="B628" s="237" t="s">
        <v>261</v>
      </c>
      <c r="C628" s="237" t="s">
        <v>3864</v>
      </c>
      <c r="D628" s="238">
        <v>6</v>
      </c>
      <c r="E628" s="238" t="s">
        <v>4482</v>
      </c>
      <c r="F628" s="237" t="s">
        <v>4595</v>
      </c>
      <c r="G628" s="238" t="s">
        <v>4484</v>
      </c>
      <c r="H628" s="238" t="s">
        <v>4286</v>
      </c>
      <c r="I628" s="239" t="s">
        <v>3843</v>
      </c>
      <c r="J628" s="239" t="s">
        <v>3843</v>
      </c>
      <c r="K628" s="238" t="s">
        <v>3843</v>
      </c>
      <c r="L628" s="238" t="s">
        <v>3883</v>
      </c>
      <c r="M628" s="240">
        <v>1</v>
      </c>
      <c r="N628" s="241"/>
      <c r="O628" s="242">
        <v>0.1</v>
      </c>
      <c r="P628" s="242">
        <v>0.2</v>
      </c>
      <c r="Q628" s="242">
        <v>0.3</v>
      </c>
      <c r="R628" s="242">
        <v>0.4</v>
      </c>
      <c r="S628" s="242">
        <v>0.5</v>
      </c>
      <c r="T628" s="242">
        <v>0.6</v>
      </c>
      <c r="U628" s="242">
        <v>0.7</v>
      </c>
      <c r="V628" s="242">
        <v>0.8</v>
      </c>
      <c r="W628" s="242">
        <v>0.9</v>
      </c>
      <c r="X628" s="242">
        <v>1</v>
      </c>
      <c r="Y628" s="243"/>
      <c r="Z628" s="244"/>
    </row>
    <row r="629" spans="1:26" ht="15.75" customHeight="1">
      <c r="A629" s="251"/>
    </row>
    <row r="630" spans="1:26" ht="15.75" customHeight="1">
      <c r="A630" s="251"/>
    </row>
    <row r="631" spans="1:26" ht="15.75" customHeight="1">
      <c r="A631" s="251"/>
    </row>
    <row r="632" spans="1:26" ht="15.75" customHeight="1">
      <c r="A632" s="251"/>
    </row>
    <row r="633" spans="1:26" ht="15.75" customHeight="1">
      <c r="A633" s="251"/>
    </row>
    <row r="634" spans="1:26" ht="15.75" customHeight="1">
      <c r="A634" s="251"/>
    </row>
    <row r="635" spans="1:26" ht="15.75" customHeight="1">
      <c r="A635" s="251"/>
    </row>
    <row r="636" spans="1:26" ht="15.75" customHeight="1">
      <c r="A636" s="251"/>
    </row>
    <row r="637" spans="1:26" ht="15.75" customHeight="1">
      <c r="A637" s="251"/>
    </row>
    <row r="638" spans="1:26" ht="15.75" customHeight="1">
      <c r="A638" s="251"/>
    </row>
    <row r="639" spans="1:26" ht="15.75" customHeight="1">
      <c r="A639" s="251"/>
    </row>
    <row r="640" spans="1:26" ht="15.75" customHeight="1">
      <c r="A640" s="251"/>
    </row>
    <row r="641" spans="1:1" ht="15.75" customHeight="1">
      <c r="A641" s="251"/>
    </row>
    <row r="642" spans="1:1" ht="15.75" customHeight="1">
      <c r="A642" s="251"/>
    </row>
    <row r="643" spans="1:1" ht="15.75" customHeight="1">
      <c r="A643" s="251"/>
    </row>
    <row r="644" spans="1:1" ht="15.75" customHeight="1">
      <c r="A644" s="251"/>
    </row>
    <row r="645" spans="1:1" ht="15.75" customHeight="1">
      <c r="A645" s="251"/>
    </row>
    <row r="646" spans="1:1" ht="15.75" customHeight="1">
      <c r="A646" s="251"/>
    </row>
    <row r="647" spans="1:1" ht="15.75" customHeight="1">
      <c r="A647" s="251"/>
    </row>
    <row r="648" spans="1:1" ht="15.75" customHeight="1">
      <c r="A648" s="251"/>
    </row>
    <row r="649" spans="1:1" ht="15.75" customHeight="1">
      <c r="A649" s="251"/>
    </row>
    <row r="650" spans="1:1" ht="15.75" customHeight="1">
      <c r="A650" s="251"/>
    </row>
    <row r="651" spans="1:1" ht="15.75" customHeight="1">
      <c r="A651" s="251"/>
    </row>
    <row r="652" spans="1:1" ht="15.75" customHeight="1">
      <c r="A652" s="251"/>
    </row>
    <row r="653" spans="1:1" ht="15.75" customHeight="1">
      <c r="A653" s="251"/>
    </row>
    <row r="654" spans="1:1" ht="15.75" customHeight="1">
      <c r="A654" s="251"/>
    </row>
    <row r="655" spans="1:1" ht="15.75" customHeight="1">
      <c r="A655" s="251"/>
    </row>
    <row r="656" spans="1:1" ht="15.75" customHeight="1">
      <c r="A656" s="251"/>
    </row>
    <row r="657" spans="1:1" ht="15.75" customHeight="1">
      <c r="A657" s="251"/>
    </row>
    <row r="658" spans="1:1" ht="15.75" customHeight="1">
      <c r="A658" s="251"/>
    </row>
    <row r="659" spans="1:1" ht="15.75" customHeight="1">
      <c r="A659" s="251"/>
    </row>
    <row r="660" spans="1:1" ht="15.75" customHeight="1">
      <c r="A660" s="251"/>
    </row>
    <row r="661" spans="1:1" ht="15.75" customHeight="1">
      <c r="A661" s="251"/>
    </row>
    <row r="662" spans="1:1" ht="15.75" customHeight="1">
      <c r="A662" s="251"/>
    </row>
    <row r="663" spans="1:1" ht="15.75" customHeight="1">
      <c r="A663" s="251"/>
    </row>
    <row r="664" spans="1:1" ht="15.75" customHeight="1">
      <c r="A664" s="251"/>
    </row>
    <row r="665" spans="1:1" ht="15.75" customHeight="1">
      <c r="A665" s="251"/>
    </row>
    <row r="666" spans="1:1" ht="15.75" customHeight="1">
      <c r="A666" s="251"/>
    </row>
    <row r="667" spans="1:1" ht="15.75" customHeight="1">
      <c r="A667" s="251"/>
    </row>
    <row r="668" spans="1:1" ht="15.75" customHeight="1">
      <c r="A668" s="251"/>
    </row>
    <row r="669" spans="1:1" ht="15.75" customHeight="1">
      <c r="A669" s="251"/>
    </row>
    <row r="670" spans="1:1" ht="15.75" customHeight="1">
      <c r="A670" s="251"/>
    </row>
    <row r="671" spans="1:1" ht="15.75" customHeight="1">
      <c r="A671" s="251"/>
    </row>
    <row r="672" spans="1:1" ht="15.75" customHeight="1">
      <c r="A672" s="251"/>
    </row>
    <row r="673" spans="1:1" ht="15.75" customHeight="1">
      <c r="A673" s="251"/>
    </row>
    <row r="674" spans="1:1" ht="15.75" customHeight="1">
      <c r="A674" s="251"/>
    </row>
    <row r="675" spans="1:1" ht="15.75" customHeight="1">
      <c r="A675" s="251"/>
    </row>
    <row r="676" spans="1:1" ht="15.75" customHeight="1">
      <c r="A676" s="251"/>
    </row>
    <row r="677" spans="1:1" ht="15.75" customHeight="1">
      <c r="A677" s="251"/>
    </row>
    <row r="678" spans="1:1" ht="15.75" customHeight="1">
      <c r="A678" s="251"/>
    </row>
    <row r="679" spans="1:1" ht="15.75" customHeight="1">
      <c r="A679" s="251"/>
    </row>
    <row r="680" spans="1:1" ht="15.75" customHeight="1">
      <c r="A680" s="251"/>
    </row>
    <row r="681" spans="1:1" ht="15.75" customHeight="1">
      <c r="A681" s="251"/>
    </row>
    <row r="682" spans="1:1" ht="15.75" customHeight="1">
      <c r="A682" s="251"/>
    </row>
    <row r="683" spans="1:1" ht="15.75" customHeight="1">
      <c r="A683" s="251"/>
    </row>
    <row r="684" spans="1:1" ht="15.75" customHeight="1">
      <c r="A684" s="251"/>
    </row>
    <row r="685" spans="1:1" ht="15.75" customHeight="1">
      <c r="A685" s="251"/>
    </row>
    <row r="686" spans="1:1" ht="15.75" customHeight="1">
      <c r="A686" s="251"/>
    </row>
    <row r="687" spans="1:1" ht="15.75" customHeight="1">
      <c r="A687" s="251"/>
    </row>
    <row r="688" spans="1:1" ht="15.75" customHeight="1">
      <c r="A688" s="251"/>
    </row>
    <row r="689" spans="1:1" ht="15.75" customHeight="1">
      <c r="A689" s="251"/>
    </row>
    <row r="690" spans="1:1" ht="15.75" customHeight="1">
      <c r="A690" s="251"/>
    </row>
    <row r="691" spans="1:1" ht="15.75" customHeight="1">
      <c r="A691" s="251"/>
    </row>
    <row r="692" spans="1:1" ht="15.75" customHeight="1">
      <c r="A692" s="251"/>
    </row>
    <row r="693" spans="1:1" ht="15.75" customHeight="1">
      <c r="A693" s="251"/>
    </row>
    <row r="694" spans="1:1" ht="15.75" customHeight="1">
      <c r="A694" s="251"/>
    </row>
    <row r="695" spans="1:1" ht="15.75" customHeight="1">
      <c r="A695" s="251"/>
    </row>
    <row r="696" spans="1:1" ht="15.75" customHeight="1">
      <c r="A696" s="251"/>
    </row>
    <row r="697" spans="1:1" ht="15.75" customHeight="1">
      <c r="A697" s="251"/>
    </row>
    <row r="698" spans="1:1" ht="15.75" customHeight="1">
      <c r="A698" s="251"/>
    </row>
    <row r="699" spans="1:1" ht="15.75" customHeight="1">
      <c r="A699" s="251"/>
    </row>
    <row r="700" spans="1:1" ht="15.75" customHeight="1">
      <c r="A700" s="251"/>
    </row>
    <row r="701" spans="1:1" ht="15.75" customHeight="1">
      <c r="A701" s="251"/>
    </row>
    <row r="702" spans="1:1" ht="15.75" customHeight="1">
      <c r="A702" s="251"/>
    </row>
    <row r="703" spans="1:1" ht="15.75" customHeight="1">
      <c r="A703" s="251"/>
    </row>
    <row r="704" spans="1:1" ht="15.75" customHeight="1">
      <c r="A704" s="251"/>
    </row>
    <row r="705" spans="1:1" ht="15.75" customHeight="1">
      <c r="A705" s="251"/>
    </row>
    <row r="706" spans="1:1" ht="15.75" customHeight="1">
      <c r="A706" s="251"/>
    </row>
    <row r="707" spans="1:1" ht="15.75" customHeight="1">
      <c r="A707" s="251"/>
    </row>
    <row r="708" spans="1:1" ht="15.75" customHeight="1">
      <c r="A708" s="251"/>
    </row>
    <row r="709" spans="1:1" ht="15.75" customHeight="1">
      <c r="A709" s="251"/>
    </row>
    <row r="710" spans="1:1" ht="15.75" customHeight="1">
      <c r="A710" s="251"/>
    </row>
    <row r="711" spans="1:1" ht="15.75" customHeight="1">
      <c r="A711" s="251"/>
    </row>
    <row r="712" spans="1:1" ht="15.75" customHeight="1">
      <c r="A712" s="251"/>
    </row>
    <row r="713" spans="1:1" ht="15.75" customHeight="1">
      <c r="A713" s="251"/>
    </row>
    <row r="714" spans="1:1" ht="15.75" customHeight="1">
      <c r="A714" s="251"/>
    </row>
    <row r="715" spans="1:1" ht="15.75" customHeight="1">
      <c r="A715" s="251"/>
    </row>
    <row r="716" spans="1:1" ht="15.75" customHeight="1">
      <c r="A716" s="251"/>
    </row>
    <row r="717" spans="1:1" ht="15.75" customHeight="1">
      <c r="A717" s="251"/>
    </row>
    <row r="718" spans="1:1" ht="15.75" customHeight="1">
      <c r="A718" s="251"/>
    </row>
    <row r="719" spans="1:1" ht="15.75" customHeight="1">
      <c r="A719" s="251"/>
    </row>
    <row r="720" spans="1:1" ht="15.75" customHeight="1">
      <c r="A720" s="251"/>
    </row>
    <row r="721" spans="1:1" ht="15.75" customHeight="1">
      <c r="A721" s="251"/>
    </row>
    <row r="722" spans="1:1" ht="15.75" customHeight="1">
      <c r="A722" s="251"/>
    </row>
    <row r="723" spans="1:1" ht="15.75" customHeight="1">
      <c r="A723" s="251"/>
    </row>
    <row r="724" spans="1:1" ht="15.75" customHeight="1">
      <c r="A724" s="251"/>
    </row>
    <row r="725" spans="1:1" ht="15.75" customHeight="1">
      <c r="A725" s="251"/>
    </row>
    <row r="726" spans="1:1" ht="15.75" customHeight="1">
      <c r="A726" s="251"/>
    </row>
    <row r="727" spans="1:1" ht="15.75" customHeight="1">
      <c r="A727" s="251"/>
    </row>
    <row r="728" spans="1:1" ht="15.75" customHeight="1">
      <c r="A728" s="251"/>
    </row>
    <row r="729" spans="1:1" ht="15.75" customHeight="1">
      <c r="A729" s="251"/>
    </row>
    <row r="730" spans="1:1" ht="15.75" customHeight="1">
      <c r="A730" s="251"/>
    </row>
    <row r="731" spans="1:1" ht="15.75" customHeight="1">
      <c r="A731" s="251"/>
    </row>
    <row r="732" spans="1:1" ht="15.75" customHeight="1">
      <c r="A732" s="251"/>
    </row>
    <row r="733" spans="1:1" ht="15.75" customHeight="1">
      <c r="A733" s="251"/>
    </row>
    <row r="734" spans="1:1" ht="15.75" customHeight="1">
      <c r="A734" s="251"/>
    </row>
    <row r="735" spans="1:1" ht="15.75" customHeight="1">
      <c r="A735" s="251"/>
    </row>
    <row r="736" spans="1:1" ht="15.75" customHeight="1">
      <c r="A736" s="251"/>
    </row>
    <row r="737" spans="1:1" ht="15.75" customHeight="1">
      <c r="A737" s="251"/>
    </row>
    <row r="738" spans="1:1" ht="15.75" customHeight="1">
      <c r="A738" s="251"/>
    </row>
    <row r="739" spans="1:1" ht="15.75" customHeight="1">
      <c r="A739" s="251"/>
    </row>
    <row r="740" spans="1:1" ht="15.75" customHeight="1">
      <c r="A740" s="251"/>
    </row>
    <row r="741" spans="1:1" ht="15.75" customHeight="1">
      <c r="A741" s="251"/>
    </row>
    <row r="742" spans="1:1" ht="15.75" customHeight="1">
      <c r="A742" s="251"/>
    </row>
    <row r="743" spans="1:1" ht="15.75" customHeight="1">
      <c r="A743" s="251"/>
    </row>
    <row r="744" spans="1:1" ht="15.75" customHeight="1">
      <c r="A744" s="251"/>
    </row>
    <row r="745" spans="1:1" ht="15.75" customHeight="1">
      <c r="A745" s="251"/>
    </row>
    <row r="746" spans="1:1" ht="15.75" customHeight="1">
      <c r="A746" s="251"/>
    </row>
    <row r="747" spans="1:1" ht="15.75" customHeight="1">
      <c r="A747" s="251"/>
    </row>
    <row r="748" spans="1:1" ht="15.75" customHeight="1">
      <c r="A748" s="251"/>
    </row>
    <row r="749" spans="1:1" ht="15.75" customHeight="1">
      <c r="A749" s="251"/>
    </row>
    <row r="750" spans="1:1" ht="15.75" customHeight="1">
      <c r="A750" s="251"/>
    </row>
    <row r="751" spans="1:1" ht="15.75" customHeight="1">
      <c r="A751" s="251"/>
    </row>
    <row r="752" spans="1:1" ht="15.75" customHeight="1">
      <c r="A752" s="251"/>
    </row>
    <row r="753" spans="1:1" ht="15.75" customHeight="1">
      <c r="A753" s="251"/>
    </row>
    <row r="754" spans="1:1" ht="15.75" customHeight="1">
      <c r="A754" s="251"/>
    </row>
    <row r="755" spans="1:1" ht="15.75" customHeight="1">
      <c r="A755" s="251"/>
    </row>
    <row r="756" spans="1:1" ht="15.75" customHeight="1">
      <c r="A756" s="251"/>
    </row>
    <row r="757" spans="1:1" ht="15.75" customHeight="1">
      <c r="A757" s="251"/>
    </row>
    <row r="758" spans="1:1" ht="15.75" customHeight="1">
      <c r="A758" s="251"/>
    </row>
    <row r="759" spans="1:1" ht="15.75" customHeight="1">
      <c r="A759" s="251"/>
    </row>
    <row r="760" spans="1:1" ht="15.75" customHeight="1">
      <c r="A760" s="251"/>
    </row>
    <row r="761" spans="1:1" ht="15.75" customHeight="1">
      <c r="A761" s="251"/>
    </row>
    <row r="762" spans="1:1" ht="15.75" customHeight="1">
      <c r="A762" s="251"/>
    </row>
    <row r="763" spans="1:1" ht="15.75" customHeight="1">
      <c r="A763" s="251"/>
    </row>
    <row r="764" spans="1:1" ht="15.75" customHeight="1">
      <c r="A764" s="251"/>
    </row>
    <row r="765" spans="1:1" ht="15.75" customHeight="1">
      <c r="A765" s="251"/>
    </row>
    <row r="766" spans="1:1" ht="15.75" customHeight="1">
      <c r="A766" s="251"/>
    </row>
    <row r="767" spans="1:1" ht="15.75" customHeight="1">
      <c r="A767" s="251"/>
    </row>
    <row r="768" spans="1:1" ht="15.75" customHeight="1">
      <c r="A768" s="251"/>
    </row>
    <row r="769" spans="1:1" ht="15.75" customHeight="1">
      <c r="A769" s="251"/>
    </row>
    <row r="770" spans="1:1" ht="15.75" customHeight="1">
      <c r="A770" s="251"/>
    </row>
    <row r="771" spans="1:1" ht="15.75" customHeight="1">
      <c r="A771" s="251"/>
    </row>
    <row r="772" spans="1:1" ht="15.75" customHeight="1">
      <c r="A772" s="251"/>
    </row>
    <row r="773" spans="1:1" ht="15.75" customHeight="1">
      <c r="A773" s="251"/>
    </row>
    <row r="774" spans="1:1" ht="15.75" customHeight="1">
      <c r="A774" s="251"/>
    </row>
    <row r="775" spans="1:1" ht="15.75" customHeight="1">
      <c r="A775" s="251"/>
    </row>
    <row r="776" spans="1:1" ht="15.75" customHeight="1">
      <c r="A776" s="251"/>
    </row>
    <row r="777" spans="1:1" ht="15.75" customHeight="1">
      <c r="A777" s="251"/>
    </row>
    <row r="778" spans="1:1" ht="15.75" customHeight="1">
      <c r="A778" s="251"/>
    </row>
    <row r="779" spans="1:1" ht="15.75" customHeight="1">
      <c r="A779" s="251"/>
    </row>
    <row r="780" spans="1:1" ht="15.75" customHeight="1">
      <c r="A780" s="251"/>
    </row>
    <row r="781" spans="1:1" ht="15.75" customHeight="1">
      <c r="A781" s="251"/>
    </row>
    <row r="782" spans="1:1" ht="15.75" customHeight="1">
      <c r="A782" s="251"/>
    </row>
    <row r="783" spans="1:1" ht="15.75" customHeight="1">
      <c r="A783" s="251"/>
    </row>
    <row r="784" spans="1:1" ht="15.75" customHeight="1">
      <c r="A784" s="251"/>
    </row>
    <row r="785" spans="1:1" ht="15.75" customHeight="1">
      <c r="A785" s="251"/>
    </row>
    <row r="786" spans="1:1" ht="15.75" customHeight="1">
      <c r="A786" s="251"/>
    </row>
    <row r="787" spans="1:1" ht="15.75" customHeight="1">
      <c r="A787" s="251"/>
    </row>
    <row r="788" spans="1:1" ht="15.75" customHeight="1">
      <c r="A788" s="251"/>
    </row>
    <row r="789" spans="1:1" ht="15.75" customHeight="1">
      <c r="A789" s="251"/>
    </row>
    <row r="790" spans="1:1" ht="15.75" customHeight="1">
      <c r="A790" s="251"/>
    </row>
    <row r="791" spans="1:1" ht="15.75" customHeight="1">
      <c r="A791" s="251"/>
    </row>
    <row r="792" spans="1:1" ht="15.75" customHeight="1">
      <c r="A792" s="251"/>
    </row>
    <row r="793" spans="1:1" ht="15.75" customHeight="1">
      <c r="A793" s="251"/>
    </row>
    <row r="794" spans="1:1" ht="15.75" customHeight="1">
      <c r="A794" s="251"/>
    </row>
    <row r="795" spans="1:1" ht="15.75" customHeight="1">
      <c r="A795" s="251"/>
    </row>
    <row r="796" spans="1:1" ht="15.75" customHeight="1">
      <c r="A796" s="251"/>
    </row>
    <row r="797" spans="1:1" ht="15.75" customHeight="1">
      <c r="A797" s="251"/>
    </row>
    <row r="798" spans="1:1" ht="15.75" customHeight="1">
      <c r="A798" s="251"/>
    </row>
    <row r="799" spans="1:1" ht="15.75" customHeight="1">
      <c r="A799" s="251"/>
    </row>
    <row r="800" spans="1:1" ht="15.75" customHeight="1">
      <c r="A800" s="251"/>
    </row>
    <row r="801" spans="1:1" ht="15.75" customHeight="1">
      <c r="A801" s="251"/>
    </row>
    <row r="802" spans="1:1" ht="15.75" customHeight="1">
      <c r="A802" s="251"/>
    </row>
    <row r="803" spans="1:1" ht="15.75" customHeight="1">
      <c r="A803" s="251"/>
    </row>
    <row r="804" spans="1:1" ht="15.75" customHeight="1">
      <c r="A804" s="251"/>
    </row>
    <row r="805" spans="1:1" ht="15.75" customHeight="1">
      <c r="A805" s="251"/>
    </row>
    <row r="806" spans="1:1" ht="15.75" customHeight="1">
      <c r="A806" s="251"/>
    </row>
    <row r="807" spans="1:1" ht="15.75" customHeight="1">
      <c r="A807" s="251"/>
    </row>
    <row r="808" spans="1:1" ht="15.75" customHeight="1">
      <c r="A808" s="251"/>
    </row>
    <row r="809" spans="1:1" ht="15.75" customHeight="1">
      <c r="A809" s="251"/>
    </row>
    <row r="810" spans="1:1" ht="15.75" customHeight="1">
      <c r="A810" s="251"/>
    </row>
    <row r="811" spans="1:1" ht="15.75" customHeight="1">
      <c r="A811" s="251"/>
    </row>
    <row r="812" spans="1:1" ht="15.75" customHeight="1">
      <c r="A812" s="251"/>
    </row>
    <row r="813" spans="1:1" ht="15.75" customHeight="1">
      <c r="A813" s="251"/>
    </row>
    <row r="814" spans="1:1" ht="15.75" customHeight="1">
      <c r="A814" s="251"/>
    </row>
    <row r="815" spans="1:1" ht="15.75" customHeight="1">
      <c r="A815" s="251"/>
    </row>
    <row r="816" spans="1:1" ht="15.75" customHeight="1">
      <c r="A816" s="251"/>
    </row>
    <row r="817" spans="1:1" ht="15.75" customHeight="1">
      <c r="A817" s="251"/>
    </row>
    <row r="818" spans="1:1" ht="15.75" customHeight="1">
      <c r="A818" s="251"/>
    </row>
    <row r="819" spans="1:1" ht="15.75" customHeight="1">
      <c r="A819" s="251"/>
    </row>
    <row r="820" spans="1:1" ht="15.75" customHeight="1">
      <c r="A820" s="251"/>
    </row>
    <row r="821" spans="1:1" ht="15.75" customHeight="1">
      <c r="A821" s="251"/>
    </row>
    <row r="822" spans="1:1" ht="15.75" customHeight="1">
      <c r="A822" s="251"/>
    </row>
    <row r="823" spans="1:1" ht="15.75" customHeight="1">
      <c r="A823" s="251"/>
    </row>
    <row r="824" spans="1:1" ht="15.75" customHeight="1">
      <c r="A824" s="251"/>
    </row>
    <row r="825" spans="1:1" ht="15.75" customHeight="1">
      <c r="A825" s="251"/>
    </row>
    <row r="826" spans="1:1" ht="15.75" customHeight="1">
      <c r="A826" s="251"/>
    </row>
    <row r="827" spans="1:1" ht="15.75" customHeight="1">
      <c r="A827" s="251"/>
    </row>
    <row r="828" spans="1:1" ht="15.75" customHeight="1">
      <c r="A828" s="251"/>
    </row>
    <row r="829" spans="1:1" ht="15.75" customHeight="1"/>
    <row r="830" spans="1:1" ht="15.75" customHeight="1"/>
    <row r="831" spans="1:1" ht="15.75" customHeight="1"/>
    <row r="832" spans="1:1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O201:X201">
    <cfRule type="cellIs" dxfId="6" priority="1" operator="lessThanOrEqual">
      <formula>M201</formula>
    </cfRule>
  </conditionalFormatting>
  <conditionalFormatting sqref="O205:X205">
    <cfRule type="cellIs" dxfId="5" priority="2" operator="lessThan">
      <formula>M205</formula>
    </cfRule>
  </conditionalFormatting>
  <conditionalFormatting sqref="O2:X41">
    <cfRule type="cellIs" dxfId="4" priority="3" operator="lessThanOrEqual">
      <formula>$M2</formula>
    </cfRule>
  </conditionalFormatting>
  <conditionalFormatting sqref="O44:X195">
    <cfRule type="cellIs" dxfId="3" priority="4" operator="lessThanOrEqual">
      <formula>$M44</formula>
    </cfRule>
  </conditionalFormatting>
  <conditionalFormatting sqref="O198:X516">
    <cfRule type="cellIs" dxfId="2" priority="5" operator="lessThanOrEqual">
      <formula>$M198</formula>
    </cfRule>
  </conditionalFormatting>
  <conditionalFormatting sqref="O519:X628">
    <cfRule type="cellIs" dxfId="1" priority="6" operator="lessThanOrEqual">
      <formula>$M519</formula>
    </cfRule>
  </conditionalFormatting>
  <pageMargins left="0.51180555555555596" right="0.51180555555555596" top="0.78749999999999998" bottom="0.78749999999999998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5945"/>
  <sheetViews>
    <sheetView tabSelected="1" zoomScaleNormal="100" workbookViewId="0">
      <pane ySplit="1" topLeftCell="A2912" activePane="bottomLeft" state="frozen"/>
      <selection activeCell="B1" sqref="B1"/>
      <selection pane="bottomLeft" activeCell="A2924" sqref="A2924"/>
    </sheetView>
  </sheetViews>
  <sheetFormatPr defaultRowHeight="15" customHeight="1"/>
  <cols>
    <col min="1" max="1" width="77.85546875" style="358" bestFit="1" customWidth="1"/>
    <col min="2" max="2" width="75.28515625" style="392" bestFit="1" customWidth="1"/>
    <col min="3" max="3" width="48.85546875" style="358" bestFit="1" customWidth="1"/>
    <col min="4" max="4" width="11.7109375" style="407" bestFit="1" customWidth="1"/>
    <col min="5" max="5" width="7.28515625" style="422" bestFit="1" customWidth="1"/>
    <col min="6" max="6" width="17.140625" style="366" bestFit="1" customWidth="1"/>
    <col min="7" max="7" width="8.7109375" style="258" customWidth="1"/>
    <col min="8" max="20" width="8.7109375" customWidth="1"/>
  </cols>
  <sheetData>
    <row r="1" spans="1:108">
      <c r="A1" s="359" t="s">
        <v>4598</v>
      </c>
      <c r="B1" s="390" t="s">
        <v>4597</v>
      </c>
      <c r="C1" s="359" t="s">
        <v>4599</v>
      </c>
      <c r="D1" s="406" t="s">
        <v>4596</v>
      </c>
      <c r="E1" s="420" t="s">
        <v>4600</v>
      </c>
      <c r="F1" s="387" t="s">
        <v>4601</v>
      </c>
      <c r="G1" s="259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  <c r="AE1" s="258"/>
      <c r="AF1" s="258"/>
      <c r="AG1" s="258"/>
      <c r="AH1" s="258"/>
      <c r="AI1" s="258"/>
      <c r="AJ1" s="258"/>
      <c r="AK1" s="258"/>
      <c r="AL1" s="258"/>
      <c r="AM1" s="258"/>
      <c r="AN1" s="258"/>
      <c r="AO1" s="258"/>
      <c r="AP1" s="258"/>
      <c r="AQ1" s="258"/>
      <c r="AR1" s="258"/>
      <c r="AS1" s="258"/>
      <c r="AT1" s="258"/>
      <c r="AU1" s="258"/>
      <c r="AV1" s="258"/>
      <c r="AW1" s="258"/>
      <c r="AX1" s="258"/>
      <c r="AY1" s="258"/>
      <c r="AZ1" s="258"/>
      <c r="BA1" s="258"/>
      <c r="BB1" s="258"/>
      <c r="BC1" s="258"/>
      <c r="BD1" s="258"/>
      <c r="BE1" s="258"/>
      <c r="BF1" s="258"/>
      <c r="BG1" s="258"/>
      <c r="BH1" s="258"/>
      <c r="BI1" s="258"/>
      <c r="BJ1" s="258"/>
      <c r="BK1" s="258"/>
      <c r="BL1" s="258"/>
      <c r="BM1" s="258"/>
      <c r="BN1" s="258"/>
      <c r="BO1" s="258"/>
      <c r="BP1" s="258"/>
      <c r="BQ1" s="258"/>
      <c r="BR1" s="258"/>
      <c r="BS1" s="258"/>
      <c r="BT1" s="258"/>
      <c r="BU1" s="258"/>
      <c r="BV1" s="258"/>
      <c r="BW1" s="258"/>
      <c r="BX1" s="258"/>
      <c r="BY1" s="258"/>
      <c r="BZ1" s="258"/>
      <c r="CA1" s="258"/>
      <c r="CB1" s="258"/>
      <c r="CC1" s="258"/>
      <c r="CD1" s="258"/>
      <c r="CE1" s="258"/>
      <c r="CF1" s="258"/>
      <c r="CG1" s="258"/>
      <c r="CH1" s="258"/>
      <c r="CI1" s="258"/>
      <c r="CJ1" s="258"/>
      <c r="CK1" s="258"/>
      <c r="CL1" s="258"/>
      <c r="CM1" s="258"/>
      <c r="CN1" s="258"/>
      <c r="CO1" s="258"/>
      <c r="CP1" s="258"/>
      <c r="CQ1" s="258"/>
      <c r="CR1" s="258"/>
      <c r="CS1" s="258"/>
      <c r="CT1" s="258"/>
      <c r="CU1" s="258"/>
      <c r="CV1" s="258"/>
      <c r="CW1" s="258"/>
      <c r="CX1" s="258"/>
      <c r="CY1" s="258"/>
      <c r="CZ1" s="258"/>
      <c r="DA1" s="258"/>
      <c r="DB1" s="258"/>
      <c r="DC1" s="258"/>
      <c r="DD1" s="258"/>
    </row>
    <row r="2" spans="1:108" ht="15" customHeight="1">
      <c r="A2" s="257" t="s">
        <v>4604</v>
      </c>
      <c r="B2" s="391" t="s">
        <v>4603</v>
      </c>
      <c r="C2" s="257" t="s">
        <v>41</v>
      </c>
      <c r="D2" s="407" t="s">
        <v>4602</v>
      </c>
      <c r="E2" s="421" t="s">
        <v>49</v>
      </c>
      <c r="F2" s="376">
        <v>1</v>
      </c>
    </row>
    <row r="3" spans="1:108" ht="15" customHeight="1">
      <c r="A3" s="362" t="s">
        <v>4604</v>
      </c>
      <c r="B3" s="392" t="s">
        <v>4606</v>
      </c>
      <c r="C3" s="362" t="s">
        <v>212</v>
      </c>
      <c r="D3" s="407" t="s">
        <v>4605</v>
      </c>
      <c r="E3" s="422" t="s">
        <v>49</v>
      </c>
      <c r="F3" s="368">
        <v>1</v>
      </c>
    </row>
    <row r="4" spans="1:108" ht="15" customHeight="1">
      <c r="A4" s="362" t="s">
        <v>4604</v>
      </c>
      <c r="B4" s="392" t="s">
        <v>4608</v>
      </c>
      <c r="C4" s="362" t="s">
        <v>4609</v>
      </c>
      <c r="D4" s="407" t="s">
        <v>4607</v>
      </c>
      <c r="E4" s="422" t="s">
        <v>49</v>
      </c>
      <c r="F4" s="368">
        <v>1</v>
      </c>
    </row>
    <row r="5" spans="1:108" ht="15" customHeight="1">
      <c r="A5" s="362" t="s">
        <v>4604</v>
      </c>
      <c r="B5" s="392" t="s">
        <v>4611</v>
      </c>
      <c r="C5" s="362" t="s">
        <v>4612</v>
      </c>
      <c r="D5" s="407" t="s">
        <v>4610</v>
      </c>
      <c r="E5" s="422" t="s">
        <v>49</v>
      </c>
      <c r="F5" s="368">
        <v>1</v>
      </c>
    </row>
    <row r="6" spans="1:108" ht="15" customHeight="1">
      <c r="A6" s="362" t="s">
        <v>4604</v>
      </c>
      <c r="B6" s="392" t="s">
        <v>4614</v>
      </c>
      <c r="C6" s="362" t="s">
        <v>158</v>
      </c>
      <c r="D6" s="407" t="s">
        <v>4613</v>
      </c>
      <c r="E6" s="422" t="s">
        <v>3798</v>
      </c>
      <c r="F6" s="368">
        <v>1</v>
      </c>
    </row>
    <row r="7" spans="1:108" ht="15" customHeight="1">
      <c r="A7" s="362" t="s">
        <v>4604</v>
      </c>
      <c r="B7" s="392" t="s">
        <v>4616</v>
      </c>
      <c r="C7" s="362" t="s">
        <v>158</v>
      </c>
      <c r="D7" s="407" t="s">
        <v>4615</v>
      </c>
      <c r="E7" s="422" t="s">
        <v>3798</v>
      </c>
      <c r="F7" s="368">
        <v>1</v>
      </c>
    </row>
    <row r="8" spans="1:108" ht="15" customHeight="1">
      <c r="A8" s="362" t="s">
        <v>4604</v>
      </c>
      <c r="B8" s="392" t="s">
        <v>4618</v>
      </c>
      <c r="C8" s="362" t="s">
        <v>364</v>
      </c>
      <c r="D8" s="407" t="s">
        <v>4617</v>
      </c>
      <c r="E8" s="422" t="s">
        <v>3798</v>
      </c>
      <c r="F8" s="368">
        <v>1</v>
      </c>
    </row>
    <row r="9" spans="1:108" ht="15" customHeight="1">
      <c r="A9" s="362" t="s">
        <v>4604</v>
      </c>
      <c r="B9" s="392" t="s">
        <v>4620</v>
      </c>
      <c r="C9" s="362" t="s">
        <v>364</v>
      </c>
      <c r="D9" s="407" t="s">
        <v>4619</v>
      </c>
      <c r="E9" s="422" t="s">
        <v>3798</v>
      </c>
      <c r="F9" s="368">
        <v>1</v>
      </c>
    </row>
    <row r="10" spans="1:108" ht="15" customHeight="1">
      <c r="A10" s="362" t="s">
        <v>4604</v>
      </c>
      <c r="B10" s="392" t="s">
        <v>4622</v>
      </c>
      <c r="C10" s="362" t="s">
        <v>364</v>
      </c>
      <c r="D10" s="407" t="s">
        <v>4621</v>
      </c>
      <c r="E10" s="422" t="s">
        <v>3798</v>
      </c>
      <c r="F10" s="368">
        <v>1</v>
      </c>
    </row>
    <row r="11" spans="1:108" ht="15" customHeight="1">
      <c r="A11" s="362" t="s">
        <v>4604</v>
      </c>
      <c r="B11" s="392" t="s">
        <v>4624</v>
      </c>
      <c r="C11" s="362" t="s">
        <v>197</v>
      </c>
      <c r="D11" s="407" t="s">
        <v>4623</v>
      </c>
      <c r="E11" s="422" t="s">
        <v>3796</v>
      </c>
      <c r="F11" s="368">
        <v>1</v>
      </c>
    </row>
    <row r="12" spans="1:108" ht="15" customHeight="1">
      <c r="A12" s="362" t="s">
        <v>4604</v>
      </c>
      <c r="B12" s="392" t="s">
        <v>4626</v>
      </c>
      <c r="C12" s="362" t="s">
        <v>197</v>
      </c>
      <c r="D12" s="407" t="s">
        <v>4625</v>
      </c>
      <c r="E12" s="422" t="s">
        <v>3796</v>
      </c>
      <c r="F12" s="368">
        <v>1</v>
      </c>
    </row>
    <row r="13" spans="1:108" ht="15" customHeight="1">
      <c r="A13" s="362" t="s">
        <v>4604</v>
      </c>
      <c r="B13" s="392" t="s">
        <v>4628</v>
      </c>
      <c r="C13" s="362" t="s">
        <v>197</v>
      </c>
      <c r="D13" s="407" t="s">
        <v>4627</v>
      </c>
      <c r="E13" s="422" t="s">
        <v>3796</v>
      </c>
      <c r="F13" s="368">
        <v>1</v>
      </c>
    </row>
    <row r="14" spans="1:108" ht="15" customHeight="1">
      <c r="A14" s="362" t="s">
        <v>4604</v>
      </c>
      <c r="B14" s="392" t="s">
        <v>4630</v>
      </c>
      <c r="C14" s="362" t="s">
        <v>4631</v>
      </c>
      <c r="D14" s="407" t="s">
        <v>4629</v>
      </c>
      <c r="E14" s="422" t="s">
        <v>3796</v>
      </c>
      <c r="F14" s="368">
        <v>1</v>
      </c>
    </row>
    <row r="15" spans="1:108" ht="15" customHeight="1">
      <c r="A15" s="362" t="s">
        <v>4604</v>
      </c>
      <c r="B15" s="392" t="s">
        <v>4633</v>
      </c>
      <c r="C15" s="362" t="s">
        <v>4634</v>
      </c>
      <c r="D15" s="407" t="s">
        <v>4632</v>
      </c>
      <c r="E15" s="422" t="s">
        <v>3796</v>
      </c>
      <c r="F15" s="368">
        <v>1</v>
      </c>
    </row>
    <row r="16" spans="1:108" ht="15" customHeight="1">
      <c r="A16" s="362" t="s">
        <v>4604</v>
      </c>
      <c r="B16" s="392" t="s">
        <v>4636</v>
      </c>
      <c r="C16" s="362" t="s">
        <v>471</v>
      </c>
      <c r="D16" s="407" t="s">
        <v>4635</v>
      </c>
      <c r="E16" s="422" t="s">
        <v>3796</v>
      </c>
      <c r="F16" s="368">
        <v>1</v>
      </c>
    </row>
    <row r="17" spans="1:6" ht="15" customHeight="1">
      <c r="A17" s="362" t="s">
        <v>4604</v>
      </c>
      <c r="B17" s="392" t="s">
        <v>4638</v>
      </c>
      <c r="C17" s="362" t="s">
        <v>471</v>
      </c>
      <c r="D17" s="407" t="s">
        <v>4637</v>
      </c>
      <c r="E17" s="422" t="s">
        <v>3796</v>
      </c>
      <c r="F17" s="368">
        <v>1</v>
      </c>
    </row>
    <row r="18" spans="1:6" ht="15" customHeight="1">
      <c r="A18" s="362" t="s">
        <v>4604</v>
      </c>
      <c r="B18" s="392" t="s">
        <v>4640</v>
      </c>
      <c r="C18" s="362" t="s">
        <v>205</v>
      </c>
      <c r="D18" s="407" t="s">
        <v>4639</v>
      </c>
      <c r="E18" s="422" t="s">
        <v>3796</v>
      </c>
      <c r="F18" s="368">
        <v>1</v>
      </c>
    </row>
    <row r="19" spans="1:6" ht="15.75" customHeight="1">
      <c r="A19" s="362" t="s">
        <v>4604</v>
      </c>
      <c r="B19" s="392" t="s">
        <v>4642</v>
      </c>
      <c r="C19" s="362" t="s">
        <v>651</v>
      </c>
      <c r="D19" s="407" t="s">
        <v>4641</v>
      </c>
      <c r="E19" s="422" t="s">
        <v>3796</v>
      </c>
      <c r="F19" s="368">
        <v>1</v>
      </c>
    </row>
    <row r="20" spans="1:6" ht="15.75" customHeight="1">
      <c r="A20" s="362" t="s">
        <v>4604</v>
      </c>
      <c r="B20" s="392" t="s">
        <v>4644</v>
      </c>
      <c r="C20" s="362" t="s">
        <v>651</v>
      </c>
      <c r="D20" s="407" t="s">
        <v>4643</v>
      </c>
      <c r="E20" s="422" t="s">
        <v>3796</v>
      </c>
      <c r="F20" s="368">
        <v>1</v>
      </c>
    </row>
    <row r="21" spans="1:6" ht="15.75" customHeight="1">
      <c r="A21" s="362" t="s">
        <v>4604</v>
      </c>
      <c r="B21" s="392" t="s">
        <v>4646</v>
      </c>
      <c r="C21" s="362" t="s">
        <v>364</v>
      </c>
      <c r="D21" s="407" t="s">
        <v>4645</v>
      </c>
      <c r="E21" s="422" t="s">
        <v>3798</v>
      </c>
      <c r="F21" s="368">
        <v>1</v>
      </c>
    </row>
    <row r="22" spans="1:6" ht="15.75" customHeight="1">
      <c r="A22" s="362" t="s">
        <v>4604</v>
      </c>
      <c r="B22" s="392" t="s">
        <v>4648</v>
      </c>
      <c r="C22" s="362" t="s">
        <v>651</v>
      </c>
      <c r="D22" s="407" t="s">
        <v>4647</v>
      </c>
      <c r="E22" s="422" t="s">
        <v>3796</v>
      </c>
      <c r="F22" s="368">
        <v>1</v>
      </c>
    </row>
    <row r="23" spans="1:6" ht="15.75" customHeight="1">
      <c r="A23" s="362" t="s">
        <v>4604</v>
      </c>
      <c r="B23" s="392" t="s">
        <v>4650</v>
      </c>
      <c r="C23" s="362" t="s">
        <v>206</v>
      </c>
      <c r="D23" s="407" t="s">
        <v>4649</v>
      </c>
      <c r="E23" s="422" t="s">
        <v>3796</v>
      </c>
      <c r="F23" s="368">
        <v>1</v>
      </c>
    </row>
    <row r="24" spans="1:6" ht="15.75" customHeight="1">
      <c r="A24" s="362" t="s">
        <v>4604</v>
      </c>
      <c r="B24" s="392" t="s">
        <v>4652</v>
      </c>
      <c r="C24" s="362" t="s">
        <v>205</v>
      </c>
      <c r="D24" s="407" t="s">
        <v>4651</v>
      </c>
      <c r="E24" s="422" t="s">
        <v>3796</v>
      </c>
      <c r="F24" s="368">
        <v>1</v>
      </c>
    </row>
    <row r="25" spans="1:6" ht="15.75" customHeight="1">
      <c r="A25" s="362" t="s">
        <v>4604</v>
      </c>
      <c r="B25" s="392" t="s">
        <v>4654</v>
      </c>
      <c r="C25" s="362" t="s">
        <v>205</v>
      </c>
      <c r="D25" s="407" t="s">
        <v>4653</v>
      </c>
      <c r="E25" s="422" t="s">
        <v>3796</v>
      </c>
      <c r="F25" s="368">
        <v>1</v>
      </c>
    </row>
    <row r="26" spans="1:6" ht="15.75" customHeight="1">
      <c r="A26" s="362" t="s">
        <v>4604</v>
      </c>
      <c r="B26" s="392" t="s">
        <v>4656</v>
      </c>
      <c r="C26" s="362" t="s">
        <v>205</v>
      </c>
      <c r="D26" s="407" t="s">
        <v>4655</v>
      </c>
      <c r="E26" s="422" t="s">
        <v>3796</v>
      </c>
      <c r="F26" s="368">
        <v>1</v>
      </c>
    </row>
    <row r="27" spans="1:6" ht="15.75" customHeight="1">
      <c r="A27" s="362" t="s">
        <v>4604</v>
      </c>
      <c r="B27" s="392" t="s">
        <v>4658</v>
      </c>
      <c r="C27" s="362" t="s">
        <v>4659</v>
      </c>
      <c r="D27" s="407" t="s">
        <v>4657</v>
      </c>
      <c r="E27" s="422" t="s">
        <v>3796</v>
      </c>
      <c r="F27" s="368">
        <v>1</v>
      </c>
    </row>
    <row r="28" spans="1:6" ht="15.75" customHeight="1">
      <c r="A28" s="362" t="s">
        <v>4604</v>
      </c>
      <c r="B28" s="392" t="s">
        <v>4661</v>
      </c>
      <c r="C28" s="362" t="s">
        <v>4659</v>
      </c>
      <c r="D28" s="407" t="s">
        <v>4660</v>
      </c>
      <c r="E28" s="422" t="s">
        <v>3796</v>
      </c>
      <c r="F28" s="368">
        <v>1</v>
      </c>
    </row>
    <row r="29" spans="1:6" ht="15.75" customHeight="1">
      <c r="A29" s="362" t="s">
        <v>4604</v>
      </c>
      <c r="B29" s="392" t="s">
        <v>4663</v>
      </c>
      <c r="C29" s="362" t="s">
        <v>465</v>
      </c>
      <c r="D29" s="407" t="s">
        <v>4662</v>
      </c>
      <c r="E29" s="422" t="s">
        <v>3798</v>
      </c>
      <c r="F29" s="368">
        <v>1</v>
      </c>
    </row>
    <row r="30" spans="1:6" ht="15.75" customHeight="1">
      <c r="A30" s="362" t="s">
        <v>4604</v>
      </c>
      <c r="B30" s="392" t="s">
        <v>4665</v>
      </c>
      <c r="C30" s="362" t="s">
        <v>4659</v>
      </c>
      <c r="D30" s="407" t="s">
        <v>4664</v>
      </c>
      <c r="E30" s="422" t="s">
        <v>3796</v>
      </c>
      <c r="F30" s="368">
        <v>1</v>
      </c>
    </row>
    <row r="31" spans="1:6" ht="15.75" customHeight="1">
      <c r="A31" s="362" t="s">
        <v>4604</v>
      </c>
      <c r="B31" s="392" t="s">
        <v>4667</v>
      </c>
      <c r="C31" s="362" t="s">
        <v>4631</v>
      </c>
      <c r="D31" s="407" t="s">
        <v>4666</v>
      </c>
      <c r="E31" s="422" t="s">
        <v>3794</v>
      </c>
      <c r="F31" s="368">
        <v>1</v>
      </c>
    </row>
    <row r="32" spans="1:6" ht="15.75" customHeight="1">
      <c r="A32" s="362" t="s">
        <v>4604</v>
      </c>
      <c r="B32" s="392" t="s">
        <v>4669</v>
      </c>
      <c r="C32" s="362" t="s">
        <v>4670</v>
      </c>
      <c r="D32" s="407" t="s">
        <v>4668</v>
      </c>
      <c r="E32" s="422" t="s">
        <v>3796</v>
      </c>
      <c r="F32" s="368">
        <v>1</v>
      </c>
    </row>
    <row r="33" spans="1:6" ht="15.75" customHeight="1">
      <c r="A33" s="362" t="s">
        <v>4604</v>
      </c>
      <c r="B33" s="392" t="s">
        <v>4672</v>
      </c>
      <c r="C33" s="362" t="s">
        <v>4634</v>
      </c>
      <c r="D33" s="407" t="s">
        <v>4671</v>
      </c>
      <c r="E33" s="422" t="s">
        <v>3800</v>
      </c>
      <c r="F33" s="368">
        <v>1</v>
      </c>
    </row>
    <row r="34" spans="1:6" ht="15.75" customHeight="1">
      <c r="A34" s="362" t="s">
        <v>4604</v>
      </c>
      <c r="B34" s="392" t="s">
        <v>4674</v>
      </c>
      <c r="C34" s="362" t="s">
        <v>491</v>
      </c>
      <c r="D34" s="407" t="s">
        <v>4673</v>
      </c>
      <c r="E34" s="422" t="s">
        <v>3794</v>
      </c>
      <c r="F34" s="368">
        <v>1</v>
      </c>
    </row>
    <row r="35" spans="1:6" ht="15.75" customHeight="1">
      <c r="A35" s="362" t="s">
        <v>4604</v>
      </c>
      <c r="B35" s="392" t="s">
        <v>4676</v>
      </c>
      <c r="C35" s="362" t="s">
        <v>491</v>
      </c>
      <c r="D35" s="407" t="s">
        <v>4675</v>
      </c>
      <c r="E35" s="422" t="s">
        <v>3794</v>
      </c>
      <c r="F35" s="368">
        <v>1</v>
      </c>
    </row>
    <row r="36" spans="1:6" ht="15.75" customHeight="1">
      <c r="A36" s="362" t="s">
        <v>4604</v>
      </c>
      <c r="B36" s="392" t="s">
        <v>4678</v>
      </c>
      <c r="C36" s="362" t="s">
        <v>601</v>
      </c>
      <c r="D36" s="407" t="s">
        <v>4677</v>
      </c>
      <c r="E36" s="422" t="s">
        <v>3800</v>
      </c>
      <c r="F36" s="368">
        <v>1</v>
      </c>
    </row>
    <row r="37" spans="1:6" ht="15.75" customHeight="1">
      <c r="A37" s="362" t="s">
        <v>4604</v>
      </c>
      <c r="B37" s="392" t="s">
        <v>4680</v>
      </c>
      <c r="C37" s="362" t="s">
        <v>318</v>
      </c>
      <c r="D37" s="407" t="s">
        <v>4679</v>
      </c>
      <c r="E37" s="422" t="s">
        <v>3794</v>
      </c>
      <c r="F37" s="368">
        <v>1</v>
      </c>
    </row>
    <row r="38" spans="1:6" ht="15.75" customHeight="1">
      <c r="A38" s="362" t="s">
        <v>4604</v>
      </c>
      <c r="B38" s="392" t="s">
        <v>4682</v>
      </c>
      <c r="C38" s="362" t="s">
        <v>717</v>
      </c>
      <c r="D38" s="407" t="s">
        <v>4681</v>
      </c>
      <c r="E38" s="422" t="s">
        <v>3794</v>
      </c>
      <c r="F38" s="368">
        <v>1</v>
      </c>
    </row>
    <row r="39" spans="1:6" ht="15.75" customHeight="1">
      <c r="A39" s="362" t="s">
        <v>4604</v>
      </c>
      <c r="B39" s="392" t="s">
        <v>4684</v>
      </c>
      <c r="C39" s="362" t="s">
        <v>545</v>
      </c>
      <c r="D39" s="407" t="s">
        <v>4683</v>
      </c>
      <c r="E39" s="422" t="s">
        <v>3796</v>
      </c>
      <c r="F39" s="368">
        <v>1</v>
      </c>
    </row>
    <row r="40" spans="1:6" ht="15.75" customHeight="1">
      <c r="A40" s="362" t="s">
        <v>4604</v>
      </c>
      <c r="B40" s="392" t="s">
        <v>4686</v>
      </c>
      <c r="C40" s="362" t="s">
        <v>465</v>
      </c>
      <c r="D40" s="407" t="s">
        <v>4685</v>
      </c>
      <c r="E40" s="422" t="s">
        <v>3798</v>
      </c>
      <c r="F40" s="368">
        <v>1</v>
      </c>
    </row>
    <row r="41" spans="1:6" ht="15.75" customHeight="1">
      <c r="A41" s="362" t="s">
        <v>4604</v>
      </c>
      <c r="B41" s="392" t="s">
        <v>4688</v>
      </c>
      <c r="C41" s="362" t="s">
        <v>31</v>
      </c>
      <c r="D41" s="407" t="s">
        <v>4687</v>
      </c>
      <c r="E41" s="422" t="s">
        <v>3800</v>
      </c>
      <c r="F41" s="368">
        <v>1</v>
      </c>
    </row>
    <row r="42" spans="1:6" ht="15.75" customHeight="1">
      <c r="A42" s="362" t="s">
        <v>4604</v>
      </c>
      <c r="B42" s="392" t="s">
        <v>4690</v>
      </c>
      <c r="C42" s="362" t="s">
        <v>4691</v>
      </c>
      <c r="D42" s="407" t="s">
        <v>4689</v>
      </c>
      <c r="E42" s="422" t="s">
        <v>3794</v>
      </c>
      <c r="F42" s="368">
        <v>1</v>
      </c>
    </row>
    <row r="43" spans="1:6" ht="15.75" customHeight="1">
      <c r="A43" s="362" t="s">
        <v>4604</v>
      </c>
      <c r="B43" s="392" t="s">
        <v>4693</v>
      </c>
      <c r="C43" s="362" t="s">
        <v>68</v>
      </c>
      <c r="D43" s="407" t="s">
        <v>4692</v>
      </c>
      <c r="E43" s="422" t="s">
        <v>3800</v>
      </c>
      <c r="F43" s="368">
        <v>1</v>
      </c>
    </row>
    <row r="44" spans="1:6" ht="15.75" customHeight="1">
      <c r="A44" s="362" t="s">
        <v>4604</v>
      </c>
      <c r="B44" s="392" t="s">
        <v>4695</v>
      </c>
      <c r="C44" s="362" t="s">
        <v>4696</v>
      </c>
      <c r="D44" s="407" t="s">
        <v>4694</v>
      </c>
      <c r="E44" s="422" t="s">
        <v>3794</v>
      </c>
      <c r="F44" s="368">
        <v>1</v>
      </c>
    </row>
    <row r="45" spans="1:6" ht="15.75" customHeight="1">
      <c r="A45" s="362" t="s">
        <v>4604</v>
      </c>
      <c r="B45" s="392" t="s">
        <v>4698</v>
      </c>
      <c r="C45" s="362" t="s">
        <v>166</v>
      </c>
      <c r="D45" s="407" t="s">
        <v>4697</v>
      </c>
      <c r="E45" s="422" t="s">
        <v>3796</v>
      </c>
      <c r="F45" s="368">
        <v>1</v>
      </c>
    </row>
    <row r="46" spans="1:6" ht="15.75" customHeight="1">
      <c r="A46" s="362" t="s">
        <v>4604</v>
      </c>
      <c r="B46" s="392" t="s">
        <v>4700</v>
      </c>
      <c r="C46" s="362" t="s">
        <v>4701</v>
      </c>
      <c r="D46" s="407" t="s">
        <v>4699</v>
      </c>
      <c r="E46" s="422" t="s">
        <v>3796</v>
      </c>
      <c r="F46" s="368">
        <v>1</v>
      </c>
    </row>
    <row r="47" spans="1:6" ht="15.75" customHeight="1">
      <c r="A47" s="362" t="s">
        <v>4604</v>
      </c>
      <c r="B47" s="392" t="s">
        <v>4703</v>
      </c>
      <c r="C47" s="362" t="s">
        <v>4704</v>
      </c>
      <c r="D47" s="407" t="s">
        <v>4702</v>
      </c>
      <c r="E47" s="422" t="s">
        <v>3800</v>
      </c>
      <c r="F47" s="368">
        <v>1</v>
      </c>
    </row>
    <row r="48" spans="1:6" ht="15.75" customHeight="1">
      <c r="A48" s="362" t="s">
        <v>4604</v>
      </c>
      <c r="B48" s="392" t="s">
        <v>4706</v>
      </c>
      <c r="C48" s="362" t="s">
        <v>4707</v>
      </c>
      <c r="D48" s="407" t="s">
        <v>4705</v>
      </c>
      <c r="E48" s="422" t="s">
        <v>3800</v>
      </c>
      <c r="F48" s="368">
        <v>1</v>
      </c>
    </row>
    <row r="49" spans="1:6" ht="15.75" customHeight="1">
      <c r="A49" s="362" t="s">
        <v>4604</v>
      </c>
      <c r="B49" s="392" t="s">
        <v>4709</v>
      </c>
      <c r="C49" s="362" t="s">
        <v>4710</v>
      </c>
      <c r="D49" s="407" t="s">
        <v>4708</v>
      </c>
      <c r="E49" s="422" t="s">
        <v>3800</v>
      </c>
      <c r="F49" s="368">
        <v>1</v>
      </c>
    </row>
    <row r="50" spans="1:6" ht="15.75" customHeight="1">
      <c r="A50" s="362" t="s">
        <v>4604</v>
      </c>
      <c r="B50" s="392" t="s">
        <v>4712</v>
      </c>
      <c r="C50" s="362" t="s">
        <v>364</v>
      </c>
      <c r="D50" s="407" t="s">
        <v>4711</v>
      </c>
      <c r="E50" s="422" t="s">
        <v>3798</v>
      </c>
      <c r="F50" s="368">
        <v>1</v>
      </c>
    </row>
    <row r="51" spans="1:6" ht="15.75" customHeight="1">
      <c r="A51" s="362" t="s">
        <v>4604</v>
      </c>
      <c r="B51" s="392" t="s">
        <v>4714</v>
      </c>
      <c r="C51" s="362" t="s">
        <v>2362</v>
      </c>
      <c r="D51" s="407" t="s">
        <v>4713</v>
      </c>
      <c r="E51" s="422" t="s">
        <v>3800</v>
      </c>
      <c r="F51" s="368">
        <v>1</v>
      </c>
    </row>
    <row r="52" spans="1:6" ht="15.75" customHeight="1">
      <c r="A52" s="362" t="s">
        <v>4604</v>
      </c>
      <c r="B52" s="392" t="s">
        <v>4716</v>
      </c>
      <c r="C52" s="362" t="s">
        <v>4717</v>
      </c>
      <c r="D52" s="407" t="s">
        <v>4715</v>
      </c>
      <c r="E52" s="422" t="s">
        <v>3798</v>
      </c>
      <c r="F52" s="368">
        <v>1</v>
      </c>
    </row>
    <row r="53" spans="1:6" ht="15.75" customHeight="1">
      <c r="A53" s="362" t="s">
        <v>4604</v>
      </c>
      <c r="B53" s="392" t="s">
        <v>4719</v>
      </c>
      <c r="C53" s="362" t="s">
        <v>4717</v>
      </c>
      <c r="D53" s="407" t="s">
        <v>4718</v>
      </c>
      <c r="E53" s="422" t="s">
        <v>3798</v>
      </c>
      <c r="F53" s="368">
        <v>1</v>
      </c>
    </row>
    <row r="54" spans="1:6" ht="15.75" customHeight="1">
      <c r="A54" s="362" t="s">
        <v>4604</v>
      </c>
      <c r="B54" s="392" t="s">
        <v>4721</v>
      </c>
      <c r="C54" s="362" t="s">
        <v>4717</v>
      </c>
      <c r="D54" s="407" t="s">
        <v>4720</v>
      </c>
      <c r="E54" s="422" t="s">
        <v>3798</v>
      </c>
      <c r="F54" s="368">
        <v>1</v>
      </c>
    </row>
    <row r="55" spans="1:6" ht="15.75" customHeight="1">
      <c r="A55" s="362" t="s">
        <v>4604</v>
      </c>
      <c r="B55" s="392" t="s">
        <v>4723</v>
      </c>
      <c r="C55" s="362" t="s">
        <v>4717</v>
      </c>
      <c r="D55" s="407" t="s">
        <v>4722</v>
      </c>
      <c r="E55" s="422" t="s">
        <v>3798</v>
      </c>
      <c r="F55" s="368">
        <v>1</v>
      </c>
    </row>
    <row r="56" spans="1:6" ht="15.75" customHeight="1">
      <c r="A56" s="362" t="s">
        <v>4604</v>
      </c>
      <c r="B56" s="392" t="s">
        <v>4725</v>
      </c>
      <c r="C56" s="362" t="s">
        <v>4717</v>
      </c>
      <c r="D56" s="407" t="s">
        <v>4724</v>
      </c>
      <c r="E56" s="422" t="s">
        <v>3798</v>
      </c>
      <c r="F56" s="368">
        <v>1</v>
      </c>
    </row>
    <row r="57" spans="1:6" ht="15.75" customHeight="1">
      <c r="A57" s="362" t="s">
        <v>4604</v>
      </c>
      <c r="B57" s="392" t="s">
        <v>4727</v>
      </c>
      <c r="C57" s="362" t="s">
        <v>4728</v>
      </c>
      <c r="D57" s="407" t="s">
        <v>4726</v>
      </c>
      <c r="E57" s="422" t="s">
        <v>3798</v>
      </c>
      <c r="F57" s="368">
        <v>1</v>
      </c>
    </row>
    <row r="58" spans="1:6" ht="15.75" customHeight="1">
      <c r="A58" s="362" t="s">
        <v>4604</v>
      </c>
      <c r="B58" s="392" t="s">
        <v>4730</v>
      </c>
      <c r="C58" s="362" t="s">
        <v>644</v>
      </c>
      <c r="D58" s="407" t="s">
        <v>4729</v>
      </c>
      <c r="E58" s="422" t="s">
        <v>3798</v>
      </c>
      <c r="F58" s="368">
        <v>1</v>
      </c>
    </row>
    <row r="59" spans="1:6" ht="15.75" customHeight="1">
      <c r="A59" s="362" t="s">
        <v>4604</v>
      </c>
      <c r="B59" s="392" t="s">
        <v>4732</v>
      </c>
      <c r="C59" s="362" t="s">
        <v>644</v>
      </c>
      <c r="D59" s="407" t="s">
        <v>4731</v>
      </c>
      <c r="E59" s="422" t="s">
        <v>3798</v>
      </c>
      <c r="F59" s="368">
        <v>1</v>
      </c>
    </row>
    <row r="60" spans="1:6" ht="15.75" customHeight="1">
      <c r="A60" s="362" t="s">
        <v>4604</v>
      </c>
      <c r="B60" s="392" t="s">
        <v>4734</v>
      </c>
      <c r="C60" s="362" t="s">
        <v>644</v>
      </c>
      <c r="D60" s="407" t="s">
        <v>4733</v>
      </c>
      <c r="E60" s="422" t="s">
        <v>3798</v>
      </c>
      <c r="F60" s="368">
        <v>1</v>
      </c>
    </row>
    <row r="61" spans="1:6" ht="15.75" customHeight="1">
      <c r="A61" s="362" t="s">
        <v>4604</v>
      </c>
      <c r="B61" s="392" t="s">
        <v>4736</v>
      </c>
      <c r="C61" s="362" t="s">
        <v>644</v>
      </c>
      <c r="D61" s="407" t="s">
        <v>4735</v>
      </c>
      <c r="E61" s="422" t="s">
        <v>3798</v>
      </c>
      <c r="F61" s="368">
        <v>1</v>
      </c>
    </row>
    <row r="62" spans="1:6" ht="15.75" customHeight="1">
      <c r="A62" s="362" t="s">
        <v>4604</v>
      </c>
      <c r="B62" s="392" t="s">
        <v>4738</v>
      </c>
      <c r="C62" s="362" t="s">
        <v>3421</v>
      </c>
      <c r="D62" s="407" t="s">
        <v>4737</v>
      </c>
      <c r="E62" s="422" t="s">
        <v>3798</v>
      </c>
      <c r="F62" s="368">
        <v>1</v>
      </c>
    </row>
    <row r="63" spans="1:6" ht="15.75" customHeight="1">
      <c r="A63" s="362" t="s">
        <v>4604</v>
      </c>
      <c r="B63" s="392" t="s">
        <v>4740</v>
      </c>
      <c r="C63" s="362" t="s">
        <v>102</v>
      </c>
      <c r="D63" s="407" t="s">
        <v>4739</v>
      </c>
      <c r="E63" s="422" t="s">
        <v>3798</v>
      </c>
      <c r="F63" s="368">
        <v>1</v>
      </c>
    </row>
    <row r="64" spans="1:6" ht="15.75" customHeight="1">
      <c r="A64" s="362" t="s">
        <v>4604</v>
      </c>
      <c r="B64" s="392" t="s">
        <v>4742</v>
      </c>
      <c r="C64" s="362" t="s">
        <v>102</v>
      </c>
      <c r="D64" s="407" t="s">
        <v>4741</v>
      </c>
      <c r="E64" s="422" t="s">
        <v>3798</v>
      </c>
      <c r="F64" s="368">
        <v>1</v>
      </c>
    </row>
    <row r="65" spans="1:6" ht="15.75" customHeight="1">
      <c r="A65" s="362" t="s">
        <v>4604</v>
      </c>
      <c r="B65" s="392" t="s">
        <v>4744</v>
      </c>
      <c r="C65" s="362" t="s">
        <v>103</v>
      </c>
      <c r="D65" s="407" t="s">
        <v>4743</v>
      </c>
      <c r="E65" s="422" t="s">
        <v>3798</v>
      </c>
      <c r="F65" s="368">
        <v>1</v>
      </c>
    </row>
    <row r="66" spans="1:6" ht="15.75" customHeight="1">
      <c r="A66" s="362" t="s">
        <v>4604</v>
      </c>
      <c r="B66" s="392" t="s">
        <v>4746</v>
      </c>
      <c r="C66" s="362" t="s">
        <v>91</v>
      </c>
      <c r="D66" s="407" t="s">
        <v>4745</v>
      </c>
      <c r="E66" s="422" t="s">
        <v>3798</v>
      </c>
      <c r="F66" s="368">
        <v>1</v>
      </c>
    </row>
    <row r="67" spans="1:6" ht="15.75" customHeight="1">
      <c r="A67" s="362" t="s">
        <v>4604</v>
      </c>
      <c r="B67" s="392" t="s">
        <v>4748</v>
      </c>
      <c r="C67" s="362" t="s">
        <v>91</v>
      </c>
      <c r="D67" s="407" t="s">
        <v>4747</v>
      </c>
      <c r="E67" s="422" t="s">
        <v>3798</v>
      </c>
      <c r="F67" s="368">
        <v>1</v>
      </c>
    </row>
    <row r="68" spans="1:6" ht="15.75" customHeight="1">
      <c r="A68" s="362" t="s">
        <v>4604</v>
      </c>
      <c r="B68" s="392" t="s">
        <v>4750</v>
      </c>
      <c r="C68" s="362" t="s">
        <v>91</v>
      </c>
      <c r="D68" s="407" t="s">
        <v>4749</v>
      </c>
      <c r="E68" s="422" t="s">
        <v>3798</v>
      </c>
      <c r="F68" s="368">
        <v>1</v>
      </c>
    </row>
    <row r="69" spans="1:6" ht="15.75" customHeight="1">
      <c r="A69" s="362" t="s">
        <v>4604</v>
      </c>
      <c r="B69" s="392" t="s">
        <v>4752</v>
      </c>
      <c r="C69" s="362" t="s">
        <v>4753</v>
      </c>
      <c r="D69" s="407" t="s">
        <v>4751</v>
      </c>
      <c r="E69" s="422" t="s">
        <v>3794</v>
      </c>
      <c r="F69" s="368">
        <v>1</v>
      </c>
    </row>
    <row r="70" spans="1:6" ht="15.75" customHeight="1">
      <c r="A70" s="362" t="s">
        <v>4604</v>
      </c>
      <c r="B70" s="392" t="s">
        <v>4755</v>
      </c>
      <c r="C70" s="362" t="s">
        <v>4753</v>
      </c>
      <c r="D70" s="407" t="s">
        <v>4754</v>
      </c>
      <c r="E70" s="422" t="s">
        <v>3794</v>
      </c>
      <c r="F70" s="368">
        <v>1</v>
      </c>
    </row>
    <row r="71" spans="1:6" ht="15.75" customHeight="1">
      <c r="A71" s="362" t="s">
        <v>4604</v>
      </c>
      <c r="B71" s="392" t="s">
        <v>4757</v>
      </c>
      <c r="C71" s="362" t="s">
        <v>4753</v>
      </c>
      <c r="D71" s="407" t="s">
        <v>4756</v>
      </c>
      <c r="E71" s="422" t="s">
        <v>3794</v>
      </c>
      <c r="F71" s="368">
        <v>1</v>
      </c>
    </row>
    <row r="72" spans="1:6" ht="15.75" customHeight="1">
      <c r="A72" s="362" t="s">
        <v>4604</v>
      </c>
      <c r="B72" s="392" t="s">
        <v>4759</v>
      </c>
      <c r="C72" s="362" t="s">
        <v>4760</v>
      </c>
      <c r="D72" s="407" t="s">
        <v>4758</v>
      </c>
      <c r="E72" s="422" t="s">
        <v>3794</v>
      </c>
      <c r="F72" s="368">
        <v>1</v>
      </c>
    </row>
    <row r="73" spans="1:6" ht="15.75" customHeight="1">
      <c r="A73" s="362" t="s">
        <v>4604</v>
      </c>
      <c r="B73" s="392" t="s">
        <v>4762</v>
      </c>
      <c r="C73" s="362" t="s">
        <v>717</v>
      </c>
      <c r="D73" s="407" t="s">
        <v>4761</v>
      </c>
      <c r="E73" s="422" t="s">
        <v>3794</v>
      </c>
      <c r="F73" s="368">
        <v>1</v>
      </c>
    </row>
    <row r="74" spans="1:6" ht="15.75" customHeight="1">
      <c r="A74" s="362" t="s">
        <v>4604</v>
      </c>
      <c r="B74" s="392" t="s">
        <v>4764</v>
      </c>
      <c r="C74" s="362" t="s">
        <v>717</v>
      </c>
      <c r="D74" s="407" t="s">
        <v>4763</v>
      </c>
      <c r="E74" s="422" t="s">
        <v>3794</v>
      </c>
      <c r="F74" s="368">
        <v>1</v>
      </c>
    </row>
    <row r="75" spans="1:6" ht="15.75" customHeight="1">
      <c r="A75" s="362" t="s">
        <v>4604</v>
      </c>
      <c r="B75" s="392" t="s">
        <v>4766</v>
      </c>
      <c r="C75" s="362" t="s">
        <v>717</v>
      </c>
      <c r="D75" s="407" t="s">
        <v>4765</v>
      </c>
      <c r="E75" s="422" t="s">
        <v>3794</v>
      </c>
      <c r="F75" s="368">
        <v>1</v>
      </c>
    </row>
    <row r="76" spans="1:6" ht="15.75" customHeight="1">
      <c r="A76" s="362" t="s">
        <v>4604</v>
      </c>
      <c r="B76" s="392" t="s">
        <v>4768</v>
      </c>
      <c r="C76" s="362" t="s">
        <v>717</v>
      </c>
      <c r="D76" s="407" t="s">
        <v>4767</v>
      </c>
      <c r="E76" s="422" t="s">
        <v>3794</v>
      </c>
      <c r="F76" s="368">
        <v>1</v>
      </c>
    </row>
    <row r="77" spans="1:6" ht="15.75" customHeight="1">
      <c r="A77" s="362" t="s">
        <v>4604</v>
      </c>
      <c r="B77" s="392" t="s">
        <v>4770</v>
      </c>
      <c r="C77" s="362" t="s">
        <v>717</v>
      </c>
      <c r="D77" s="407" t="s">
        <v>4769</v>
      </c>
      <c r="E77" s="422" t="s">
        <v>3794</v>
      </c>
      <c r="F77" s="368">
        <v>1</v>
      </c>
    </row>
    <row r="78" spans="1:6" ht="15.75" customHeight="1">
      <c r="A78" s="362" t="s">
        <v>4604</v>
      </c>
      <c r="B78" s="392" t="s">
        <v>4772</v>
      </c>
      <c r="C78" s="362" t="s">
        <v>717</v>
      </c>
      <c r="D78" s="407" t="s">
        <v>4771</v>
      </c>
      <c r="E78" s="422" t="s">
        <v>3794</v>
      </c>
      <c r="F78" s="368">
        <v>1</v>
      </c>
    </row>
    <row r="79" spans="1:6" ht="15.75" customHeight="1">
      <c r="A79" s="362" t="s">
        <v>4604</v>
      </c>
      <c r="B79" s="392" t="s">
        <v>4774</v>
      </c>
      <c r="C79" s="362" t="s">
        <v>564</v>
      </c>
      <c r="D79" s="407" t="s">
        <v>4773</v>
      </c>
      <c r="E79" s="422" t="s">
        <v>3794</v>
      </c>
      <c r="F79" s="368">
        <v>1</v>
      </c>
    </row>
    <row r="80" spans="1:6" ht="15.75" customHeight="1">
      <c r="A80" s="362" t="s">
        <v>4604</v>
      </c>
      <c r="B80" s="392" t="s">
        <v>4776</v>
      </c>
      <c r="C80" s="362" t="s">
        <v>564</v>
      </c>
      <c r="D80" s="407" t="s">
        <v>4775</v>
      </c>
      <c r="E80" s="422" t="s">
        <v>3794</v>
      </c>
      <c r="F80" s="368">
        <v>1</v>
      </c>
    </row>
    <row r="81" spans="1:6" ht="15.75" customHeight="1">
      <c r="A81" s="362" t="s">
        <v>4604</v>
      </c>
      <c r="B81" s="392" t="s">
        <v>4778</v>
      </c>
      <c r="C81" s="362" t="s">
        <v>318</v>
      </c>
      <c r="D81" s="407" t="s">
        <v>4777</v>
      </c>
      <c r="E81" s="422" t="s">
        <v>3800</v>
      </c>
      <c r="F81" s="368">
        <v>1</v>
      </c>
    </row>
    <row r="82" spans="1:6" ht="15.75" customHeight="1">
      <c r="A82" s="362" t="s">
        <v>4604</v>
      </c>
      <c r="B82" s="392" t="s">
        <v>4780</v>
      </c>
      <c r="C82" s="362" t="s">
        <v>691</v>
      </c>
      <c r="D82" s="407" t="s">
        <v>4779</v>
      </c>
      <c r="E82" s="422" t="s">
        <v>3800</v>
      </c>
      <c r="F82" s="368">
        <v>1</v>
      </c>
    </row>
    <row r="83" spans="1:6" ht="15.75" customHeight="1">
      <c r="A83" s="362" t="s">
        <v>4604</v>
      </c>
      <c r="B83" s="392" t="s">
        <v>4782</v>
      </c>
      <c r="C83" s="362" t="s">
        <v>278</v>
      </c>
      <c r="D83" s="407" t="s">
        <v>4781</v>
      </c>
      <c r="E83" s="422" t="s">
        <v>3800</v>
      </c>
      <c r="F83" s="368">
        <v>1</v>
      </c>
    </row>
    <row r="84" spans="1:6" ht="15.75" customHeight="1">
      <c r="A84" s="362" t="s">
        <v>4604</v>
      </c>
      <c r="B84" s="392" t="s">
        <v>4784</v>
      </c>
      <c r="C84" s="362" t="s">
        <v>277</v>
      </c>
      <c r="D84" s="407" t="s">
        <v>4783</v>
      </c>
      <c r="E84" s="422" t="s">
        <v>3800</v>
      </c>
      <c r="F84" s="368">
        <v>1</v>
      </c>
    </row>
    <row r="85" spans="1:6" ht="15.75" customHeight="1">
      <c r="A85" s="362" t="s">
        <v>4604</v>
      </c>
      <c r="B85" s="392" t="s">
        <v>4786</v>
      </c>
      <c r="C85" s="362" t="s">
        <v>371</v>
      </c>
      <c r="D85" s="407" t="s">
        <v>4785</v>
      </c>
      <c r="E85" s="422" t="s">
        <v>3800</v>
      </c>
      <c r="F85" s="368">
        <v>1</v>
      </c>
    </row>
    <row r="86" spans="1:6" ht="15.75" customHeight="1">
      <c r="A86" s="362" t="s">
        <v>4604</v>
      </c>
      <c r="B86" s="392" t="s">
        <v>4788</v>
      </c>
      <c r="C86" s="362" t="s">
        <v>4789</v>
      </c>
      <c r="D86" s="407" t="s">
        <v>4787</v>
      </c>
      <c r="E86" s="422" t="s">
        <v>3800</v>
      </c>
      <c r="F86" s="368">
        <v>1</v>
      </c>
    </row>
    <row r="87" spans="1:6" ht="15.75" customHeight="1">
      <c r="A87" s="362" t="s">
        <v>4604</v>
      </c>
      <c r="B87" s="392" t="s">
        <v>4791</v>
      </c>
      <c r="C87" s="362" t="s">
        <v>4789</v>
      </c>
      <c r="D87" s="407" t="s">
        <v>4790</v>
      </c>
      <c r="E87" s="422" t="s">
        <v>3800</v>
      </c>
      <c r="F87" s="368">
        <v>1</v>
      </c>
    </row>
    <row r="88" spans="1:6" ht="15.75" customHeight="1">
      <c r="A88" s="362" t="s">
        <v>4604</v>
      </c>
      <c r="B88" s="392" t="s">
        <v>4793</v>
      </c>
      <c r="C88" s="362" t="s">
        <v>4794</v>
      </c>
      <c r="D88" s="407" t="s">
        <v>4792</v>
      </c>
      <c r="E88" s="422" t="s">
        <v>3800</v>
      </c>
      <c r="F88" s="368">
        <v>1</v>
      </c>
    </row>
    <row r="89" spans="1:6" ht="15.75" customHeight="1">
      <c r="A89" s="362" t="s">
        <v>4604</v>
      </c>
      <c r="B89" s="392" t="s">
        <v>4796</v>
      </c>
      <c r="C89" s="362" t="s">
        <v>4797</v>
      </c>
      <c r="D89" s="407" t="s">
        <v>4795</v>
      </c>
      <c r="E89" s="422" t="s">
        <v>3800</v>
      </c>
      <c r="F89" s="368">
        <v>1</v>
      </c>
    </row>
    <row r="90" spans="1:6" ht="15.75" customHeight="1">
      <c r="A90" s="362" t="s">
        <v>4604</v>
      </c>
      <c r="B90" s="392" t="s">
        <v>4799</v>
      </c>
      <c r="C90" s="362" t="s">
        <v>4797</v>
      </c>
      <c r="D90" s="407" t="s">
        <v>4798</v>
      </c>
      <c r="E90" s="422" t="s">
        <v>3800</v>
      </c>
      <c r="F90" s="368">
        <v>1</v>
      </c>
    </row>
    <row r="91" spans="1:6" ht="15.75" customHeight="1">
      <c r="A91" s="362" t="s">
        <v>4604</v>
      </c>
      <c r="B91" s="392" t="s">
        <v>4801</v>
      </c>
      <c r="C91" s="362" t="s">
        <v>4797</v>
      </c>
      <c r="D91" s="407" t="s">
        <v>4800</v>
      </c>
      <c r="E91" s="422" t="s">
        <v>3800</v>
      </c>
      <c r="F91" s="368">
        <v>1</v>
      </c>
    </row>
    <row r="92" spans="1:6" ht="15.75" customHeight="1">
      <c r="A92" s="362" t="s">
        <v>4604</v>
      </c>
      <c r="B92" s="392" t="s">
        <v>4803</v>
      </c>
      <c r="C92" s="362" t="s">
        <v>4797</v>
      </c>
      <c r="D92" s="407" t="s">
        <v>4802</v>
      </c>
      <c r="E92" s="422" t="s">
        <v>3800</v>
      </c>
      <c r="F92" s="368">
        <v>1</v>
      </c>
    </row>
    <row r="93" spans="1:6" ht="15.75" customHeight="1">
      <c r="A93" s="362" t="s">
        <v>4604</v>
      </c>
      <c r="B93" s="392" t="s">
        <v>4805</v>
      </c>
      <c r="C93" s="362" t="s">
        <v>4806</v>
      </c>
      <c r="D93" s="407" t="s">
        <v>4804</v>
      </c>
      <c r="E93" s="422" t="s">
        <v>3800</v>
      </c>
      <c r="F93" s="368">
        <v>1</v>
      </c>
    </row>
    <row r="94" spans="1:6" ht="15.75" customHeight="1">
      <c r="A94" s="362" t="s">
        <v>4604</v>
      </c>
      <c r="B94" s="392" t="s">
        <v>4808</v>
      </c>
      <c r="C94" s="362" t="s">
        <v>4806</v>
      </c>
      <c r="D94" s="407" t="s">
        <v>4807</v>
      </c>
      <c r="E94" s="422" t="s">
        <v>3800</v>
      </c>
      <c r="F94" s="368">
        <v>1</v>
      </c>
    </row>
    <row r="95" spans="1:6" ht="15.75" customHeight="1">
      <c r="A95" s="362" t="s">
        <v>4604</v>
      </c>
      <c r="B95" s="392" t="s">
        <v>4810</v>
      </c>
      <c r="C95" s="362" t="s">
        <v>2676</v>
      </c>
      <c r="D95" s="407" t="s">
        <v>4809</v>
      </c>
      <c r="E95" s="422" t="s">
        <v>3800</v>
      </c>
      <c r="F95" s="368">
        <v>1</v>
      </c>
    </row>
    <row r="96" spans="1:6" ht="15.75" customHeight="1">
      <c r="A96" s="362" t="s">
        <v>4604</v>
      </c>
      <c r="B96" s="392" t="s">
        <v>4812</v>
      </c>
      <c r="C96" s="362" t="s">
        <v>2676</v>
      </c>
      <c r="D96" s="407" t="s">
        <v>4811</v>
      </c>
      <c r="E96" s="422" t="s">
        <v>3800</v>
      </c>
      <c r="F96" s="368">
        <v>1</v>
      </c>
    </row>
    <row r="97" spans="1:6" ht="15.75" customHeight="1">
      <c r="A97" s="362" t="s">
        <v>4604</v>
      </c>
      <c r="B97" s="392" t="s">
        <v>4814</v>
      </c>
      <c r="C97" s="362" t="s">
        <v>2676</v>
      </c>
      <c r="D97" s="407" t="s">
        <v>4813</v>
      </c>
      <c r="E97" s="422" t="s">
        <v>3800</v>
      </c>
      <c r="F97" s="368">
        <v>1</v>
      </c>
    </row>
    <row r="98" spans="1:6" ht="15.75" customHeight="1">
      <c r="A98" s="362" t="s">
        <v>4604</v>
      </c>
      <c r="B98" s="392" t="s">
        <v>4816</v>
      </c>
      <c r="C98" s="362" t="s">
        <v>2676</v>
      </c>
      <c r="D98" s="407" t="s">
        <v>4815</v>
      </c>
      <c r="E98" s="422" t="s">
        <v>3800</v>
      </c>
      <c r="F98" s="368">
        <v>1</v>
      </c>
    </row>
    <row r="99" spans="1:6" ht="15.75" customHeight="1">
      <c r="A99" s="362" t="s">
        <v>4604</v>
      </c>
      <c r="B99" s="392" t="s">
        <v>4818</v>
      </c>
      <c r="C99" s="362" t="s">
        <v>85</v>
      </c>
      <c r="D99" s="407" t="s">
        <v>4817</v>
      </c>
      <c r="E99" s="422" t="s">
        <v>3800</v>
      </c>
      <c r="F99" s="368">
        <v>1</v>
      </c>
    </row>
    <row r="100" spans="1:6" ht="15.75" customHeight="1">
      <c r="A100" s="362" t="s">
        <v>4604</v>
      </c>
      <c r="B100" s="392" t="s">
        <v>4820</v>
      </c>
      <c r="C100" s="362" t="s">
        <v>85</v>
      </c>
      <c r="D100" s="407" t="s">
        <v>4819</v>
      </c>
      <c r="E100" s="422" t="s">
        <v>3800</v>
      </c>
      <c r="F100" s="368">
        <v>1</v>
      </c>
    </row>
    <row r="101" spans="1:6" ht="15.75" customHeight="1">
      <c r="A101" s="362" t="s">
        <v>4604</v>
      </c>
      <c r="B101" s="392" t="s">
        <v>4822</v>
      </c>
      <c r="C101" s="362" t="s">
        <v>85</v>
      </c>
      <c r="D101" s="407" t="s">
        <v>4821</v>
      </c>
      <c r="E101" s="422" t="s">
        <v>3800</v>
      </c>
      <c r="F101" s="368">
        <v>1</v>
      </c>
    </row>
    <row r="102" spans="1:6" ht="15.75" customHeight="1">
      <c r="A102" s="362" t="s">
        <v>4604</v>
      </c>
      <c r="B102" s="392" t="s">
        <v>4824</v>
      </c>
      <c r="C102" s="362" t="s">
        <v>85</v>
      </c>
      <c r="D102" s="407" t="s">
        <v>4823</v>
      </c>
      <c r="E102" s="422" t="s">
        <v>3800</v>
      </c>
      <c r="F102" s="368">
        <v>1</v>
      </c>
    </row>
    <row r="103" spans="1:6" ht="15.75" customHeight="1">
      <c r="A103" s="362" t="s">
        <v>4604</v>
      </c>
      <c r="B103" s="392" t="s">
        <v>4826</v>
      </c>
      <c r="C103" s="362" t="s">
        <v>4789</v>
      </c>
      <c r="D103" s="407" t="s">
        <v>4825</v>
      </c>
      <c r="E103" s="422" t="s">
        <v>3800</v>
      </c>
      <c r="F103" s="368">
        <v>1</v>
      </c>
    </row>
    <row r="104" spans="1:6" ht="15.75" customHeight="1">
      <c r="A104" s="362" t="s">
        <v>4604</v>
      </c>
      <c r="B104" s="392" t="s">
        <v>4828</v>
      </c>
      <c r="C104" s="362" t="s">
        <v>4797</v>
      </c>
      <c r="D104" s="407" t="s">
        <v>4827</v>
      </c>
      <c r="E104" s="422" t="s">
        <v>3800</v>
      </c>
      <c r="F104" s="368">
        <v>1</v>
      </c>
    </row>
    <row r="105" spans="1:6" ht="15.75" customHeight="1">
      <c r="A105" s="362" t="s">
        <v>4604</v>
      </c>
      <c r="B105" s="392" t="s">
        <v>4830</v>
      </c>
      <c r="C105" s="362" t="s">
        <v>68</v>
      </c>
      <c r="D105" s="407" t="s">
        <v>4829</v>
      </c>
      <c r="E105" s="422" t="s">
        <v>3800</v>
      </c>
      <c r="F105" s="368">
        <v>1</v>
      </c>
    </row>
    <row r="106" spans="1:6" ht="15.75" customHeight="1">
      <c r="A106" s="362" t="s">
        <v>4604</v>
      </c>
      <c r="B106" s="392" t="s">
        <v>4832</v>
      </c>
      <c r="C106" s="362" t="s">
        <v>68</v>
      </c>
      <c r="D106" s="407" t="s">
        <v>4831</v>
      </c>
      <c r="E106" s="422" t="s">
        <v>3800</v>
      </c>
      <c r="F106" s="368">
        <v>1</v>
      </c>
    </row>
    <row r="107" spans="1:6" ht="15.75" customHeight="1">
      <c r="A107" s="362" t="s">
        <v>4604</v>
      </c>
      <c r="B107" s="392" t="s">
        <v>4834</v>
      </c>
      <c r="C107" s="362" t="s">
        <v>4835</v>
      </c>
      <c r="D107" s="407" t="s">
        <v>4833</v>
      </c>
      <c r="E107" s="422" t="s">
        <v>3796</v>
      </c>
      <c r="F107" s="368">
        <v>1</v>
      </c>
    </row>
    <row r="108" spans="1:6" ht="15.75" customHeight="1">
      <c r="A108" s="362" t="s">
        <v>4604</v>
      </c>
      <c r="B108" s="392" t="s">
        <v>4837</v>
      </c>
      <c r="C108" s="362" t="s">
        <v>4835</v>
      </c>
      <c r="D108" s="407" t="s">
        <v>4836</v>
      </c>
      <c r="E108" s="422" t="s">
        <v>3796</v>
      </c>
      <c r="F108" s="368">
        <v>1</v>
      </c>
    </row>
    <row r="109" spans="1:6" ht="15.75" customHeight="1">
      <c r="A109" s="362" t="s">
        <v>4604</v>
      </c>
      <c r="B109" s="392" t="s">
        <v>4839</v>
      </c>
      <c r="C109" s="362" t="s">
        <v>205</v>
      </c>
      <c r="D109" s="407" t="s">
        <v>4838</v>
      </c>
      <c r="E109" s="422" t="s">
        <v>3796</v>
      </c>
      <c r="F109" s="368">
        <v>1</v>
      </c>
    </row>
    <row r="110" spans="1:6" ht="15.75" customHeight="1">
      <c r="A110" s="362" t="s">
        <v>4604</v>
      </c>
      <c r="B110" s="392" t="s">
        <v>4841</v>
      </c>
      <c r="C110" s="362" t="s">
        <v>166</v>
      </c>
      <c r="D110" s="407" t="s">
        <v>4840</v>
      </c>
      <c r="E110" s="422" t="s">
        <v>3796</v>
      </c>
      <c r="F110" s="368">
        <v>1</v>
      </c>
    </row>
    <row r="111" spans="1:6" ht="15.75" customHeight="1">
      <c r="A111" s="362" t="s">
        <v>4604</v>
      </c>
      <c r="B111" s="392" t="s">
        <v>4843</v>
      </c>
      <c r="C111" s="362" t="s">
        <v>4844</v>
      </c>
      <c r="D111" s="407" t="s">
        <v>4842</v>
      </c>
      <c r="E111" s="422" t="s">
        <v>3796</v>
      </c>
      <c r="F111" s="368">
        <v>1</v>
      </c>
    </row>
    <row r="112" spans="1:6" ht="15.75" customHeight="1">
      <c r="A112" s="362" t="s">
        <v>4604</v>
      </c>
      <c r="B112" s="392" t="s">
        <v>4846</v>
      </c>
      <c r="C112" s="362" t="s">
        <v>4844</v>
      </c>
      <c r="D112" s="407" t="s">
        <v>4845</v>
      </c>
      <c r="E112" s="422" t="s">
        <v>3796</v>
      </c>
      <c r="F112" s="368">
        <v>1</v>
      </c>
    </row>
    <row r="113" spans="1:6" ht="15.75" customHeight="1">
      <c r="A113" s="362" t="s">
        <v>4604</v>
      </c>
      <c r="B113" s="392" t="s">
        <v>4848</v>
      </c>
      <c r="C113" s="362" t="s">
        <v>4849</v>
      </c>
      <c r="D113" s="407" t="s">
        <v>4847</v>
      </c>
      <c r="E113" s="422" t="s">
        <v>3796</v>
      </c>
      <c r="F113" s="368">
        <v>1</v>
      </c>
    </row>
    <row r="114" spans="1:6" ht="15.75" customHeight="1">
      <c r="A114" s="362" t="s">
        <v>4604</v>
      </c>
      <c r="B114" s="392" t="s">
        <v>4851</v>
      </c>
      <c r="C114" s="362" t="s">
        <v>4849</v>
      </c>
      <c r="D114" s="407" t="s">
        <v>4850</v>
      </c>
      <c r="E114" s="422" t="s">
        <v>3796</v>
      </c>
      <c r="F114" s="368">
        <v>1</v>
      </c>
    </row>
    <row r="115" spans="1:6" ht="15.75" customHeight="1">
      <c r="A115" s="362" t="s">
        <v>4604</v>
      </c>
      <c r="B115" s="392" t="s">
        <v>4853</v>
      </c>
      <c r="C115" s="362" t="s">
        <v>69</v>
      </c>
      <c r="D115" s="407" t="s">
        <v>4852</v>
      </c>
      <c r="E115" s="422" t="s">
        <v>3796</v>
      </c>
      <c r="F115" s="368">
        <v>1</v>
      </c>
    </row>
    <row r="116" spans="1:6" ht="15.75" customHeight="1">
      <c r="A116" s="362" t="s">
        <v>4604</v>
      </c>
      <c r="B116" s="392" t="s">
        <v>4855</v>
      </c>
      <c r="C116" s="362" t="s">
        <v>69</v>
      </c>
      <c r="D116" s="407" t="s">
        <v>4854</v>
      </c>
      <c r="E116" s="422" t="s">
        <v>3796</v>
      </c>
      <c r="F116" s="368">
        <v>1</v>
      </c>
    </row>
    <row r="117" spans="1:6" ht="15.75" customHeight="1">
      <c r="A117" s="362" t="s">
        <v>4604</v>
      </c>
      <c r="B117" s="392" t="s">
        <v>4857</v>
      </c>
      <c r="C117" s="362" t="s">
        <v>4670</v>
      </c>
      <c r="D117" s="407" t="s">
        <v>4856</v>
      </c>
      <c r="E117" s="422" t="s">
        <v>3796</v>
      </c>
      <c r="F117" s="368">
        <v>1</v>
      </c>
    </row>
    <row r="118" spans="1:6" ht="15.75" customHeight="1">
      <c r="A118" s="362" t="s">
        <v>4604</v>
      </c>
      <c r="B118" s="392" t="s">
        <v>4859</v>
      </c>
      <c r="C118" s="362" t="s">
        <v>4670</v>
      </c>
      <c r="D118" s="407" t="s">
        <v>4858</v>
      </c>
      <c r="E118" s="422" t="s">
        <v>3796</v>
      </c>
      <c r="F118" s="368">
        <v>1</v>
      </c>
    </row>
    <row r="119" spans="1:6" ht="15.75" customHeight="1">
      <c r="A119" s="362" t="s">
        <v>4604</v>
      </c>
      <c r="B119" s="392" t="s">
        <v>4861</v>
      </c>
      <c r="C119" s="362" t="s">
        <v>4670</v>
      </c>
      <c r="D119" s="407" t="s">
        <v>4860</v>
      </c>
      <c r="E119" s="422" t="s">
        <v>3796</v>
      </c>
      <c r="F119" s="368">
        <v>1</v>
      </c>
    </row>
    <row r="120" spans="1:6" ht="15.75" customHeight="1">
      <c r="A120" s="362" t="s">
        <v>4604</v>
      </c>
      <c r="B120" s="392" t="s">
        <v>4863</v>
      </c>
      <c r="C120" s="362" t="s">
        <v>676</v>
      </c>
      <c r="D120" s="407" t="s">
        <v>4862</v>
      </c>
      <c r="E120" s="422" t="s">
        <v>3796</v>
      </c>
      <c r="F120" s="368">
        <v>1</v>
      </c>
    </row>
    <row r="121" spans="1:6" ht="15.75" customHeight="1">
      <c r="A121" s="362" t="s">
        <v>4604</v>
      </c>
      <c r="B121" s="392" t="s">
        <v>4865</v>
      </c>
      <c r="C121" s="362" t="s">
        <v>676</v>
      </c>
      <c r="D121" s="407" t="s">
        <v>4864</v>
      </c>
      <c r="E121" s="422" t="s">
        <v>3796</v>
      </c>
      <c r="F121" s="368">
        <v>1</v>
      </c>
    </row>
    <row r="122" spans="1:6" ht="15.75" customHeight="1">
      <c r="A122" s="369" t="s">
        <v>5883</v>
      </c>
      <c r="B122" s="393" t="s">
        <v>5903</v>
      </c>
      <c r="D122" s="407" t="s">
        <v>6274</v>
      </c>
      <c r="E122" s="422" t="s">
        <v>3794</v>
      </c>
      <c r="F122" s="368">
        <v>1</v>
      </c>
    </row>
    <row r="123" spans="1:6" ht="15.75" customHeight="1">
      <c r="A123" s="369" t="s">
        <v>5883</v>
      </c>
      <c r="B123" s="393" t="s">
        <v>5903</v>
      </c>
      <c r="D123" s="407" t="s">
        <v>6274</v>
      </c>
      <c r="E123" s="422" t="s">
        <v>3794</v>
      </c>
      <c r="F123" s="368">
        <v>1</v>
      </c>
    </row>
    <row r="124" spans="1:6" ht="15.75" customHeight="1">
      <c r="A124" s="369" t="s">
        <v>5883</v>
      </c>
      <c r="B124" s="393" t="s">
        <v>5904</v>
      </c>
      <c r="D124" s="407" t="s">
        <v>6275</v>
      </c>
      <c r="E124" s="422" t="s">
        <v>3796</v>
      </c>
      <c r="F124" s="368">
        <v>1</v>
      </c>
    </row>
    <row r="125" spans="1:6" ht="15.75" customHeight="1">
      <c r="A125" s="369" t="s">
        <v>5883</v>
      </c>
      <c r="B125" s="393" t="s">
        <v>5904</v>
      </c>
      <c r="D125" s="407" t="s">
        <v>6275</v>
      </c>
      <c r="E125" s="422" t="s">
        <v>3796</v>
      </c>
      <c r="F125" s="368">
        <v>1</v>
      </c>
    </row>
    <row r="126" spans="1:6" ht="15.75" customHeight="1">
      <c r="A126" s="369" t="s">
        <v>5883</v>
      </c>
      <c r="B126" s="393" t="s">
        <v>5905</v>
      </c>
      <c r="D126" s="407" t="s">
        <v>6276</v>
      </c>
      <c r="E126" s="422" t="s">
        <v>3794</v>
      </c>
      <c r="F126" s="368">
        <v>1</v>
      </c>
    </row>
    <row r="127" spans="1:6" ht="15.75" customHeight="1">
      <c r="A127" s="369" t="s">
        <v>5883</v>
      </c>
      <c r="B127" s="393" t="s">
        <v>5905</v>
      </c>
      <c r="D127" s="407" t="s">
        <v>6276</v>
      </c>
      <c r="E127" s="422" t="s">
        <v>3794</v>
      </c>
      <c r="F127" s="368">
        <v>1</v>
      </c>
    </row>
    <row r="128" spans="1:6" ht="15.75" customHeight="1">
      <c r="A128" s="369" t="s">
        <v>5883</v>
      </c>
      <c r="B128" s="393" t="s">
        <v>5906</v>
      </c>
      <c r="D128" s="407" t="s">
        <v>6277</v>
      </c>
      <c r="E128" s="422" t="s">
        <v>3796</v>
      </c>
      <c r="F128" s="368">
        <v>1</v>
      </c>
    </row>
    <row r="129" spans="1:6" ht="15.75" customHeight="1">
      <c r="A129" s="369" t="s">
        <v>5883</v>
      </c>
      <c r="B129" s="393" t="s">
        <v>5906</v>
      </c>
      <c r="D129" s="407" t="s">
        <v>6277</v>
      </c>
      <c r="E129" s="422" t="s">
        <v>3796</v>
      </c>
      <c r="F129" s="368">
        <v>1</v>
      </c>
    </row>
    <row r="130" spans="1:6" ht="15.75" customHeight="1">
      <c r="A130" s="369" t="s">
        <v>5883</v>
      </c>
      <c r="B130" s="393" t="s">
        <v>5907</v>
      </c>
      <c r="D130" s="407" t="s">
        <v>6278</v>
      </c>
      <c r="E130" s="422" t="s">
        <v>3798</v>
      </c>
      <c r="F130" s="368">
        <v>1</v>
      </c>
    </row>
    <row r="131" spans="1:6" ht="15.75" customHeight="1">
      <c r="A131" s="369" t="s">
        <v>5883</v>
      </c>
      <c r="B131" s="393" t="s">
        <v>5907</v>
      </c>
      <c r="D131" s="407" t="s">
        <v>6278</v>
      </c>
      <c r="E131" s="422" t="s">
        <v>3798</v>
      </c>
      <c r="F131" s="368">
        <v>1</v>
      </c>
    </row>
    <row r="132" spans="1:6" ht="15.75" customHeight="1">
      <c r="A132" s="369" t="s">
        <v>5883</v>
      </c>
      <c r="B132" s="393" t="s">
        <v>5908</v>
      </c>
      <c r="D132" s="407" t="s">
        <v>6279</v>
      </c>
      <c r="E132" s="422" t="s">
        <v>3796</v>
      </c>
      <c r="F132" s="368">
        <v>1</v>
      </c>
    </row>
    <row r="133" spans="1:6" ht="15.75" customHeight="1">
      <c r="A133" s="369" t="s">
        <v>5883</v>
      </c>
      <c r="B133" s="393" t="s">
        <v>5908</v>
      </c>
      <c r="D133" s="407" t="s">
        <v>6279</v>
      </c>
      <c r="E133" s="422" t="s">
        <v>3796</v>
      </c>
      <c r="F133" s="368">
        <v>1</v>
      </c>
    </row>
    <row r="134" spans="1:6" ht="15.75" customHeight="1">
      <c r="A134" s="369" t="s">
        <v>5883</v>
      </c>
      <c r="B134" s="393" t="s">
        <v>5909</v>
      </c>
      <c r="D134" s="407" t="s">
        <v>6280</v>
      </c>
      <c r="E134" s="422" t="s">
        <v>3798</v>
      </c>
      <c r="F134" s="368">
        <v>1</v>
      </c>
    </row>
    <row r="135" spans="1:6" ht="15.75" customHeight="1">
      <c r="A135" s="369" t="s">
        <v>5883</v>
      </c>
      <c r="B135" s="393" t="s">
        <v>5909</v>
      </c>
      <c r="D135" s="407" t="s">
        <v>6280</v>
      </c>
      <c r="E135" s="422" t="s">
        <v>3798</v>
      </c>
      <c r="F135" s="368">
        <v>1</v>
      </c>
    </row>
    <row r="136" spans="1:6" ht="15.75" customHeight="1">
      <c r="A136" s="369" t="s">
        <v>5883</v>
      </c>
      <c r="B136" s="393" t="s">
        <v>5910</v>
      </c>
      <c r="D136" s="407" t="s">
        <v>6281</v>
      </c>
      <c r="E136" s="422" t="s">
        <v>3794</v>
      </c>
      <c r="F136" s="368">
        <v>1</v>
      </c>
    </row>
    <row r="137" spans="1:6" ht="15.75" customHeight="1">
      <c r="A137" s="369" t="s">
        <v>5883</v>
      </c>
      <c r="B137" s="393" t="s">
        <v>5910</v>
      </c>
      <c r="D137" s="407" t="s">
        <v>6281</v>
      </c>
      <c r="E137" s="422" t="s">
        <v>3794</v>
      </c>
      <c r="F137" s="368">
        <v>1</v>
      </c>
    </row>
    <row r="138" spans="1:6" ht="15.75" customHeight="1">
      <c r="A138" s="362" t="s">
        <v>29</v>
      </c>
      <c r="B138" s="392" t="s">
        <v>4867</v>
      </c>
      <c r="C138" s="362" t="s">
        <v>658</v>
      </c>
      <c r="D138" s="407" t="s">
        <v>4866</v>
      </c>
      <c r="E138" s="422" t="s">
        <v>3796</v>
      </c>
      <c r="F138" s="368">
        <v>1</v>
      </c>
    </row>
    <row r="139" spans="1:6" ht="15.75" customHeight="1">
      <c r="A139" s="369" t="s">
        <v>5874</v>
      </c>
      <c r="B139" s="393" t="s">
        <v>5911</v>
      </c>
      <c r="D139" s="407" t="s">
        <v>6282</v>
      </c>
      <c r="E139" s="422" t="s">
        <v>3796</v>
      </c>
      <c r="F139" s="368">
        <v>1</v>
      </c>
    </row>
    <row r="140" spans="1:6" ht="15.75" customHeight="1">
      <c r="A140" s="369" t="s">
        <v>5874</v>
      </c>
      <c r="B140" s="393" t="s">
        <v>5911</v>
      </c>
      <c r="D140" s="407" t="s">
        <v>6282</v>
      </c>
      <c r="E140" s="422" t="s">
        <v>3796</v>
      </c>
      <c r="F140" s="368">
        <v>1</v>
      </c>
    </row>
    <row r="141" spans="1:6" ht="15.75" customHeight="1">
      <c r="A141" s="358" t="s">
        <v>5874</v>
      </c>
      <c r="B141" s="393" t="s">
        <v>5912</v>
      </c>
      <c r="D141" s="407" t="s">
        <v>6282</v>
      </c>
      <c r="E141" s="422" t="s">
        <v>3796</v>
      </c>
      <c r="F141" s="368">
        <v>1</v>
      </c>
    </row>
    <row r="142" spans="1:6" ht="15.75" customHeight="1">
      <c r="A142" s="358" t="s">
        <v>5874</v>
      </c>
      <c r="B142" s="393" t="s">
        <v>5912</v>
      </c>
      <c r="D142" s="407" t="s">
        <v>6282</v>
      </c>
      <c r="E142" s="422" t="s">
        <v>3796</v>
      </c>
      <c r="F142" s="368">
        <v>1</v>
      </c>
    </row>
    <row r="143" spans="1:6" ht="15.75" customHeight="1">
      <c r="A143" s="358" t="s">
        <v>5874</v>
      </c>
      <c r="B143" s="393" t="s">
        <v>5913</v>
      </c>
      <c r="D143" s="407" t="s">
        <v>6283</v>
      </c>
      <c r="E143" s="422" t="s">
        <v>3798</v>
      </c>
      <c r="F143" s="368">
        <v>1</v>
      </c>
    </row>
    <row r="144" spans="1:6" ht="15.75" customHeight="1">
      <c r="A144" s="358" t="s">
        <v>5874</v>
      </c>
      <c r="B144" s="393" t="s">
        <v>5913</v>
      </c>
      <c r="D144" s="407" t="s">
        <v>6283</v>
      </c>
      <c r="E144" s="422" t="s">
        <v>3798</v>
      </c>
      <c r="F144" s="368">
        <v>1</v>
      </c>
    </row>
    <row r="145" spans="1:6" ht="15.75" customHeight="1">
      <c r="A145" s="358" t="s">
        <v>5874</v>
      </c>
      <c r="B145" s="393" t="s">
        <v>5914</v>
      </c>
      <c r="D145" s="407" t="s">
        <v>6284</v>
      </c>
      <c r="E145" s="422" t="s">
        <v>3794</v>
      </c>
      <c r="F145" s="368">
        <v>1</v>
      </c>
    </row>
    <row r="146" spans="1:6" ht="15.75" customHeight="1">
      <c r="A146" s="358" t="s">
        <v>5874</v>
      </c>
      <c r="B146" s="393" t="s">
        <v>5914</v>
      </c>
      <c r="D146" s="407" t="s">
        <v>6284</v>
      </c>
      <c r="E146" s="422" t="s">
        <v>3794</v>
      </c>
      <c r="F146" s="368">
        <v>1</v>
      </c>
    </row>
    <row r="147" spans="1:6" ht="15.75" customHeight="1">
      <c r="A147" s="358" t="s">
        <v>5874</v>
      </c>
      <c r="B147" s="393" t="s">
        <v>5915</v>
      </c>
      <c r="D147" s="407" t="s">
        <v>6285</v>
      </c>
      <c r="E147" s="422" t="s">
        <v>3796</v>
      </c>
      <c r="F147" s="368">
        <v>1</v>
      </c>
    </row>
    <row r="148" spans="1:6" ht="15.75" customHeight="1">
      <c r="A148" s="358" t="s">
        <v>5874</v>
      </c>
      <c r="B148" s="393" t="s">
        <v>5915</v>
      </c>
      <c r="D148" s="407" t="s">
        <v>6285</v>
      </c>
      <c r="E148" s="422" t="s">
        <v>3796</v>
      </c>
      <c r="F148" s="368">
        <v>1</v>
      </c>
    </row>
    <row r="149" spans="1:6" ht="15.75" customHeight="1">
      <c r="A149" s="358" t="s">
        <v>5874</v>
      </c>
      <c r="B149" s="393" t="s">
        <v>5916</v>
      </c>
      <c r="D149" s="407" t="s">
        <v>6286</v>
      </c>
      <c r="E149" s="422" t="s">
        <v>3794</v>
      </c>
      <c r="F149" s="368">
        <v>1</v>
      </c>
    </row>
    <row r="150" spans="1:6" ht="15.75" customHeight="1">
      <c r="A150" s="358" t="s">
        <v>5874</v>
      </c>
      <c r="B150" s="393" t="s">
        <v>5916</v>
      </c>
      <c r="D150" s="407" t="s">
        <v>6286</v>
      </c>
      <c r="E150" s="422" t="s">
        <v>3794</v>
      </c>
      <c r="F150" s="368">
        <v>1</v>
      </c>
    </row>
    <row r="151" spans="1:6" ht="15.75" customHeight="1">
      <c r="A151" s="358" t="s">
        <v>5874</v>
      </c>
      <c r="B151" s="393" t="s">
        <v>5917</v>
      </c>
      <c r="D151" s="407" t="s">
        <v>6287</v>
      </c>
      <c r="E151" s="422" t="s">
        <v>3796</v>
      </c>
      <c r="F151" s="368">
        <v>1</v>
      </c>
    </row>
    <row r="152" spans="1:6" ht="15.75" customHeight="1">
      <c r="A152" s="358" t="s">
        <v>5874</v>
      </c>
      <c r="B152" s="393" t="s">
        <v>5917</v>
      </c>
      <c r="D152" s="407" t="s">
        <v>6287</v>
      </c>
      <c r="E152" s="422" t="s">
        <v>3796</v>
      </c>
      <c r="F152" s="368">
        <v>1</v>
      </c>
    </row>
    <row r="153" spans="1:6" ht="15.75" customHeight="1">
      <c r="A153" s="358" t="s">
        <v>5874</v>
      </c>
      <c r="B153" s="393" t="s">
        <v>5918</v>
      </c>
      <c r="D153" s="407" t="s">
        <v>6288</v>
      </c>
      <c r="E153" s="422" t="s">
        <v>3798</v>
      </c>
      <c r="F153" s="368">
        <v>1</v>
      </c>
    </row>
    <row r="154" spans="1:6" ht="15.75" customHeight="1">
      <c r="A154" s="358" t="s">
        <v>5874</v>
      </c>
      <c r="B154" s="393" t="s">
        <v>5918</v>
      </c>
      <c r="D154" s="407" t="s">
        <v>6288</v>
      </c>
      <c r="E154" s="422" t="s">
        <v>3798</v>
      </c>
      <c r="F154" s="368">
        <v>1</v>
      </c>
    </row>
    <row r="155" spans="1:6" ht="15.75" customHeight="1">
      <c r="A155" s="358" t="s">
        <v>5874</v>
      </c>
      <c r="B155" s="393" t="s">
        <v>5919</v>
      </c>
      <c r="D155" s="407" t="s">
        <v>6289</v>
      </c>
      <c r="E155" s="422" t="s">
        <v>3794</v>
      </c>
      <c r="F155" s="368">
        <v>1</v>
      </c>
    </row>
    <row r="156" spans="1:6" ht="15.75" customHeight="1">
      <c r="A156" s="358" t="s">
        <v>5874</v>
      </c>
      <c r="B156" s="393" t="s">
        <v>5919</v>
      </c>
      <c r="D156" s="407" t="s">
        <v>6289</v>
      </c>
      <c r="E156" s="422" t="s">
        <v>3794</v>
      </c>
      <c r="F156" s="368">
        <v>1</v>
      </c>
    </row>
    <row r="157" spans="1:6" ht="15.75" customHeight="1">
      <c r="A157" s="358" t="s">
        <v>5874</v>
      </c>
      <c r="B157" s="393" t="s">
        <v>5920</v>
      </c>
      <c r="D157" s="407" t="s">
        <v>6290</v>
      </c>
      <c r="E157" s="422" t="s">
        <v>3798</v>
      </c>
      <c r="F157" s="368">
        <v>1</v>
      </c>
    </row>
    <row r="158" spans="1:6" ht="15.75" customHeight="1">
      <c r="A158" s="358" t="s">
        <v>5874</v>
      </c>
      <c r="B158" s="393" t="s">
        <v>5920</v>
      </c>
      <c r="D158" s="407" t="s">
        <v>6290</v>
      </c>
      <c r="E158" s="422" t="s">
        <v>3798</v>
      </c>
      <c r="F158" s="368">
        <v>1</v>
      </c>
    </row>
    <row r="159" spans="1:6" ht="15.75" customHeight="1">
      <c r="A159" s="358" t="s">
        <v>5874</v>
      </c>
      <c r="B159" s="393" t="s">
        <v>5909</v>
      </c>
      <c r="D159" s="407" t="s">
        <v>6280</v>
      </c>
      <c r="E159" s="422" t="s">
        <v>3798</v>
      </c>
      <c r="F159" s="368">
        <v>1</v>
      </c>
    </row>
    <row r="160" spans="1:6" ht="15.75" customHeight="1">
      <c r="A160" s="358" t="s">
        <v>5874</v>
      </c>
      <c r="B160" s="393" t="s">
        <v>5909</v>
      </c>
      <c r="D160" s="407" t="s">
        <v>6280</v>
      </c>
      <c r="E160" s="422" t="s">
        <v>3798</v>
      </c>
      <c r="F160" s="368">
        <v>1</v>
      </c>
    </row>
    <row r="161" spans="1:6" ht="15.75" customHeight="1">
      <c r="A161" s="358" t="s">
        <v>5875</v>
      </c>
      <c r="B161" s="393" t="s">
        <v>5921</v>
      </c>
      <c r="D161" s="407" t="s">
        <v>6291</v>
      </c>
      <c r="E161" s="422" t="s">
        <v>3798</v>
      </c>
      <c r="F161" s="368">
        <v>1</v>
      </c>
    </row>
    <row r="162" spans="1:6" ht="15.75" customHeight="1">
      <c r="A162" s="358" t="s">
        <v>5875</v>
      </c>
      <c r="B162" s="393" t="s">
        <v>5921</v>
      </c>
      <c r="D162" s="407" t="s">
        <v>6291</v>
      </c>
      <c r="E162" s="422" t="s">
        <v>3798</v>
      </c>
      <c r="F162" s="368">
        <v>1</v>
      </c>
    </row>
    <row r="163" spans="1:6" ht="15.75" customHeight="1">
      <c r="A163" s="358" t="s">
        <v>5875</v>
      </c>
      <c r="B163" s="393" t="s">
        <v>5922</v>
      </c>
      <c r="D163" s="407" t="s">
        <v>6292</v>
      </c>
      <c r="E163" s="422" t="s">
        <v>3796</v>
      </c>
      <c r="F163" s="368">
        <v>1</v>
      </c>
    </row>
    <row r="164" spans="1:6" ht="15.75" customHeight="1">
      <c r="A164" s="358" t="s">
        <v>5875</v>
      </c>
      <c r="B164" s="393" t="s">
        <v>5922</v>
      </c>
      <c r="D164" s="407" t="s">
        <v>6292</v>
      </c>
      <c r="E164" s="422" t="s">
        <v>3796</v>
      </c>
      <c r="F164" s="368">
        <v>1</v>
      </c>
    </row>
    <row r="165" spans="1:6" ht="15.75" customHeight="1">
      <c r="A165" s="358" t="s">
        <v>5875</v>
      </c>
      <c r="B165" s="393" t="s">
        <v>5923</v>
      </c>
      <c r="D165" s="407" t="s">
        <v>6293</v>
      </c>
      <c r="E165" s="422" t="s">
        <v>3794</v>
      </c>
      <c r="F165" s="368">
        <v>1</v>
      </c>
    </row>
    <row r="166" spans="1:6" ht="15.75" customHeight="1">
      <c r="A166" s="358" t="s">
        <v>5875</v>
      </c>
      <c r="B166" s="393" t="s">
        <v>5923</v>
      </c>
      <c r="D166" s="407" t="s">
        <v>6293</v>
      </c>
      <c r="E166" s="422" t="s">
        <v>3794</v>
      </c>
      <c r="F166" s="368">
        <v>1</v>
      </c>
    </row>
    <row r="167" spans="1:6" ht="15.75" customHeight="1">
      <c r="A167" s="358" t="s">
        <v>5875</v>
      </c>
      <c r="B167" s="393" t="s">
        <v>5924</v>
      </c>
      <c r="D167" s="407" t="s">
        <v>6294</v>
      </c>
      <c r="E167" s="422" t="s">
        <v>3798</v>
      </c>
      <c r="F167" s="368">
        <v>1</v>
      </c>
    </row>
    <row r="168" spans="1:6" ht="15.75" customHeight="1">
      <c r="A168" s="358" t="s">
        <v>5875</v>
      </c>
      <c r="B168" s="393" t="s">
        <v>5924</v>
      </c>
      <c r="D168" s="407" t="s">
        <v>6294</v>
      </c>
      <c r="E168" s="422" t="s">
        <v>3798</v>
      </c>
      <c r="F168" s="368">
        <v>1</v>
      </c>
    </row>
    <row r="169" spans="1:6" ht="15.75" customHeight="1">
      <c r="A169" s="358" t="s">
        <v>5875</v>
      </c>
      <c r="B169" s="393" t="s">
        <v>5925</v>
      </c>
      <c r="D169" s="407" t="s">
        <v>6295</v>
      </c>
      <c r="E169" s="422" t="s">
        <v>3798</v>
      </c>
      <c r="F169" s="368">
        <v>1</v>
      </c>
    </row>
    <row r="170" spans="1:6" ht="15.75" customHeight="1">
      <c r="A170" s="358" t="s">
        <v>5875</v>
      </c>
      <c r="B170" s="393" t="s">
        <v>5925</v>
      </c>
      <c r="D170" s="407" t="s">
        <v>6295</v>
      </c>
      <c r="E170" s="422" t="s">
        <v>3798</v>
      </c>
      <c r="F170" s="368">
        <v>1</v>
      </c>
    </row>
    <row r="171" spans="1:6" ht="15.75" customHeight="1">
      <c r="A171" s="358" t="s">
        <v>5875</v>
      </c>
      <c r="B171" s="393" t="s">
        <v>5926</v>
      </c>
      <c r="D171" s="407" t="s">
        <v>6296</v>
      </c>
      <c r="E171" s="422" t="s">
        <v>3796</v>
      </c>
      <c r="F171" s="368">
        <v>1</v>
      </c>
    </row>
    <row r="172" spans="1:6" ht="15.75" customHeight="1">
      <c r="A172" s="358" t="s">
        <v>5875</v>
      </c>
      <c r="B172" s="393" t="s">
        <v>5926</v>
      </c>
      <c r="D172" s="407" t="s">
        <v>6296</v>
      </c>
      <c r="E172" s="422" t="s">
        <v>3796</v>
      </c>
      <c r="F172" s="368">
        <v>1</v>
      </c>
    </row>
    <row r="173" spans="1:6" ht="15.75" customHeight="1">
      <c r="A173" s="358" t="s">
        <v>5875</v>
      </c>
      <c r="B173" s="393" t="s">
        <v>5927</v>
      </c>
      <c r="D173" s="407" t="s">
        <v>6297</v>
      </c>
      <c r="E173" s="422" t="s">
        <v>3796</v>
      </c>
      <c r="F173" s="368">
        <v>1</v>
      </c>
    </row>
    <row r="174" spans="1:6" ht="15.75" customHeight="1">
      <c r="A174" s="358" t="s">
        <v>5875</v>
      </c>
      <c r="B174" s="393" t="s">
        <v>5927</v>
      </c>
      <c r="D174" s="407" t="s">
        <v>6297</v>
      </c>
      <c r="E174" s="422" t="s">
        <v>3796</v>
      </c>
      <c r="F174" s="368">
        <v>1</v>
      </c>
    </row>
    <row r="175" spans="1:6" ht="15.75" customHeight="1">
      <c r="A175" s="358" t="s">
        <v>5875</v>
      </c>
      <c r="B175" s="393" t="s">
        <v>5928</v>
      </c>
      <c r="D175" s="407" t="s">
        <v>6298</v>
      </c>
      <c r="E175" s="422" t="s">
        <v>3798</v>
      </c>
      <c r="F175" s="368">
        <v>1</v>
      </c>
    </row>
    <row r="176" spans="1:6" ht="15.75" customHeight="1">
      <c r="A176" s="358" t="s">
        <v>5875</v>
      </c>
      <c r="B176" s="393" t="s">
        <v>5928</v>
      </c>
      <c r="D176" s="407" t="s">
        <v>6298</v>
      </c>
      <c r="E176" s="422" t="s">
        <v>3798</v>
      </c>
      <c r="F176" s="368">
        <v>1</v>
      </c>
    </row>
    <row r="177" spans="1:6" ht="15.75" customHeight="1">
      <c r="A177" s="358" t="s">
        <v>5875</v>
      </c>
      <c r="B177" s="393" t="s">
        <v>5929</v>
      </c>
      <c r="D177" s="407" t="s">
        <v>6299</v>
      </c>
      <c r="E177" s="422" t="s">
        <v>3798</v>
      </c>
      <c r="F177" s="368">
        <v>1</v>
      </c>
    </row>
    <row r="178" spans="1:6" ht="15.75" customHeight="1">
      <c r="A178" s="358" t="s">
        <v>5875</v>
      </c>
      <c r="B178" s="393" t="s">
        <v>5929</v>
      </c>
      <c r="D178" s="407" t="s">
        <v>6299</v>
      </c>
      <c r="E178" s="422" t="s">
        <v>3798</v>
      </c>
      <c r="F178" s="368">
        <v>1</v>
      </c>
    </row>
    <row r="179" spans="1:6" ht="15.75" customHeight="1">
      <c r="A179" s="358" t="s">
        <v>5875</v>
      </c>
      <c r="B179" s="393" t="s">
        <v>5930</v>
      </c>
      <c r="D179" s="407" t="s">
        <v>6300</v>
      </c>
      <c r="E179" s="422" t="s">
        <v>3798</v>
      </c>
      <c r="F179" s="368">
        <v>1</v>
      </c>
    </row>
    <row r="180" spans="1:6" ht="15.75" customHeight="1">
      <c r="A180" s="358" t="s">
        <v>5875</v>
      </c>
      <c r="B180" s="393" t="s">
        <v>5930</v>
      </c>
      <c r="D180" s="407" t="s">
        <v>6300</v>
      </c>
      <c r="E180" s="422" t="s">
        <v>3798</v>
      </c>
      <c r="F180" s="368">
        <v>1</v>
      </c>
    </row>
    <row r="181" spans="1:6" ht="15.75" customHeight="1">
      <c r="A181" s="358" t="s">
        <v>5875</v>
      </c>
      <c r="B181" s="393" t="s">
        <v>5931</v>
      </c>
      <c r="D181" s="407" t="s">
        <v>5808</v>
      </c>
      <c r="E181" s="422" t="s">
        <v>3798</v>
      </c>
      <c r="F181" s="368">
        <v>1</v>
      </c>
    </row>
    <row r="182" spans="1:6" ht="15.75" customHeight="1">
      <c r="A182" s="358" t="s">
        <v>5875</v>
      </c>
      <c r="B182" s="393" t="s">
        <v>5931</v>
      </c>
      <c r="D182" s="407" t="s">
        <v>5808</v>
      </c>
      <c r="E182" s="422" t="s">
        <v>3798</v>
      </c>
      <c r="F182" s="368">
        <v>1</v>
      </c>
    </row>
    <row r="183" spans="1:6" ht="15.75" customHeight="1">
      <c r="A183" s="358" t="s">
        <v>5875</v>
      </c>
      <c r="B183" s="393" t="s">
        <v>5932</v>
      </c>
      <c r="D183" s="407" t="s">
        <v>6301</v>
      </c>
      <c r="E183" s="422" t="s">
        <v>3798</v>
      </c>
      <c r="F183" s="368">
        <v>1</v>
      </c>
    </row>
    <row r="184" spans="1:6" ht="15.75" customHeight="1">
      <c r="A184" s="358" t="s">
        <v>5875</v>
      </c>
      <c r="B184" s="393" t="s">
        <v>5932</v>
      </c>
      <c r="D184" s="407" t="s">
        <v>6301</v>
      </c>
      <c r="E184" s="422" t="s">
        <v>3798</v>
      </c>
      <c r="F184" s="368">
        <v>1</v>
      </c>
    </row>
    <row r="185" spans="1:6" ht="15.75" customHeight="1">
      <c r="A185" s="358" t="s">
        <v>5875</v>
      </c>
      <c r="B185" s="393" t="s">
        <v>5933</v>
      </c>
      <c r="D185" s="407" t="s">
        <v>6302</v>
      </c>
      <c r="E185" s="422" t="s">
        <v>3794</v>
      </c>
      <c r="F185" s="368">
        <v>1</v>
      </c>
    </row>
    <row r="186" spans="1:6" ht="15.75" customHeight="1">
      <c r="A186" s="358" t="s">
        <v>5875</v>
      </c>
      <c r="B186" s="393" t="s">
        <v>5933</v>
      </c>
      <c r="D186" s="407" t="s">
        <v>6302</v>
      </c>
      <c r="E186" s="422" t="s">
        <v>3794</v>
      </c>
      <c r="F186" s="368">
        <v>1</v>
      </c>
    </row>
    <row r="187" spans="1:6" ht="15.75" customHeight="1">
      <c r="A187" s="358" t="s">
        <v>5875</v>
      </c>
      <c r="B187" s="393" t="s">
        <v>5934</v>
      </c>
      <c r="D187" s="407" t="s">
        <v>6303</v>
      </c>
      <c r="E187" s="422" t="s">
        <v>3794</v>
      </c>
      <c r="F187" s="368">
        <v>1</v>
      </c>
    </row>
    <row r="188" spans="1:6" ht="15.75" customHeight="1">
      <c r="A188" s="358" t="s">
        <v>5875</v>
      </c>
      <c r="B188" s="393" t="s">
        <v>5934</v>
      </c>
      <c r="D188" s="407" t="s">
        <v>6303</v>
      </c>
      <c r="E188" s="422" t="s">
        <v>3794</v>
      </c>
      <c r="F188" s="368">
        <v>1</v>
      </c>
    </row>
    <row r="189" spans="1:6" ht="15.75" customHeight="1">
      <c r="A189" s="358" t="s">
        <v>5875</v>
      </c>
      <c r="B189" s="393" t="s">
        <v>5935</v>
      </c>
      <c r="D189" s="407" t="s">
        <v>6304</v>
      </c>
      <c r="E189" s="422" t="s">
        <v>3794</v>
      </c>
      <c r="F189" s="368">
        <v>1</v>
      </c>
    </row>
    <row r="190" spans="1:6" ht="15.75" customHeight="1">
      <c r="A190" s="358" t="s">
        <v>5875</v>
      </c>
      <c r="B190" s="393" t="s">
        <v>5935</v>
      </c>
      <c r="D190" s="407" t="s">
        <v>6304</v>
      </c>
      <c r="E190" s="422" t="s">
        <v>3794</v>
      </c>
      <c r="F190" s="368">
        <v>1</v>
      </c>
    </row>
    <row r="191" spans="1:6" ht="15.75" customHeight="1">
      <c r="A191" s="358" t="s">
        <v>5875</v>
      </c>
      <c r="B191" s="393" t="s">
        <v>5936</v>
      </c>
      <c r="D191" s="407" t="s">
        <v>6305</v>
      </c>
      <c r="E191" s="422" t="s">
        <v>3798</v>
      </c>
      <c r="F191" s="368">
        <v>1</v>
      </c>
    </row>
    <row r="192" spans="1:6" ht="15.75" customHeight="1">
      <c r="A192" s="358" t="s">
        <v>5875</v>
      </c>
      <c r="B192" s="393" t="s">
        <v>5936</v>
      </c>
      <c r="D192" s="407" t="s">
        <v>6305</v>
      </c>
      <c r="E192" s="422" t="s">
        <v>3798</v>
      </c>
      <c r="F192" s="368">
        <v>1</v>
      </c>
    </row>
    <row r="193" spans="1:6" ht="15.75" customHeight="1">
      <c r="A193" s="358" t="s">
        <v>5875</v>
      </c>
      <c r="B193" s="393" t="s">
        <v>5937</v>
      </c>
      <c r="D193" s="407" t="s">
        <v>6306</v>
      </c>
      <c r="E193" s="422" t="s">
        <v>3798</v>
      </c>
      <c r="F193" s="368">
        <v>1</v>
      </c>
    </row>
    <row r="194" spans="1:6" ht="15.75" customHeight="1">
      <c r="A194" s="358" t="s">
        <v>5875</v>
      </c>
      <c r="B194" s="393" t="s">
        <v>5937</v>
      </c>
      <c r="D194" s="407" t="s">
        <v>6306</v>
      </c>
      <c r="E194" s="422" t="s">
        <v>3798</v>
      </c>
      <c r="F194" s="368">
        <v>1</v>
      </c>
    </row>
    <row r="195" spans="1:6" ht="15.75" customHeight="1">
      <c r="A195" s="358" t="s">
        <v>5875</v>
      </c>
      <c r="B195" s="393" t="s">
        <v>5938</v>
      </c>
      <c r="D195" s="407" t="s">
        <v>6307</v>
      </c>
      <c r="E195" s="422" t="s">
        <v>3798</v>
      </c>
      <c r="F195" s="368">
        <v>1</v>
      </c>
    </row>
    <row r="196" spans="1:6" ht="15.75" customHeight="1">
      <c r="A196" s="358" t="s">
        <v>5875</v>
      </c>
      <c r="B196" s="393" t="s">
        <v>5938</v>
      </c>
      <c r="D196" s="407" t="s">
        <v>6307</v>
      </c>
      <c r="E196" s="422" t="s">
        <v>3798</v>
      </c>
      <c r="F196" s="368">
        <v>1</v>
      </c>
    </row>
    <row r="197" spans="1:6" ht="15.75" customHeight="1">
      <c r="A197" s="358" t="s">
        <v>5875</v>
      </c>
      <c r="B197" s="393" t="s">
        <v>5939</v>
      </c>
      <c r="D197" s="407" t="s">
        <v>6308</v>
      </c>
      <c r="E197" s="422" t="s">
        <v>3794</v>
      </c>
      <c r="F197" s="368">
        <v>1</v>
      </c>
    </row>
    <row r="198" spans="1:6" ht="15.75" customHeight="1">
      <c r="A198" s="358" t="s">
        <v>5875</v>
      </c>
      <c r="B198" s="393" t="s">
        <v>5939</v>
      </c>
      <c r="D198" s="407" t="s">
        <v>6308</v>
      </c>
      <c r="E198" s="422" t="s">
        <v>3794</v>
      </c>
      <c r="F198" s="368">
        <v>1</v>
      </c>
    </row>
    <row r="199" spans="1:6" ht="15.75" customHeight="1">
      <c r="A199" s="358" t="s">
        <v>5875</v>
      </c>
      <c r="B199" s="393" t="s">
        <v>5940</v>
      </c>
      <c r="D199" s="407" t="s">
        <v>6309</v>
      </c>
      <c r="E199" s="422" t="s">
        <v>3794</v>
      </c>
      <c r="F199" s="368">
        <v>1</v>
      </c>
    </row>
    <row r="200" spans="1:6" ht="15.75" customHeight="1">
      <c r="A200" s="358" t="s">
        <v>5875</v>
      </c>
      <c r="B200" s="393" t="s">
        <v>5940</v>
      </c>
      <c r="D200" s="407" t="s">
        <v>6309</v>
      </c>
      <c r="E200" s="422" t="s">
        <v>3794</v>
      </c>
      <c r="F200" s="368">
        <v>1</v>
      </c>
    </row>
    <row r="201" spans="1:6" ht="15.75" customHeight="1">
      <c r="A201" s="358" t="s">
        <v>5875</v>
      </c>
      <c r="B201" s="393" t="s">
        <v>5941</v>
      </c>
      <c r="D201" s="407" t="s">
        <v>6310</v>
      </c>
      <c r="E201" s="422" t="s">
        <v>3798</v>
      </c>
      <c r="F201" s="368">
        <v>1</v>
      </c>
    </row>
    <row r="202" spans="1:6" ht="15.75" customHeight="1">
      <c r="A202" s="358" t="s">
        <v>5875</v>
      </c>
      <c r="B202" s="393" t="s">
        <v>5941</v>
      </c>
      <c r="D202" s="407" t="s">
        <v>6310</v>
      </c>
      <c r="E202" s="422" t="s">
        <v>3798</v>
      </c>
      <c r="F202" s="368">
        <v>1</v>
      </c>
    </row>
    <row r="203" spans="1:6" ht="15.75" customHeight="1">
      <c r="A203" s="358" t="s">
        <v>5875</v>
      </c>
      <c r="B203" s="393" t="s">
        <v>5942</v>
      </c>
      <c r="D203" s="407" t="s">
        <v>6311</v>
      </c>
      <c r="E203" s="422" t="s">
        <v>3794</v>
      </c>
      <c r="F203" s="368">
        <v>1</v>
      </c>
    </row>
    <row r="204" spans="1:6" ht="15.75" customHeight="1">
      <c r="A204" s="358" t="s">
        <v>5875</v>
      </c>
      <c r="B204" s="393" t="s">
        <v>5942</v>
      </c>
      <c r="D204" s="407" t="s">
        <v>6311</v>
      </c>
      <c r="E204" s="422" t="s">
        <v>3794</v>
      </c>
      <c r="F204" s="368">
        <v>1</v>
      </c>
    </row>
    <row r="205" spans="1:6" ht="15.75" customHeight="1">
      <c r="A205" s="358" t="s">
        <v>5875</v>
      </c>
      <c r="B205" s="393" t="s">
        <v>5943</v>
      </c>
      <c r="D205" s="407" t="s">
        <v>6312</v>
      </c>
      <c r="E205" s="422" t="s">
        <v>3796</v>
      </c>
      <c r="F205" s="368">
        <v>1</v>
      </c>
    </row>
    <row r="206" spans="1:6" ht="15.75" customHeight="1">
      <c r="A206" s="358" t="s">
        <v>5875</v>
      </c>
      <c r="B206" s="393" t="s">
        <v>5943</v>
      </c>
      <c r="D206" s="407" t="s">
        <v>6312</v>
      </c>
      <c r="E206" s="422" t="s">
        <v>3796</v>
      </c>
      <c r="F206" s="368">
        <v>1</v>
      </c>
    </row>
    <row r="207" spans="1:6" ht="15.75" customHeight="1">
      <c r="A207" s="358" t="s">
        <v>5875</v>
      </c>
      <c r="B207" s="393" t="s">
        <v>5944</v>
      </c>
      <c r="D207" s="407" t="s">
        <v>6313</v>
      </c>
      <c r="E207" s="422" t="s">
        <v>3794</v>
      </c>
      <c r="F207" s="368">
        <v>1</v>
      </c>
    </row>
    <row r="208" spans="1:6" ht="15.75" customHeight="1">
      <c r="A208" s="358" t="s">
        <v>5875</v>
      </c>
      <c r="B208" s="393" t="s">
        <v>5944</v>
      </c>
      <c r="D208" s="407" t="s">
        <v>6313</v>
      </c>
      <c r="E208" s="422" t="s">
        <v>3794</v>
      </c>
      <c r="F208" s="368">
        <v>1</v>
      </c>
    </row>
    <row r="209" spans="1:6" ht="15.75" customHeight="1">
      <c r="A209" s="358" t="s">
        <v>5875</v>
      </c>
      <c r="B209" s="393" t="s">
        <v>5945</v>
      </c>
      <c r="D209" s="407" t="s">
        <v>6314</v>
      </c>
      <c r="E209" s="422" t="s">
        <v>3796</v>
      </c>
      <c r="F209" s="368">
        <v>1</v>
      </c>
    </row>
    <row r="210" spans="1:6" ht="15.75" customHeight="1">
      <c r="A210" s="358" t="s">
        <v>5875</v>
      </c>
      <c r="B210" s="393" t="s">
        <v>5945</v>
      </c>
      <c r="D210" s="407" t="s">
        <v>6314</v>
      </c>
      <c r="E210" s="422" t="s">
        <v>3796</v>
      </c>
      <c r="F210" s="368">
        <v>1</v>
      </c>
    </row>
    <row r="211" spans="1:6" ht="15.75" customHeight="1">
      <c r="A211" s="358" t="s">
        <v>5875</v>
      </c>
      <c r="B211" s="393" t="s">
        <v>5946</v>
      </c>
      <c r="D211" s="407" t="s">
        <v>6315</v>
      </c>
      <c r="E211" s="422" t="s">
        <v>3796</v>
      </c>
      <c r="F211" s="368">
        <v>1</v>
      </c>
    </row>
    <row r="212" spans="1:6" ht="15.75" customHeight="1">
      <c r="A212" s="358" t="s">
        <v>5875</v>
      </c>
      <c r="B212" s="393" t="s">
        <v>5946</v>
      </c>
      <c r="D212" s="407" t="s">
        <v>6315</v>
      </c>
      <c r="E212" s="422" t="s">
        <v>3796</v>
      </c>
      <c r="F212" s="368">
        <v>1</v>
      </c>
    </row>
    <row r="213" spans="1:6" ht="15.75" customHeight="1">
      <c r="A213" s="358" t="s">
        <v>5875</v>
      </c>
      <c r="B213" s="393" t="s">
        <v>5947</v>
      </c>
      <c r="D213" s="407" t="s">
        <v>6316</v>
      </c>
      <c r="E213" s="422" t="s">
        <v>3798</v>
      </c>
      <c r="F213" s="368">
        <v>1</v>
      </c>
    </row>
    <row r="214" spans="1:6" ht="15.75" customHeight="1">
      <c r="A214" s="358" t="s">
        <v>5875</v>
      </c>
      <c r="B214" s="393" t="s">
        <v>5947</v>
      </c>
      <c r="D214" s="407" t="s">
        <v>6316</v>
      </c>
      <c r="E214" s="422" t="s">
        <v>3798</v>
      </c>
      <c r="F214" s="368">
        <v>1</v>
      </c>
    </row>
    <row r="215" spans="1:6" ht="15.75" customHeight="1">
      <c r="A215" s="358" t="s">
        <v>5875</v>
      </c>
      <c r="B215" s="393" t="s">
        <v>5948</v>
      </c>
      <c r="D215" s="407" t="s">
        <v>6317</v>
      </c>
      <c r="E215" s="422" t="s">
        <v>3798</v>
      </c>
      <c r="F215" s="368">
        <v>1</v>
      </c>
    </row>
    <row r="216" spans="1:6" ht="15.75" customHeight="1">
      <c r="A216" s="358" t="s">
        <v>5875</v>
      </c>
      <c r="B216" s="393" t="s">
        <v>5948</v>
      </c>
      <c r="D216" s="407" t="s">
        <v>6317</v>
      </c>
      <c r="E216" s="422" t="s">
        <v>3798</v>
      </c>
      <c r="F216" s="368">
        <v>1</v>
      </c>
    </row>
    <row r="217" spans="1:6" ht="15.75" customHeight="1">
      <c r="A217" s="358" t="s">
        <v>5875</v>
      </c>
      <c r="B217" s="393" t="s">
        <v>5949</v>
      </c>
      <c r="D217" s="407" t="s">
        <v>6318</v>
      </c>
      <c r="E217" s="422" t="s">
        <v>3796</v>
      </c>
      <c r="F217" s="368">
        <v>1</v>
      </c>
    </row>
    <row r="218" spans="1:6" ht="15.75" customHeight="1">
      <c r="A218" s="358" t="s">
        <v>5875</v>
      </c>
      <c r="B218" s="393" t="s">
        <v>5949</v>
      </c>
      <c r="D218" s="407" t="s">
        <v>6318</v>
      </c>
      <c r="E218" s="422" t="s">
        <v>3796</v>
      </c>
      <c r="F218" s="368">
        <v>1</v>
      </c>
    </row>
    <row r="219" spans="1:6" ht="15.75" customHeight="1">
      <c r="A219" s="358" t="s">
        <v>5875</v>
      </c>
      <c r="B219" s="393" t="s">
        <v>5950</v>
      </c>
      <c r="D219" s="407" t="s">
        <v>6319</v>
      </c>
      <c r="E219" s="422" t="s">
        <v>3800</v>
      </c>
      <c r="F219" s="368">
        <v>1</v>
      </c>
    </row>
    <row r="220" spans="1:6" ht="15.75" customHeight="1">
      <c r="A220" s="358" t="s">
        <v>5875</v>
      </c>
      <c r="B220" s="393" t="s">
        <v>5950</v>
      </c>
      <c r="D220" s="407" t="s">
        <v>6319</v>
      </c>
      <c r="E220" s="422" t="s">
        <v>3800</v>
      </c>
      <c r="F220" s="368">
        <v>1</v>
      </c>
    </row>
    <row r="221" spans="1:6" ht="15.75" customHeight="1">
      <c r="A221" s="358" t="s">
        <v>5875</v>
      </c>
      <c r="B221" s="392" t="s">
        <v>6639</v>
      </c>
      <c r="D221" s="407" t="s">
        <v>6661</v>
      </c>
      <c r="E221" s="422" t="s">
        <v>3798</v>
      </c>
      <c r="F221" s="368">
        <v>2</v>
      </c>
    </row>
    <row r="222" spans="1:6" ht="15.75" customHeight="1">
      <c r="A222" s="358" t="s">
        <v>5875</v>
      </c>
      <c r="B222" s="393" t="s">
        <v>5951</v>
      </c>
      <c r="D222" s="407" t="s">
        <v>6320</v>
      </c>
      <c r="E222" s="422" t="s">
        <v>3794</v>
      </c>
      <c r="F222" s="368">
        <v>1</v>
      </c>
    </row>
    <row r="223" spans="1:6" ht="15.75" customHeight="1">
      <c r="A223" s="358" t="s">
        <v>5875</v>
      </c>
      <c r="B223" s="393" t="s">
        <v>5951</v>
      </c>
      <c r="D223" s="407" t="s">
        <v>6320</v>
      </c>
      <c r="E223" s="422" t="s">
        <v>3794</v>
      </c>
      <c r="F223" s="368">
        <v>1</v>
      </c>
    </row>
    <row r="224" spans="1:6" ht="15.75" customHeight="1">
      <c r="A224" s="358" t="s">
        <v>5875</v>
      </c>
      <c r="B224" s="393" t="s">
        <v>5952</v>
      </c>
      <c r="D224" s="407" t="s">
        <v>6321</v>
      </c>
      <c r="E224" s="422" t="s">
        <v>3794</v>
      </c>
      <c r="F224" s="368">
        <v>1</v>
      </c>
    </row>
    <row r="225" spans="1:6" ht="15.75" customHeight="1">
      <c r="A225" s="358" t="s">
        <v>5875</v>
      </c>
      <c r="B225" s="393" t="s">
        <v>5952</v>
      </c>
      <c r="D225" s="407" t="s">
        <v>6321</v>
      </c>
      <c r="E225" s="422" t="s">
        <v>3794</v>
      </c>
      <c r="F225" s="368">
        <v>1</v>
      </c>
    </row>
    <row r="226" spans="1:6" ht="15.75" customHeight="1">
      <c r="A226" s="358" t="s">
        <v>5875</v>
      </c>
      <c r="B226" s="393" t="s">
        <v>5953</v>
      </c>
      <c r="D226" s="407" t="s">
        <v>6322</v>
      </c>
      <c r="E226" s="422" t="s">
        <v>3798</v>
      </c>
      <c r="F226" s="368">
        <v>1</v>
      </c>
    </row>
    <row r="227" spans="1:6" ht="15.75" customHeight="1">
      <c r="A227" s="358" t="s">
        <v>5875</v>
      </c>
      <c r="B227" s="393" t="s">
        <v>5953</v>
      </c>
      <c r="D227" s="407" t="s">
        <v>6322</v>
      </c>
      <c r="E227" s="422" t="s">
        <v>3798</v>
      </c>
      <c r="F227" s="368">
        <v>1</v>
      </c>
    </row>
    <row r="228" spans="1:6" ht="15.75" customHeight="1">
      <c r="A228" s="358" t="s">
        <v>5875</v>
      </c>
      <c r="B228" s="393" t="s">
        <v>5954</v>
      </c>
      <c r="D228" s="407" t="s">
        <v>6323</v>
      </c>
      <c r="E228" s="422" t="s">
        <v>3796</v>
      </c>
      <c r="F228" s="368">
        <v>1</v>
      </c>
    </row>
    <row r="229" spans="1:6" ht="15.75" customHeight="1">
      <c r="A229" s="358" t="s">
        <v>5875</v>
      </c>
      <c r="B229" s="393" t="s">
        <v>5954</v>
      </c>
      <c r="D229" s="407" t="s">
        <v>6323</v>
      </c>
      <c r="E229" s="422" t="s">
        <v>3796</v>
      </c>
      <c r="F229" s="368">
        <v>1</v>
      </c>
    </row>
    <row r="230" spans="1:6" ht="15.75" customHeight="1">
      <c r="A230" s="358" t="s">
        <v>5875</v>
      </c>
      <c r="B230" s="393" t="s">
        <v>5955</v>
      </c>
      <c r="D230" s="407" t="s">
        <v>6324</v>
      </c>
      <c r="E230" s="422" t="s">
        <v>3796</v>
      </c>
      <c r="F230" s="368">
        <v>1</v>
      </c>
    </row>
    <row r="231" spans="1:6" ht="15.75" customHeight="1">
      <c r="A231" s="358" t="s">
        <v>5875</v>
      </c>
      <c r="B231" s="393" t="s">
        <v>5955</v>
      </c>
      <c r="D231" s="407" t="s">
        <v>6324</v>
      </c>
      <c r="E231" s="422" t="s">
        <v>3796</v>
      </c>
      <c r="F231" s="368">
        <v>1</v>
      </c>
    </row>
    <row r="232" spans="1:6" ht="15.75" customHeight="1">
      <c r="A232" s="358" t="s">
        <v>5875</v>
      </c>
      <c r="B232" s="393" t="s">
        <v>5956</v>
      </c>
      <c r="D232" s="407" t="s">
        <v>6325</v>
      </c>
      <c r="E232" s="422" t="s">
        <v>3796</v>
      </c>
      <c r="F232" s="368">
        <v>1</v>
      </c>
    </row>
    <row r="233" spans="1:6" ht="15.75" customHeight="1">
      <c r="A233" s="358" t="s">
        <v>5875</v>
      </c>
      <c r="B233" s="393" t="s">
        <v>5956</v>
      </c>
      <c r="D233" s="407" t="s">
        <v>6325</v>
      </c>
      <c r="E233" s="422" t="s">
        <v>3796</v>
      </c>
      <c r="F233" s="368">
        <v>1</v>
      </c>
    </row>
    <row r="234" spans="1:6" ht="15.75" customHeight="1">
      <c r="A234" s="358" t="s">
        <v>5875</v>
      </c>
      <c r="B234" s="393" t="s">
        <v>5957</v>
      </c>
      <c r="D234" s="407" t="s">
        <v>6326</v>
      </c>
      <c r="E234" s="422" t="s">
        <v>3796</v>
      </c>
      <c r="F234" s="368">
        <v>1</v>
      </c>
    </row>
    <row r="235" spans="1:6" ht="15.75" customHeight="1">
      <c r="A235" s="358" t="s">
        <v>5875</v>
      </c>
      <c r="B235" s="393" t="s">
        <v>5957</v>
      </c>
      <c r="D235" s="407" t="s">
        <v>6326</v>
      </c>
      <c r="E235" s="422" t="s">
        <v>3796</v>
      </c>
      <c r="F235" s="368">
        <v>1</v>
      </c>
    </row>
    <row r="236" spans="1:6" ht="15.75" customHeight="1">
      <c r="A236" s="358" t="s">
        <v>5875</v>
      </c>
      <c r="B236" s="393" t="s">
        <v>5958</v>
      </c>
      <c r="D236" s="407" t="s">
        <v>6327</v>
      </c>
      <c r="E236" s="422" t="s">
        <v>3796</v>
      </c>
      <c r="F236" s="368">
        <v>1</v>
      </c>
    </row>
    <row r="237" spans="1:6" ht="15.75" customHeight="1">
      <c r="A237" s="358" t="s">
        <v>5875</v>
      </c>
      <c r="B237" s="393" t="s">
        <v>5958</v>
      </c>
      <c r="D237" s="407" t="s">
        <v>6327</v>
      </c>
      <c r="E237" s="422" t="s">
        <v>3796</v>
      </c>
      <c r="F237" s="368">
        <v>1</v>
      </c>
    </row>
    <row r="238" spans="1:6" ht="15.75" customHeight="1">
      <c r="A238" s="358" t="s">
        <v>5875</v>
      </c>
      <c r="B238" s="393" t="s">
        <v>5959</v>
      </c>
      <c r="D238" s="407" t="s">
        <v>6328</v>
      </c>
      <c r="E238" s="422" t="s">
        <v>3796</v>
      </c>
      <c r="F238" s="368">
        <v>1</v>
      </c>
    </row>
    <row r="239" spans="1:6" ht="15.75" customHeight="1">
      <c r="A239" s="358" t="s">
        <v>5875</v>
      </c>
      <c r="B239" s="393" t="s">
        <v>5959</v>
      </c>
      <c r="D239" s="407" t="s">
        <v>6328</v>
      </c>
      <c r="E239" s="422" t="s">
        <v>3796</v>
      </c>
      <c r="F239" s="368">
        <v>1</v>
      </c>
    </row>
    <row r="240" spans="1:6" ht="15.75" customHeight="1">
      <c r="A240" s="358" t="s">
        <v>5875</v>
      </c>
      <c r="B240" s="393" t="s">
        <v>5960</v>
      </c>
      <c r="D240" s="407" t="s">
        <v>6329</v>
      </c>
      <c r="E240" s="422" t="s">
        <v>3796</v>
      </c>
      <c r="F240" s="368">
        <v>1</v>
      </c>
    </row>
    <row r="241" spans="1:6" ht="15.75" customHeight="1">
      <c r="A241" s="358" t="s">
        <v>5875</v>
      </c>
      <c r="B241" s="393" t="s">
        <v>5960</v>
      </c>
      <c r="D241" s="407" t="s">
        <v>6329</v>
      </c>
      <c r="E241" s="422" t="s">
        <v>3796</v>
      </c>
      <c r="F241" s="368">
        <v>1</v>
      </c>
    </row>
    <row r="242" spans="1:6" ht="15.75" customHeight="1">
      <c r="A242" s="358" t="s">
        <v>5875</v>
      </c>
      <c r="B242" s="393" t="s">
        <v>5961</v>
      </c>
      <c r="D242" s="407" t="s">
        <v>6330</v>
      </c>
      <c r="E242" s="422" t="s">
        <v>3796</v>
      </c>
      <c r="F242" s="368">
        <v>1</v>
      </c>
    </row>
    <row r="243" spans="1:6" ht="15.75" customHeight="1">
      <c r="A243" s="358" t="s">
        <v>5875</v>
      </c>
      <c r="B243" s="393" t="s">
        <v>5961</v>
      </c>
      <c r="D243" s="407" t="s">
        <v>6330</v>
      </c>
      <c r="E243" s="422" t="s">
        <v>3796</v>
      </c>
      <c r="F243" s="368">
        <v>1</v>
      </c>
    </row>
    <row r="244" spans="1:6" ht="15.75" customHeight="1">
      <c r="A244" s="358" t="s">
        <v>5875</v>
      </c>
      <c r="B244" s="393" t="s">
        <v>5962</v>
      </c>
      <c r="D244" s="407" t="s">
        <v>6331</v>
      </c>
      <c r="E244" s="422" t="s">
        <v>3796</v>
      </c>
      <c r="F244" s="368">
        <v>1</v>
      </c>
    </row>
    <row r="245" spans="1:6" ht="15.75" customHeight="1">
      <c r="A245" s="358" t="s">
        <v>5875</v>
      </c>
      <c r="B245" s="393" t="s">
        <v>5962</v>
      </c>
      <c r="D245" s="407" t="s">
        <v>6331</v>
      </c>
      <c r="E245" s="422" t="s">
        <v>3796</v>
      </c>
      <c r="F245" s="368">
        <v>1</v>
      </c>
    </row>
    <row r="246" spans="1:6" ht="15.75" customHeight="1">
      <c r="A246" s="369" t="s">
        <v>5882</v>
      </c>
      <c r="B246" s="393" t="s">
        <v>5963</v>
      </c>
      <c r="D246" s="407" t="s">
        <v>6332</v>
      </c>
      <c r="E246" s="422" t="s">
        <v>3796</v>
      </c>
      <c r="F246" s="368">
        <v>1</v>
      </c>
    </row>
    <row r="247" spans="1:6" ht="15.75" customHeight="1">
      <c r="A247" s="369" t="s">
        <v>5882</v>
      </c>
      <c r="B247" s="393" t="s">
        <v>5963</v>
      </c>
      <c r="D247" s="407" t="s">
        <v>6332</v>
      </c>
      <c r="E247" s="422" t="s">
        <v>3796</v>
      </c>
      <c r="F247" s="368">
        <v>1</v>
      </c>
    </row>
    <row r="248" spans="1:6" ht="15.75" customHeight="1">
      <c r="A248" s="362" t="s">
        <v>796</v>
      </c>
      <c r="B248" s="392" t="s">
        <v>4869</v>
      </c>
      <c r="C248" s="362" t="s">
        <v>438</v>
      </c>
      <c r="D248" s="407" t="s">
        <v>4868</v>
      </c>
      <c r="E248" s="422" t="s">
        <v>3798</v>
      </c>
      <c r="F248" s="368">
        <v>2</v>
      </c>
    </row>
    <row r="249" spans="1:6" ht="15.75" customHeight="1">
      <c r="A249" s="362" t="s">
        <v>796</v>
      </c>
      <c r="B249" s="392" t="s">
        <v>4870</v>
      </c>
      <c r="C249" s="362" t="s">
        <v>270</v>
      </c>
      <c r="D249" s="407" t="s">
        <v>4815</v>
      </c>
      <c r="E249" s="422" t="s">
        <v>3798</v>
      </c>
      <c r="F249" s="368">
        <v>1</v>
      </c>
    </row>
    <row r="250" spans="1:6" ht="15.75" customHeight="1">
      <c r="A250" s="362" t="s">
        <v>796</v>
      </c>
      <c r="B250" s="392" t="s">
        <v>4872</v>
      </c>
      <c r="C250" s="362" t="s">
        <v>1108</v>
      </c>
      <c r="D250" s="407" t="s">
        <v>4871</v>
      </c>
      <c r="E250" s="422" t="s">
        <v>3794</v>
      </c>
      <c r="F250" s="368">
        <v>2</v>
      </c>
    </row>
    <row r="251" spans="1:6" ht="15.75" customHeight="1">
      <c r="A251" s="362" t="s">
        <v>796</v>
      </c>
      <c r="B251" s="392" t="s">
        <v>4874</v>
      </c>
      <c r="C251" s="362" t="s">
        <v>68</v>
      </c>
      <c r="D251" s="407" t="s">
        <v>4873</v>
      </c>
      <c r="E251" s="422" t="s">
        <v>3800</v>
      </c>
      <c r="F251" s="368">
        <v>1</v>
      </c>
    </row>
    <row r="252" spans="1:6" ht="15.75" customHeight="1">
      <c r="A252" s="362" t="s">
        <v>796</v>
      </c>
      <c r="B252" s="392" t="s">
        <v>4876</v>
      </c>
      <c r="C252" s="362" t="s">
        <v>68</v>
      </c>
      <c r="D252" s="407" t="s">
        <v>4875</v>
      </c>
      <c r="E252" s="422" t="s">
        <v>3800</v>
      </c>
      <c r="F252" s="368">
        <v>1</v>
      </c>
    </row>
    <row r="253" spans="1:6" ht="15.75" customHeight="1">
      <c r="A253" s="362" t="s">
        <v>796</v>
      </c>
      <c r="B253" s="392" t="s">
        <v>4879</v>
      </c>
      <c r="C253" s="362" t="s">
        <v>69</v>
      </c>
      <c r="D253" s="407" t="s">
        <v>4878</v>
      </c>
      <c r="E253" s="422" t="s">
        <v>3800</v>
      </c>
      <c r="F253" s="368">
        <v>1</v>
      </c>
    </row>
    <row r="254" spans="1:6" ht="15.75" customHeight="1">
      <c r="A254" s="362" t="s">
        <v>796</v>
      </c>
      <c r="B254" s="392" t="s">
        <v>4881</v>
      </c>
      <c r="C254" s="362" t="s">
        <v>2399</v>
      </c>
      <c r="D254" s="407" t="s">
        <v>4880</v>
      </c>
      <c r="E254" s="422" t="s">
        <v>3798</v>
      </c>
      <c r="F254" s="368">
        <v>2</v>
      </c>
    </row>
    <row r="255" spans="1:6" ht="15.75" customHeight="1">
      <c r="A255" s="362" t="s">
        <v>796</v>
      </c>
      <c r="B255" s="392" t="s">
        <v>4883</v>
      </c>
      <c r="C255" s="362" t="s">
        <v>197</v>
      </c>
      <c r="D255" s="407" t="s">
        <v>4882</v>
      </c>
      <c r="E255" s="422" t="s">
        <v>3796</v>
      </c>
      <c r="F255" s="368">
        <v>1</v>
      </c>
    </row>
    <row r="256" spans="1:6" ht="15.75" customHeight="1">
      <c r="A256" s="362" t="s">
        <v>796</v>
      </c>
      <c r="B256" s="392" t="s">
        <v>4885</v>
      </c>
      <c r="C256" s="362" t="s">
        <v>1119</v>
      </c>
      <c r="D256" s="407" t="s">
        <v>4884</v>
      </c>
      <c r="E256" s="422" t="s">
        <v>3794</v>
      </c>
      <c r="F256" s="368">
        <v>1</v>
      </c>
    </row>
    <row r="257" spans="1:6" ht="15.75" customHeight="1">
      <c r="A257" s="362" t="s">
        <v>796</v>
      </c>
      <c r="B257" s="392" t="s">
        <v>4887</v>
      </c>
      <c r="C257" s="362" t="s">
        <v>1141</v>
      </c>
      <c r="D257" s="407" t="s">
        <v>4886</v>
      </c>
      <c r="E257" s="422" t="s">
        <v>3800</v>
      </c>
      <c r="F257" s="368">
        <v>1</v>
      </c>
    </row>
    <row r="258" spans="1:6" ht="15.75" customHeight="1">
      <c r="A258" s="362" t="s">
        <v>796</v>
      </c>
      <c r="B258" s="392" t="s">
        <v>4889</v>
      </c>
      <c r="C258" s="362" t="s">
        <v>644</v>
      </c>
      <c r="D258" s="407" t="s">
        <v>4888</v>
      </c>
      <c r="E258" s="422" t="s">
        <v>3798</v>
      </c>
      <c r="F258" s="368">
        <v>1</v>
      </c>
    </row>
    <row r="259" spans="1:6" ht="15.75" customHeight="1">
      <c r="A259" s="362" t="s">
        <v>796</v>
      </c>
      <c r="B259" s="392" t="s">
        <v>4891</v>
      </c>
      <c r="C259" s="362" t="s">
        <v>1130</v>
      </c>
      <c r="D259" s="407" t="s">
        <v>4890</v>
      </c>
      <c r="E259" s="422" t="s">
        <v>3796</v>
      </c>
      <c r="F259" s="368">
        <v>1</v>
      </c>
    </row>
    <row r="260" spans="1:6" ht="15.75" customHeight="1">
      <c r="A260" s="362" t="s">
        <v>796</v>
      </c>
      <c r="B260" s="392" t="s">
        <v>4893</v>
      </c>
      <c r="C260" s="362" t="s">
        <v>205</v>
      </c>
      <c r="D260" s="407" t="s">
        <v>4892</v>
      </c>
      <c r="E260" s="422" t="s">
        <v>3796</v>
      </c>
      <c r="F260" s="368">
        <v>1</v>
      </c>
    </row>
    <row r="261" spans="1:6" ht="15.75" customHeight="1">
      <c r="A261" s="362" t="s">
        <v>796</v>
      </c>
      <c r="B261" s="392" t="s">
        <v>4895</v>
      </c>
      <c r="C261" s="362" t="s">
        <v>1147</v>
      </c>
      <c r="D261" s="407" t="s">
        <v>4894</v>
      </c>
      <c r="E261" s="422" t="s">
        <v>3800</v>
      </c>
      <c r="F261" s="368">
        <v>1</v>
      </c>
    </row>
    <row r="262" spans="1:6" ht="15.75" customHeight="1">
      <c r="A262" s="362" t="s">
        <v>796</v>
      </c>
      <c r="B262" s="392" t="s">
        <v>4897</v>
      </c>
      <c r="C262" s="362" t="s">
        <v>1460</v>
      </c>
      <c r="D262" s="407" t="s">
        <v>4896</v>
      </c>
      <c r="E262" s="422" t="s">
        <v>3798</v>
      </c>
      <c r="F262" s="368">
        <v>1</v>
      </c>
    </row>
    <row r="263" spans="1:6" ht="15.75" customHeight="1">
      <c r="A263" s="362" t="s">
        <v>796</v>
      </c>
      <c r="B263" s="392" t="s">
        <v>4899</v>
      </c>
      <c r="C263" s="362" t="s">
        <v>1153</v>
      </c>
      <c r="D263" s="407" t="s">
        <v>4898</v>
      </c>
      <c r="E263" s="422" t="s">
        <v>3794</v>
      </c>
      <c r="F263" s="368">
        <v>1</v>
      </c>
    </row>
    <row r="264" spans="1:6" ht="15.75" customHeight="1">
      <c r="A264" s="362" t="s">
        <v>796</v>
      </c>
      <c r="B264" s="392" t="s">
        <v>4901</v>
      </c>
      <c r="C264" s="362" t="s">
        <v>810</v>
      </c>
      <c r="D264" s="407" t="s">
        <v>4900</v>
      </c>
      <c r="E264" s="422" t="s">
        <v>3798</v>
      </c>
      <c r="F264" s="368">
        <v>1</v>
      </c>
    </row>
    <row r="265" spans="1:6" ht="15.75" customHeight="1">
      <c r="A265" s="362" t="s">
        <v>796</v>
      </c>
      <c r="B265" s="392" t="s">
        <v>4902</v>
      </c>
      <c r="C265" s="362" t="s">
        <v>644</v>
      </c>
      <c r="D265" s="407" t="s">
        <v>4888</v>
      </c>
      <c r="E265" s="422" t="s">
        <v>3798</v>
      </c>
      <c r="F265" s="368">
        <v>1</v>
      </c>
    </row>
    <row r="266" spans="1:6" ht="15.75" customHeight="1">
      <c r="A266" s="362" t="s">
        <v>796</v>
      </c>
      <c r="B266" s="392" t="s">
        <v>4904</v>
      </c>
      <c r="C266" s="362" t="s">
        <v>519</v>
      </c>
      <c r="D266" s="407" t="s">
        <v>4903</v>
      </c>
      <c r="E266" s="422" t="s">
        <v>49</v>
      </c>
      <c r="F266" s="368">
        <v>3</v>
      </c>
    </row>
    <row r="267" spans="1:6" ht="15.75" customHeight="1">
      <c r="A267" s="362" t="s">
        <v>796</v>
      </c>
      <c r="B267" s="392" t="s">
        <v>4906</v>
      </c>
      <c r="C267" s="362" t="s">
        <v>839</v>
      </c>
      <c r="D267" s="407" t="s">
        <v>4905</v>
      </c>
      <c r="E267" s="422" t="s">
        <v>3798</v>
      </c>
      <c r="F267" s="368">
        <v>1</v>
      </c>
    </row>
    <row r="268" spans="1:6" ht="15.75" customHeight="1">
      <c r="A268" s="362" t="s">
        <v>796</v>
      </c>
      <c r="B268" s="392" t="s">
        <v>4908</v>
      </c>
      <c r="C268" s="362" t="s">
        <v>1171</v>
      </c>
      <c r="D268" s="407" t="s">
        <v>4907</v>
      </c>
      <c r="E268" s="422" t="s">
        <v>3794</v>
      </c>
      <c r="F268" s="368">
        <v>1</v>
      </c>
    </row>
    <row r="269" spans="1:6" ht="15.75" customHeight="1">
      <c r="A269" s="362" t="s">
        <v>796</v>
      </c>
      <c r="B269" s="392" t="s">
        <v>4909</v>
      </c>
      <c r="C269" s="362" t="s">
        <v>122</v>
      </c>
      <c r="D269" s="407" t="s">
        <v>4819</v>
      </c>
      <c r="E269" s="422" t="s">
        <v>3798</v>
      </c>
      <c r="F269" s="368">
        <v>2</v>
      </c>
    </row>
    <row r="270" spans="1:6" ht="15.75" customHeight="1">
      <c r="A270" s="362" t="s">
        <v>796</v>
      </c>
      <c r="B270" s="392" t="s">
        <v>4911</v>
      </c>
      <c r="C270" s="362" t="s">
        <v>1210</v>
      </c>
      <c r="D270" s="407" t="s">
        <v>4910</v>
      </c>
      <c r="E270" s="422" t="s">
        <v>3796</v>
      </c>
      <c r="F270" s="368">
        <v>2</v>
      </c>
    </row>
    <row r="271" spans="1:6" ht="15.75" customHeight="1">
      <c r="A271" s="362" t="s">
        <v>796</v>
      </c>
      <c r="B271" s="392" t="s">
        <v>4913</v>
      </c>
      <c r="C271" s="362" t="s">
        <v>1193</v>
      </c>
      <c r="D271" s="407" t="s">
        <v>4912</v>
      </c>
      <c r="E271" s="422" t="s">
        <v>3796</v>
      </c>
      <c r="F271" s="368">
        <v>1</v>
      </c>
    </row>
    <row r="272" spans="1:6" ht="15.75" customHeight="1">
      <c r="A272" s="362" t="s">
        <v>796</v>
      </c>
      <c r="B272" s="392" t="s">
        <v>4915</v>
      </c>
      <c r="C272" s="362" t="s">
        <v>445</v>
      </c>
      <c r="D272" s="407" t="s">
        <v>4914</v>
      </c>
      <c r="E272" s="422" t="s">
        <v>49</v>
      </c>
      <c r="F272" s="368">
        <v>27</v>
      </c>
    </row>
    <row r="273" spans="1:6" ht="15.75" customHeight="1">
      <c r="A273" s="362" t="s">
        <v>796</v>
      </c>
      <c r="B273" s="392" t="s">
        <v>4917</v>
      </c>
      <c r="C273" s="362" t="s">
        <v>1085</v>
      </c>
      <c r="D273" s="407" t="s">
        <v>4916</v>
      </c>
      <c r="E273" s="422" t="s">
        <v>3800</v>
      </c>
      <c r="F273" s="368">
        <v>2</v>
      </c>
    </row>
    <row r="274" spans="1:6" ht="15.75" customHeight="1">
      <c r="A274" s="362" t="s">
        <v>796</v>
      </c>
      <c r="B274" s="392" t="s">
        <v>4919</v>
      </c>
      <c r="C274" s="362" t="s">
        <v>1182</v>
      </c>
      <c r="D274" s="407" t="s">
        <v>4918</v>
      </c>
      <c r="E274" s="422" t="s">
        <v>3794</v>
      </c>
      <c r="F274" s="368">
        <v>1</v>
      </c>
    </row>
    <row r="275" spans="1:6" ht="15.75" customHeight="1">
      <c r="A275" s="362" t="s">
        <v>796</v>
      </c>
      <c r="B275" s="392" t="s">
        <v>4921</v>
      </c>
      <c r="C275" s="362" t="s">
        <v>130</v>
      </c>
      <c r="D275" s="407" t="s">
        <v>4920</v>
      </c>
      <c r="E275" s="422" t="s">
        <v>3798</v>
      </c>
      <c r="F275" s="368">
        <v>2</v>
      </c>
    </row>
    <row r="276" spans="1:6" ht="15.75" customHeight="1">
      <c r="A276" s="362" t="s">
        <v>796</v>
      </c>
      <c r="B276" s="392" t="s">
        <v>4923</v>
      </c>
      <c r="C276" s="362" t="s">
        <v>717</v>
      </c>
      <c r="D276" s="407" t="s">
        <v>4922</v>
      </c>
      <c r="E276" s="422" t="s">
        <v>3794</v>
      </c>
      <c r="F276" s="368">
        <v>1</v>
      </c>
    </row>
    <row r="277" spans="1:6" ht="15.75" customHeight="1">
      <c r="A277" s="362" t="s">
        <v>796</v>
      </c>
      <c r="B277" s="392" t="s">
        <v>4933</v>
      </c>
      <c r="C277" s="362" t="s">
        <v>827</v>
      </c>
      <c r="D277" s="407" t="s">
        <v>4932</v>
      </c>
      <c r="E277" s="422" t="s">
        <v>3798</v>
      </c>
      <c r="F277" s="368">
        <v>1</v>
      </c>
    </row>
    <row r="278" spans="1:6" ht="15.75" customHeight="1">
      <c r="A278" s="362" t="s">
        <v>796</v>
      </c>
      <c r="B278" s="392" t="s">
        <v>4935</v>
      </c>
      <c r="C278" s="362" t="s">
        <v>706</v>
      </c>
      <c r="D278" s="407" t="s">
        <v>4934</v>
      </c>
      <c r="E278" s="422" t="s">
        <v>49</v>
      </c>
      <c r="F278" s="368">
        <v>1</v>
      </c>
    </row>
    <row r="279" spans="1:6" ht="15.75" customHeight="1">
      <c r="A279" s="362" t="s">
        <v>796</v>
      </c>
      <c r="B279" s="392" t="s">
        <v>4937</v>
      </c>
      <c r="C279" s="362" t="s">
        <v>1258</v>
      </c>
      <c r="D279" s="407" t="s">
        <v>4936</v>
      </c>
      <c r="E279" s="422" t="s">
        <v>3796</v>
      </c>
      <c r="F279" s="368">
        <v>2</v>
      </c>
    </row>
    <row r="280" spans="1:6" ht="15.75" customHeight="1">
      <c r="A280" s="362" t="s">
        <v>796</v>
      </c>
      <c r="B280" s="392" t="s">
        <v>4939</v>
      </c>
      <c r="C280" s="362" t="s">
        <v>1247</v>
      </c>
      <c r="D280" s="407" t="s">
        <v>4938</v>
      </c>
      <c r="E280" s="422" t="s">
        <v>3798</v>
      </c>
      <c r="F280" s="368">
        <v>1</v>
      </c>
    </row>
    <row r="281" spans="1:6" ht="15.75" customHeight="1">
      <c r="A281" s="362" t="s">
        <v>796</v>
      </c>
      <c r="B281" s="392" t="s">
        <v>4942</v>
      </c>
      <c r="C281" s="362" t="s">
        <v>572</v>
      </c>
      <c r="D281" s="407" t="s">
        <v>4941</v>
      </c>
      <c r="E281" s="422" t="s">
        <v>3794</v>
      </c>
      <c r="F281" s="368">
        <v>1</v>
      </c>
    </row>
    <row r="282" spans="1:6" ht="15.75" customHeight="1">
      <c r="A282" s="362" t="s">
        <v>796</v>
      </c>
      <c r="B282" s="392" t="s">
        <v>4944</v>
      </c>
      <c r="C282" s="362" t="s">
        <v>1275</v>
      </c>
      <c r="D282" s="407" t="s">
        <v>4943</v>
      </c>
      <c r="E282" s="422" t="s">
        <v>3794</v>
      </c>
      <c r="F282" s="368">
        <v>1</v>
      </c>
    </row>
    <row r="283" spans="1:6" ht="15.75" customHeight="1">
      <c r="A283" s="362" t="s">
        <v>796</v>
      </c>
      <c r="B283" s="392" t="s">
        <v>4946</v>
      </c>
      <c r="C283" s="362" t="s">
        <v>256</v>
      </c>
      <c r="D283" s="407" t="s">
        <v>4945</v>
      </c>
      <c r="E283" s="422" t="s">
        <v>3798</v>
      </c>
      <c r="F283" s="368">
        <v>1</v>
      </c>
    </row>
    <row r="284" spans="1:6" ht="15.75" customHeight="1">
      <c r="A284" s="362" t="s">
        <v>796</v>
      </c>
      <c r="B284" s="392" t="s">
        <v>4949</v>
      </c>
      <c r="C284" s="362" t="s">
        <v>256</v>
      </c>
      <c r="D284" s="407" t="s">
        <v>4948</v>
      </c>
      <c r="E284" s="422" t="s">
        <v>3798</v>
      </c>
      <c r="F284" s="368">
        <v>1</v>
      </c>
    </row>
    <row r="285" spans="1:6" ht="15.75" customHeight="1">
      <c r="A285" s="362" t="s">
        <v>796</v>
      </c>
      <c r="B285" s="392" t="s">
        <v>4951</v>
      </c>
      <c r="C285" s="362" t="s">
        <v>205</v>
      </c>
      <c r="D285" s="407" t="s">
        <v>4950</v>
      </c>
      <c r="E285" s="422" t="s">
        <v>3796</v>
      </c>
      <c r="F285" s="368">
        <v>2</v>
      </c>
    </row>
    <row r="286" spans="1:6" ht="15.75" customHeight="1">
      <c r="A286" s="362" t="s">
        <v>29</v>
      </c>
      <c r="B286" s="392" t="s">
        <v>4953</v>
      </c>
      <c r="C286" s="362" t="s">
        <v>264</v>
      </c>
      <c r="D286" s="407" t="s">
        <v>4952</v>
      </c>
      <c r="E286" s="422" t="s">
        <v>3796</v>
      </c>
      <c r="F286" s="368">
        <v>1</v>
      </c>
    </row>
    <row r="287" spans="1:6" ht="15.75" customHeight="1">
      <c r="A287" s="362" t="s">
        <v>29</v>
      </c>
      <c r="B287" s="392" t="s">
        <v>4955</v>
      </c>
      <c r="C287" s="362" t="s">
        <v>4956</v>
      </c>
      <c r="D287" s="407" t="s">
        <v>4954</v>
      </c>
      <c r="E287" s="422" t="s">
        <v>3796</v>
      </c>
      <c r="F287" s="368">
        <v>1</v>
      </c>
    </row>
    <row r="288" spans="1:6" ht="15.75" customHeight="1">
      <c r="A288" s="358" t="s">
        <v>5876</v>
      </c>
      <c r="B288" s="393" t="s">
        <v>5965</v>
      </c>
      <c r="D288" s="407" t="s">
        <v>6334</v>
      </c>
      <c r="E288" s="422" t="s">
        <v>3794</v>
      </c>
      <c r="F288" s="368">
        <v>1</v>
      </c>
    </row>
    <row r="289" spans="1:6" ht="15.75" customHeight="1">
      <c r="A289" s="358" t="s">
        <v>5876</v>
      </c>
      <c r="B289" s="393" t="s">
        <v>5965</v>
      </c>
      <c r="D289" s="407" t="s">
        <v>6334</v>
      </c>
      <c r="E289" s="422" t="s">
        <v>3794</v>
      </c>
      <c r="F289" s="368">
        <v>1</v>
      </c>
    </row>
    <row r="290" spans="1:6" ht="15.75" customHeight="1">
      <c r="A290" s="358" t="s">
        <v>5876</v>
      </c>
      <c r="B290" s="393" t="s">
        <v>5966</v>
      </c>
      <c r="D290" s="407" t="s">
        <v>6335</v>
      </c>
      <c r="E290" s="422" t="s">
        <v>3798</v>
      </c>
      <c r="F290" s="368">
        <v>1</v>
      </c>
    </row>
    <row r="291" spans="1:6" ht="15.75" customHeight="1">
      <c r="A291" s="358" t="s">
        <v>5876</v>
      </c>
      <c r="B291" s="393" t="s">
        <v>5966</v>
      </c>
      <c r="D291" s="407" t="s">
        <v>6335</v>
      </c>
      <c r="E291" s="422" t="s">
        <v>3798</v>
      </c>
      <c r="F291" s="368">
        <v>1</v>
      </c>
    </row>
    <row r="292" spans="1:6" ht="15.75" customHeight="1">
      <c r="A292" s="358" t="s">
        <v>5876</v>
      </c>
      <c r="B292" s="393" t="s">
        <v>5967</v>
      </c>
      <c r="D292" s="407" t="s">
        <v>6336</v>
      </c>
      <c r="E292" s="422" t="s">
        <v>3796</v>
      </c>
      <c r="F292" s="368">
        <v>1</v>
      </c>
    </row>
    <row r="293" spans="1:6" ht="15.75" customHeight="1">
      <c r="A293" s="358" t="s">
        <v>5876</v>
      </c>
      <c r="B293" s="393" t="s">
        <v>5967</v>
      </c>
      <c r="D293" s="407" t="s">
        <v>6336</v>
      </c>
      <c r="E293" s="422" t="s">
        <v>3796</v>
      </c>
      <c r="F293" s="368">
        <v>1</v>
      </c>
    </row>
    <row r="294" spans="1:6" ht="15.75" customHeight="1">
      <c r="A294" s="358" t="s">
        <v>5876</v>
      </c>
      <c r="B294" s="393" t="s">
        <v>5968</v>
      </c>
      <c r="D294" s="407" t="s">
        <v>6337</v>
      </c>
      <c r="E294" s="422" t="s">
        <v>3798</v>
      </c>
      <c r="F294" s="368">
        <v>1</v>
      </c>
    </row>
    <row r="295" spans="1:6" ht="15.75" customHeight="1">
      <c r="A295" s="358" t="s">
        <v>5876</v>
      </c>
      <c r="B295" s="393" t="s">
        <v>5968</v>
      </c>
      <c r="D295" s="407" t="s">
        <v>6337</v>
      </c>
      <c r="E295" s="422" t="s">
        <v>3798</v>
      </c>
      <c r="F295" s="368">
        <v>1</v>
      </c>
    </row>
    <row r="296" spans="1:6" ht="15.75" customHeight="1">
      <c r="A296" s="358" t="s">
        <v>5876</v>
      </c>
      <c r="B296" s="393" t="s">
        <v>5969</v>
      </c>
      <c r="D296" s="407" t="s">
        <v>6338</v>
      </c>
      <c r="E296" s="422" t="s">
        <v>3796</v>
      </c>
      <c r="F296" s="368">
        <v>1</v>
      </c>
    </row>
    <row r="297" spans="1:6" ht="15.75" customHeight="1">
      <c r="A297" s="358" t="s">
        <v>5876</v>
      </c>
      <c r="B297" s="393" t="s">
        <v>5969</v>
      </c>
      <c r="D297" s="407" t="s">
        <v>6338</v>
      </c>
      <c r="E297" s="422" t="s">
        <v>3796</v>
      </c>
      <c r="F297" s="368">
        <v>1</v>
      </c>
    </row>
    <row r="298" spans="1:6" ht="15.75" customHeight="1">
      <c r="A298" s="358" t="s">
        <v>5876</v>
      </c>
      <c r="B298" s="393" t="s">
        <v>5970</v>
      </c>
      <c r="D298" s="407" t="s">
        <v>6339</v>
      </c>
      <c r="E298" s="422" t="s">
        <v>3798</v>
      </c>
      <c r="F298" s="368">
        <v>1</v>
      </c>
    </row>
    <row r="299" spans="1:6" ht="15.75" customHeight="1">
      <c r="A299" s="358" t="s">
        <v>5876</v>
      </c>
      <c r="B299" s="393" t="s">
        <v>5970</v>
      </c>
      <c r="D299" s="407" t="s">
        <v>6339</v>
      </c>
      <c r="E299" s="422" t="s">
        <v>3798</v>
      </c>
      <c r="F299" s="368">
        <v>1</v>
      </c>
    </row>
    <row r="300" spans="1:6" ht="15.75" customHeight="1">
      <c r="A300" s="358" t="s">
        <v>5876</v>
      </c>
      <c r="B300" s="393" t="s">
        <v>5971</v>
      </c>
      <c r="D300" s="407" t="s">
        <v>6340</v>
      </c>
      <c r="E300" s="422" t="s">
        <v>3796</v>
      </c>
      <c r="F300" s="368">
        <v>1</v>
      </c>
    </row>
    <row r="301" spans="1:6" ht="15.75" customHeight="1">
      <c r="A301" s="358" t="s">
        <v>5876</v>
      </c>
      <c r="B301" s="393" t="s">
        <v>5971</v>
      </c>
      <c r="D301" s="407" t="s">
        <v>6340</v>
      </c>
      <c r="E301" s="422" t="s">
        <v>3796</v>
      </c>
      <c r="F301" s="368">
        <v>1</v>
      </c>
    </row>
    <row r="302" spans="1:6" ht="15.75" customHeight="1">
      <c r="A302" s="358" t="s">
        <v>5876</v>
      </c>
      <c r="B302" s="393" t="s">
        <v>5972</v>
      </c>
      <c r="D302" s="407" t="s">
        <v>6341</v>
      </c>
      <c r="E302" s="422" t="s">
        <v>3798</v>
      </c>
      <c r="F302" s="368">
        <v>1</v>
      </c>
    </row>
    <row r="303" spans="1:6" ht="15.75" customHeight="1">
      <c r="A303" s="358" t="s">
        <v>5876</v>
      </c>
      <c r="B303" s="393" t="s">
        <v>5972</v>
      </c>
      <c r="D303" s="407" t="s">
        <v>6341</v>
      </c>
      <c r="E303" s="422" t="s">
        <v>3798</v>
      </c>
      <c r="F303" s="368">
        <v>1</v>
      </c>
    </row>
    <row r="304" spans="1:6" ht="15.75" customHeight="1">
      <c r="A304" s="358" t="s">
        <v>5876</v>
      </c>
      <c r="B304" s="393" t="s">
        <v>5973</v>
      </c>
      <c r="D304" s="407" t="s">
        <v>6275</v>
      </c>
      <c r="E304" s="422" t="s">
        <v>3796</v>
      </c>
      <c r="F304" s="368">
        <v>1</v>
      </c>
    </row>
    <row r="305" spans="1:6" ht="15.75" customHeight="1">
      <c r="A305" s="358" t="s">
        <v>5876</v>
      </c>
      <c r="B305" s="393" t="s">
        <v>5973</v>
      </c>
      <c r="D305" s="407" t="s">
        <v>6275</v>
      </c>
      <c r="E305" s="422" t="s">
        <v>3796</v>
      </c>
      <c r="F305" s="368">
        <v>1</v>
      </c>
    </row>
    <row r="306" spans="1:6" ht="15.75" customHeight="1">
      <c r="A306" s="358" t="s">
        <v>5876</v>
      </c>
      <c r="B306" s="393" t="s">
        <v>5974</v>
      </c>
      <c r="D306" s="407" t="s">
        <v>6342</v>
      </c>
      <c r="E306" s="422" t="s">
        <v>3800</v>
      </c>
      <c r="F306" s="368">
        <v>1</v>
      </c>
    </row>
    <row r="307" spans="1:6" ht="15.75" customHeight="1">
      <c r="A307" s="358" t="s">
        <v>5876</v>
      </c>
      <c r="B307" s="393" t="s">
        <v>5974</v>
      </c>
      <c r="D307" s="407" t="s">
        <v>6342</v>
      </c>
      <c r="E307" s="422" t="s">
        <v>3800</v>
      </c>
      <c r="F307" s="368">
        <v>1</v>
      </c>
    </row>
    <row r="308" spans="1:6" ht="15.75" customHeight="1">
      <c r="A308" s="358" t="s">
        <v>5876</v>
      </c>
      <c r="B308" s="393" t="s">
        <v>5975</v>
      </c>
      <c r="D308" s="407" t="s">
        <v>6343</v>
      </c>
      <c r="E308" s="422" t="s">
        <v>3800</v>
      </c>
      <c r="F308" s="368">
        <v>1</v>
      </c>
    </row>
    <row r="309" spans="1:6" ht="15.75" customHeight="1">
      <c r="A309" s="358" t="s">
        <v>5876</v>
      </c>
      <c r="B309" s="393" t="s">
        <v>5975</v>
      </c>
      <c r="D309" s="407" t="s">
        <v>6343</v>
      </c>
      <c r="E309" s="422" t="s">
        <v>3800</v>
      </c>
      <c r="F309" s="368">
        <v>1</v>
      </c>
    </row>
    <row r="310" spans="1:6" ht="15.75" customHeight="1">
      <c r="A310" s="358" t="s">
        <v>5876</v>
      </c>
      <c r="B310" s="393" t="s">
        <v>5976</v>
      </c>
      <c r="D310" s="407" t="s">
        <v>6344</v>
      </c>
      <c r="E310" s="422" t="s">
        <v>49</v>
      </c>
      <c r="F310" s="368">
        <v>1</v>
      </c>
    </row>
    <row r="311" spans="1:6" ht="15.75" customHeight="1">
      <c r="A311" s="358" t="s">
        <v>5876</v>
      </c>
      <c r="B311" s="393" t="s">
        <v>5976</v>
      </c>
      <c r="D311" s="407" t="s">
        <v>6344</v>
      </c>
      <c r="E311" s="422" t="s">
        <v>49</v>
      </c>
      <c r="F311" s="368">
        <v>1</v>
      </c>
    </row>
    <row r="312" spans="1:6" ht="15.75" customHeight="1">
      <c r="A312" s="358" t="s">
        <v>5876</v>
      </c>
      <c r="B312" s="393" t="s">
        <v>5977</v>
      </c>
      <c r="D312" s="407" t="s">
        <v>6345</v>
      </c>
      <c r="E312" s="422" t="s">
        <v>3798</v>
      </c>
      <c r="F312" s="368">
        <v>1</v>
      </c>
    </row>
    <row r="313" spans="1:6" ht="15.75" customHeight="1">
      <c r="A313" s="358" t="s">
        <v>5876</v>
      </c>
      <c r="B313" s="393" t="s">
        <v>5977</v>
      </c>
      <c r="D313" s="407" t="s">
        <v>6345</v>
      </c>
      <c r="E313" s="422" t="s">
        <v>3798</v>
      </c>
      <c r="F313" s="368">
        <v>1</v>
      </c>
    </row>
    <row r="314" spans="1:6" ht="15.75" customHeight="1">
      <c r="A314" s="358" t="s">
        <v>5876</v>
      </c>
      <c r="B314" s="393" t="s">
        <v>5978</v>
      </c>
      <c r="D314" s="407" t="s">
        <v>6346</v>
      </c>
      <c r="E314" s="422" t="s">
        <v>3794</v>
      </c>
      <c r="F314" s="368">
        <v>1</v>
      </c>
    </row>
    <row r="315" spans="1:6" ht="15.75" customHeight="1">
      <c r="A315" s="358" t="s">
        <v>5876</v>
      </c>
      <c r="B315" s="393" t="s">
        <v>5978</v>
      </c>
      <c r="D315" s="407" t="s">
        <v>6346</v>
      </c>
      <c r="E315" s="422" t="s">
        <v>3794</v>
      </c>
      <c r="F315" s="368">
        <v>1</v>
      </c>
    </row>
    <row r="316" spans="1:6" ht="15.75" customHeight="1">
      <c r="A316" s="358" t="s">
        <v>5876</v>
      </c>
      <c r="B316" s="393" t="s">
        <v>5979</v>
      </c>
      <c r="D316" s="407" t="s">
        <v>6347</v>
      </c>
      <c r="E316" s="422" t="s">
        <v>3796</v>
      </c>
      <c r="F316" s="368">
        <v>1</v>
      </c>
    </row>
    <row r="317" spans="1:6" ht="15.75" customHeight="1">
      <c r="A317" s="358" t="s">
        <v>5876</v>
      </c>
      <c r="B317" s="393" t="s">
        <v>5979</v>
      </c>
      <c r="D317" s="407" t="s">
        <v>6347</v>
      </c>
      <c r="E317" s="422" t="s">
        <v>3796</v>
      </c>
      <c r="F317" s="368">
        <v>1</v>
      </c>
    </row>
    <row r="318" spans="1:6" ht="15.75" customHeight="1">
      <c r="A318" s="358" t="s">
        <v>5876</v>
      </c>
      <c r="B318" s="393" t="s">
        <v>5980</v>
      </c>
      <c r="D318" s="407" t="s">
        <v>6630</v>
      </c>
      <c r="E318" s="422" t="s">
        <v>3796</v>
      </c>
      <c r="F318" s="368">
        <v>1</v>
      </c>
    </row>
    <row r="319" spans="1:6" ht="15.75" customHeight="1">
      <c r="A319" s="358" t="s">
        <v>5876</v>
      </c>
      <c r="B319" s="393" t="s">
        <v>5980</v>
      </c>
      <c r="D319" s="407" t="s">
        <v>6630</v>
      </c>
      <c r="E319" s="422" t="s">
        <v>3796</v>
      </c>
      <c r="F319" s="368">
        <v>1</v>
      </c>
    </row>
    <row r="320" spans="1:6" ht="15.75" customHeight="1">
      <c r="A320" s="358" t="s">
        <v>5876</v>
      </c>
      <c r="B320" s="393" t="s">
        <v>5981</v>
      </c>
      <c r="D320" s="407" t="s">
        <v>6348</v>
      </c>
      <c r="E320" s="422" t="s">
        <v>3796</v>
      </c>
      <c r="F320" s="368">
        <v>1</v>
      </c>
    </row>
    <row r="321" spans="1:6" ht="15.75" customHeight="1">
      <c r="A321" s="358" t="s">
        <v>5876</v>
      </c>
      <c r="B321" s="393" t="s">
        <v>5981</v>
      </c>
      <c r="D321" s="407" t="s">
        <v>6348</v>
      </c>
      <c r="E321" s="422" t="s">
        <v>3796</v>
      </c>
      <c r="F321" s="368">
        <v>1</v>
      </c>
    </row>
    <row r="322" spans="1:6" ht="15.75" customHeight="1">
      <c r="A322" s="358" t="s">
        <v>5876</v>
      </c>
      <c r="B322" s="393" t="s">
        <v>5982</v>
      </c>
      <c r="D322" s="407" t="s">
        <v>6349</v>
      </c>
      <c r="E322" s="422" t="s">
        <v>3800</v>
      </c>
      <c r="F322" s="368">
        <v>1</v>
      </c>
    </row>
    <row r="323" spans="1:6" ht="15.75" customHeight="1">
      <c r="A323" s="358" t="s">
        <v>5876</v>
      </c>
      <c r="B323" s="393" t="s">
        <v>5982</v>
      </c>
      <c r="D323" s="407" t="s">
        <v>6349</v>
      </c>
      <c r="E323" s="422" t="s">
        <v>3800</v>
      </c>
      <c r="F323" s="368">
        <v>1</v>
      </c>
    </row>
    <row r="324" spans="1:6" ht="15.75" customHeight="1">
      <c r="B324" s="392" t="s">
        <v>6640</v>
      </c>
      <c r="D324" s="407" t="s">
        <v>6662</v>
      </c>
      <c r="E324" s="422" t="s">
        <v>3798</v>
      </c>
      <c r="F324" s="368">
        <v>2</v>
      </c>
    </row>
    <row r="325" spans="1:6" ht="15.75" customHeight="1">
      <c r="A325" s="358" t="s">
        <v>5876</v>
      </c>
      <c r="B325" s="393" t="s">
        <v>5983</v>
      </c>
      <c r="D325" s="407" t="s">
        <v>6350</v>
      </c>
      <c r="E325" s="422" t="s">
        <v>3794</v>
      </c>
      <c r="F325" s="368">
        <v>1</v>
      </c>
    </row>
    <row r="326" spans="1:6" ht="15.75" customHeight="1">
      <c r="A326" s="358" t="s">
        <v>5876</v>
      </c>
      <c r="B326" s="393" t="s">
        <v>5983</v>
      </c>
      <c r="D326" s="407" t="s">
        <v>6350</v>
      </c>
      <c r="E326" s="422" t="s">
        <v>3794</v>
      </c>
      <c r="F326" s="368">
        <v>1</v>
      </c>
    </row>
    <row r="327" spans="1:6" ht="15.75" customHeight="1">
      <c r="A327" s="358" t="s">
        <v>5876</v>
      </c>
      <c r="B327" s="393" t="s">
        <v>5984</v>
      </c>
      <c r="D327" s="407" t="s">
        <v>6351</v>
      </c>
      <c r="E327" s="422" t="s">
        <v>3800</v>
      </c>
      <c r="F327" s="368">
        <v>1</v>
      </c>
    </row>
    <row r="328" spans="1:6" ht="15.75" customHeight="1">
      <c r="A328" s="358" t="s">
        <v>5876</v>
      </c>
      <c r="B328" s="393" t="s">
        <v>5984</v>
      </c>
      <c r="D328" s="407" t="s">
        <v>6351</v>
      </c>
      <c r="E328" s="422" t="s">
        <v>3800</v>
      </c>
      <c r="F328" s="368">
        <v>1</v>
      </c>
    </row>
    <row r="329" spans="1:6" ht="15.75" customHeight="1">
      <c r="A329" s="358" t="s">
        <v>5876</v>
      </c>
      <c r="B329" s="393" t="s">
        <v>5985</v>
      </c>
      <c r="D329" s="407" t="s">
        <v>6352</v>
      </c>
      <c r="E329" s="422" t="s">
        <v>3794</v>
      </c>
      <c r="F329" s="368">
        <v>1</v>
      </c>
    </row>
    <row r="330" spans="1:6" ht="15.75" customHeight="1">
      <c r="A330" s="358" t="s">
        <v>5876</v>
      </c>
      <c r="B330" s="393" t="s">
        <v>5985</v>
      </c>
      <c r="D330" s="407" t="s">
        <v>6352</v>
      </c>
      <c r="E330" s="422" t="s">
        <v>3794</v>
      </c>
      <c r="F330" s="368">
        <v>1</v>
      </c>
    </row>
    <row r="331" spans="1:6" ht="15.75" customHeight="1">
      <c r="A331" s="358" t="s">
        <v>5876</v>
      </c>
      <c r="B331" s="393" t="s">
        <v>5986</v>
      </c>
      <c r="D331" s="407" t="s">
        <v>6353</v>
      </c>
      <c r="E331" s="422" t="s">
        <v>3796</v>
      </c>
      <c r="F331" s="368">
        <v>1</v>
      </c>
    </row>
    <row r="332" spans="1:6" ht="15.75" customHeight="1">
      <c r="A332" s="358" t="s">
        <v>5876</v>
      </c>
      <c r="B332" s="393" t="s">
        <v>5986</v>
      </c>
      <c r="D332" s="407" t="s">
        <v>6353</v>
      </c>
      <c r="E332" s="422" t="s">
        <v>3796</v>
      </c>
      <c r="F332" s="368">
        <v>1</v>
      </c>
    </row>
    <row r="333" spans="1:6" ht="15.75" customHeight="1">
      <c r="A333" s="358" t="s">
        <v>5876</v>
      </c>
      <c r="B333" s="393" t="s">
        <v>5987</v>
      </c>
      <c r="D333" s="407" t="s">
        <v>6354</v>
      </c>
      <c r="E333" s="422" t="s">
        <v>3798</v>
      </c>
      <c r="F333" s="368">
        <v>1</v>
      </c>
    </row>
    <row r="334" spans="1:6" ht="15.75" customHeight="1">
      <c r="A334" s="358" t="s">
        <v>5876</v>
      </c>
      <c r="B334" s="393" t="s">
        <v>5987</v>
      </c>
      <c r="D334" s="407" t="s">
        <v>6354</v>
      </c>
      <c r="E334" s="422" t="s">
        <v>3798</v>
      </c>
      <c r="F334" s="368">
        <v>1</v>
      </c>
    </row>
    <row r="335" spans="1:6" ht="15.75" customHeight="1">
      <c r="A335" s="358" t="s">
        <v>5876</v>
      </c>
      <c r="B335" s="393" t="s">
        <v>5988</v>
      </c>
      <c r="D335" s="407" t="s">
        <v>6355</v>
      </c>
      <c r="E335" s="422" t="s">
        <v>3798</v>
      </c>
      <c r="F335" s="368">
        <v>1</v>
      </c>
    </row>
    <row r="336" spans="1:6" ht="15.75" customHeight="1">
      <c r="A336" s="358" t="s">
        <v>5876</v>
      </c>
      <c r="B336" s="393" t="s">
        <v>5988</v>
      </c>
      <c r="D336" s="407" t="s">
        <v>6355</v>
      </c>
      <c r="E336" s="422" t="s">
        <v>3798</v>
      </c>
      <c r="F336" s="368">
        <v>1</v>
      </c>
    </row>
    <row r="337" spans="1:6" ht="15.75" customHeight="1">
      <c r="A337" s="358" t="s">
        <v>5876</v>
      </c>
      <c r="B337" s="393" t="s">
        <v>5989</v>
      </c>
      <c r="D337" s="407" t="s">
        <v>6356</v>
      </c>
      <c r="E337" s="422" t="s">
        <v>3796</v>
      </c>
      <c r="F337" s="368">
        <v>1</v>
      </c>
    </row>
    <row r="338" spans="1:6" ht="15.75" customHeight="1">
      <c r="A338" s="358" t="s">
        <v>5876</v>
      </c>
      <c r="B338" s="393" t="s">
        <v>5989</v>
      </c>
      <c r="D338" s="407" t="s">
        <v>6356</v>
      </c>
      <c r="E338" s="422" t="s">
        <v>3796</v>
      </c>
      <c r="F338" s="368">
        <v>1</v>
      </c>
    </row>
    <row r="339" spans="1:6" ht="15.75" customHeight="1">
      <c r="A339" s="358" t="s">
        <v>5876</v>
      </c>
      <c r="B339" s="393" t="s">
        <v>5990</v>
      </c>
      <c r="D339" s="407" t="s">
        <v>6357</v>
      </c>
      <c r="E339" s="422" t="s">
        <v>3796</v>
      </c>
      <c r="F339" s="368">
        <v>1</v>
      </c>
    </row>
    <row r="340" spans="1:6" ht="15.75" customHeight="1">
      <c r="A340" s="358" t="s">
        <v>5876</v>
      </c>
      <c r="B340" s="393" t="s">
        <v>5990</v>
      </c>
      <c r="D340" s="407" t="s">
        <v>6357</v>
      </c>
      <c r="E340" s="422" t="s">
        <v>3796</v>
      </c>
      <c r="F340" s="368">
        <v>1</v>
      </c>
    </row>
    <row r="341" spans="1:6" ht="15.75" customHeight="1">
      <c r="A341" s="358" t="s">
        <v>5876</v>
      </c>
      <c r="B341" s="393" t="s">
        <v>5991</v>
      </c>
      <c r="D341" s="407" t="s">
        <v>6358</v>
      </c>
      <c r="E341" s="422" t="s">
        <v>3794</v>
      </c>
      <c r="F341" s="368">
        <v>1</v>
      </c>
    </row>
    <row r="342" spans="1:6" ht="15.75" customHeight="1">
      <c r="A342" s="358" t="s">
        <v>5876</v>
      </c>
      <c r="B342" s="393" t="s">
        <v>5991</v>
      </c>
      <c r="D342" s="407" t="s">
        <v>6358</v>
      </c>
      <c r="E342" s="422" t="s">
        <v>3794</v>
      </c>
      <c r="F342" s="368">
        <v>1</v>
      </c>
    </row>
    <row r="343" spans="1:6" ht="15.75" customHeight="1">
      <c r="A343" s="358" t="s">
        <v>5876</v>
      </c>
      <c r="B343" s="393" t="s">
        <v>5992</v>
      </c>
      <c r="D343" s="407" t="s">
        <v>6359</v>
      </c>
      <c r="E343" s="422" t="s">
        <v>3796</v>
      </c>
      <c r="F343" s="368">
        <v>1</v>
      </c>
    </row>
    <row r="344" spans="1:6" ht="15.75" customHeight="1">
      <c r="A344" s="358" t="s">
        <v>5876</v>
      </c>
      <c r="B344" s="393" t="s">
        <v>5992</v>
      </c>
      <c r="D344" s="407" t="s">
        <v>6359</v>
      </c>
      <c r="E344" s="422" t="s">
        <v>3796</v>
      </c>
      <c r="F344" s="368">
        <v>1</v>
      </c>
    </row>
    <row r="345" spans="1:6" ht="15.75" customHeight="1">
      <c r="A345" s="358" t="s">
        <v>5876</v>
      </c>
      <c r="B345" s="393" t="s">
        <v>5993</v>
      </c>
      <c r="D345" s="407" t="s">
        <v>6360</v>
      </c>
      <c r="E345" s="422" t="s">
        <v>3798</v>
      </c>
      <c r="F345" s="368">
        <v>1</v>
      </c>
    </row>
    <row r="346" spans="1:6" ht="15.75" customHeight="1">
      <c r="A346" s="358" t="s">
        <v>5876</v>
      </c>
      <c r="B346" s="393" t="s">
        <v>5993</v>
      </c>
      <c r="D346" s="407" t="s">
        <v>6360</v>
      </c>
      <c r="E346" s="422" t="s">
        <v>3798</v>
      </c>
      <c r="F346" s="368">
        <v>1</v>
      </c>
    </row>
    <row r="347" spans="1:6" ht="15.75" customHeight="1">
      <c r="A347" s="358" t="s">
        <v>5876</v>
      </c>
      <c r="B347" s="393" t="s">
        <v>5994</v>
      </c>
      <c r="D347" s="407" t="s">
        <v>6361</v>
      </c>
      <c r="E347" s="422" t="s">
        <v>3794</v>
      </c>
      <c r="F347" s="368">
        <v>1</v>
      </c>
    </row>
    <row r="348" spans="1:6" ht="15.75" customHeight="1">
      <c r="A348" s="358" t="s">
        <v>5876</v>
      </c>
      <c r="B348" s="393" t="s">
        <v>5994</v>
      </c>
      <c r="D348" s="407" t="s">
        <v>6361</v>
      </c>
      <c r="E348" s="422" t="s">
        <v>3794</v>
      </c>
      <c r="F348" s="368">
        <v>1</v>
      </c>
    </row>
    <row r="349" spans="1:6" ht="15.75" customHeight="1">
      <c r="A349" s="358" t="s">
        <v>5876</v>
      </c>
      <c r="B349" s="393" t="s">
        <v>5995</v>
      </c>
      <c r="D349" s="407" t="s">
        <v>6362</v>
      </c>
      <c r="E349" s="422" t="s">
        <v>3796</v>
      </c>
      <c r="F349" s="368">
        <v>1</v>
      </c>
    </row>
    <row r="350" spans="1:6" ht="15.75" customHeight="1">
      <c r="A350" s="358" t="s">
        <v>5876</v>
      </c>
      <c r="B350" s="393" t="s">
        <v>5995</v>
      </c>
      <c r="D350" s="407" t="s">
        <v>6362</v>
      </c>
      <c r="E350" s="422" t="s">
        <v>3796</v>
      </c>
      <c r="F350" s="368">
        <v>1</v>
      </c>
    </row>
    <row r="351" spans="1:6" ht="15.75" customHeight="1">
      <c r="A351" s="358" t="s">
        <v>5876</v>
      </c>
      <c r="B351" s="393" t="s">
        <v>5996</v>
      </c>
      <c r="D351" s="407" t="s">
        <v>6363</v>
      </c>
      <c r="E351" s="422" t="s">
        <v>3796</v>
      </c>
      <c r="F351" s="368">
        <v>1</v>
      </c>
    </row>
    <row r="352" spans="1:6" ht="15.75" customHeight="1">
      <c r="A352" s="358" t="s">
        <v>5876</v>
      </c>
      <c r="B352" s="393" t="s">
        <v>5996</v>
      </c>
      <c r="D352" s="407" t="s">
        <v>6363</v>
      </c>
      <c r="E352" s="422" t="s">
        <v>3796</v>
      </c>
      <c r="F352" s="368">
        <v>1</v>
      </c>
    </row>
    <row r="353" spans="1:6" ht="15.75" customHeight="1">
      <c r="A353" s="358" t="s">
        <v>5876</v>
      </c>
      <c r="B353" s="393" t="s">
        <v>5997</v>
      </c>
      <c r="D353" s="407" t="s">
        <v>6364</v>
      </c>
      <c r="E353" s="422" t="s">
        <v>3796</v>
      </c>
      <c r="F353" s="368">
        <v>1</v>
      </c>
    </row>
    <row r="354" spans="1:6" ht="15.75" customHeight="1">
      <c r="A354" s="358" t="s">
        <v>5876</v>
      </c>
      <c r="B354" s="393" t="s">
        <v>5997</v>
      </c>
      <c r="D354" s="407" t="s">
        <v>6364</v>
      </c>
      <c r="E354" s="422" t="s">
        <v>3796</v>
      </c>
      <c r="F354" s="368">
        <v>1</v>
      </c>
    </row>
    <row r="355" spans="1:6" ht="15.75" customHeight="1">
      <c r="B355" s="392" t="s">
        <v>6641</v>
      </c>
      <c r="D355" s="407" t="s">
        <v>6663</v>
      </c>
      <c r="E355" s="422" t="s">
        <v>3796</v>
      </c>
      <c r="F355" s="368">
        <v>2</v>
      </c>
    </row>
    <row r="356" spans="1:6" ht="15.75" customHeight="1">
      <c r="A356" s="358" t="s">
        <v>5876</v>
      </c>
      <c r="B356" s="393" t="s">
        <v>5998</v>
      </c>
      <c r="D356" s="407" t="s">
        <v>6365</v>
      </c>
      <c r="E356" s="422" t="s">
        <v>3794</v>
      </c>
      <c r="F356" s="368">
        <v>1</v>
      </c>
    </row>
    <row r="357" spans="1:6" ht="15.75" customHeight="1">
      <c r="A357" s="358" t="s">
        <v>5876</v>
      </c>
      <c r="B357" s="393" t="s">
        <v>5998</v>
      </c>
      <c r="D357" s="407" t="s">
        <v>6365</v>
      </c>
      <c r="E357" s="422" t="s">
        <v>3794</v>
      </c>
      <c r="F357" s="368">
        <v>1</v>
      </c>
    </row>
    <row r="358" spans="1:6" ht="15.75" customHeight="1">
      <c r="A358" s="358" t="s">
        <v>5876</v>
      </c>
      <c r="B358" s="393" t="s">
        <v>5909</v>
      </c>
      <c r="D358" s="407" t="s">
        <v>6280</v>
      </c>
      <c r="E358" s="422" t="s">
        <v>3798</v>
      </c>
      <c r="F358" s="368">
        <v>1</v>
      </c>
    </row>
    <row r="359" spans="1:6" ht="15.75" customHeight="1">
      <c r="A359" s="358" t="s">
        <v>5876</v>
      </c>
      <c r="B359" s="393" t="s">
        <v>5909</v>
      </c>
      <c r="D359" s="407" t="s">
        <v>6280</v>
      </c>
      <c r="E359" s="422" t="s">
        <v>3798</v>
      </c>
      <c r="F359" s="368">
        <v>1</v>
      </c>
    </row>
    <row r="360" spans="1:6" ht="15.75" customHeight="1">
      <c r="A360" s="358" t="s">
        <v>5876</v>
      </c>
      <c r="B360" s="393" t="s">
        <v>5999</v>
      </c>
      <c r="D360" s="407" t="s">
        <v>6366</v>
      </c>
      <c r="E360" s="422" t="s">
        <v>3800</v>
      </c>
      <c r="F360" s="368">
        <v>1</v>
      </c>
    </row>
    <row r="361" spans="1:6" ht="15.75" customHeight="1">
      <c r="A361" s="358" t="s">
        <v>5876</v>
      </c>
      <c r="B361" s="393" t="s">
        <v>5999</v>
      </c>
      <c r="D361" s="407" t="s">
        <v>6366</v>
      </c>
      <c r="E361" s="422" t="s">
        <v>3800</v>
      </c>
      <c r="F361" s="368">
        <v>1</v>
      </c>
    </row>
    <row r="362" spans="1:6" ht="15.75" customHeight="1">
      <c r="A362" s="358" t="s">
        <v>5876</v>
      </c>
      <c r="B362" s="393" t="s">
        <v>6000</v>
      </c>
      <c r="D362" s="407" t="s">
        <v>6367</v>
      </c>
      <c r="E362" s="422" t="s">
        <v>3796</v>
      </c>
      <c r="F362" s="368">
        <v>1</v>
      </c>
    </row>
    <row r="363" spans="1:6" ht="15.75" customHeight="1">
      <c r="A363" s="358" t="s">
        <v>5876</v>
      </c>
      <c r="B363" s="393" t="s">
        <v>6000</v>
      </c>
      <c r="D363" s="407" t="s">
        <v>6367</v>
      </c>
      <c r="E363" s="422" t="s">
        <v>3796</v>
      </c>
      <c r="F363" s="368">
        <v>1</v>
      </c>
    </row>
    <row r="364" spans="1:6" ht="15.75" customHeight="1">
      <c r="A364" s="358" t="s">
        <v>5876</v>
      </c>
      <c r="B364" s="393" t="s">
        <v>6001</v>
      </c>
      <c r="D364" s="407" t="s">
        <v>6368</v>
      </c>
      <c r="E364" s="422" t="s">
        <v>3800</v>
      </c>
      <c r="F364" s="368">
        <v>1</v>
      </c>
    </row>
    <row r="365" spans="1:6" ht="15.75" customHeight="1">
      <c r="A365" s="358" t="s">
        <v>5876</v>
      </c>
      <c r="B365" s="393" t="s">
        <v>6001</v>
      </c>
      <c r="D365" s="407" t="s">
        <v>6368</v>
      </c>
      <c r="E365" s="422" t="s">
        <v>3800</v>
      </c>
      <c r="F365" s="368">
        <v>1</v>
      </c>
    </row>
    <row r="366" spans="1:6" ht="15.75" customHeight="1">
      <c r="A366" s="358" t="s">
        <v>5876</v>
      </c>
      <c r="B366" s="393" t="s">
        <v>6002</v>
      </c>
      <c r="D366" s="407" t="s">
        <v>6369</v>
      </c>
      <c r="E366" s="422" t="s">
        <v>3796</v>
      </c>
      <c r="F366" s="368">
        <v>1</v>
      </c>
    </row>
    <row r="367" spans="1:6" ht="15.75" customHeight="1">
      <c r="A367" s="358" t="s">
        <v>5876</v>
      </c>
      <c r="B367" s="393" t="s">
        <v>6002</v>
      </c>
      <c r="D367" s="407" t="s">
        <v>6369</v>
      </c>
      <c r="E367" s="422" t="s">
        <v>3796</v>
      </c>
      <c r="F367" s="368">
        <v>1</v>
      </c>
    </row>
    <row r="368" spans="1:6" ht="15.75" customHeight="1">
      <c r="A368" s="358" t="s">
        <v>5876</v>
      </c>
      <c r="B368" s="393" t="s">
        <v>6003</v>
      </c>
      <c r="D368" s="407" t="s">
        <v>6370</v>
      </c>
      <c r="E368" s="422" t="s">
        <v>3794</v>
      </c>
      <c r="F368" s="368">
        <v>1</v>
      </c>
    </row>
    <row r="369" spans="1:6" ht="15.75" customHeight="1">
      <c r="A369" s="358" t="s">
        <v>5876</v>
      </c>
      <c r="B369" s="393" t="s">
        <v>6003</v>
      </c>
      <c r="D369" s="407" t="s">
        <v>6370</v>
      </c>
      <c r="E369" s="422" t="s">
        <v>3794</v>
      </c>
      <c r="F369" s="368">
        <v>1</v>
      </c>
    </row>
    <row r="370" spans="1:6" ht="15.75" customHeight="1">
      <c r="A370" s="358" t="s">
        <v>5876</v>
      </c>
      <c r="B370" s="393" t="s">
        <v>6004</v>
      </c>
      <c r="D370" s="407" t="s">
        <v>6371</v>
      </c>
      <c r="E370" s="422" t="s">
        <v>3796</v>
      </c>
      <c r="F370" s="368">
        <v>1</v>
      </c>
    </row>
    <row r="371" spans="1:6" ht="15.75" customHeight="1">
      <c r="A371" s="358" t="s">
        <v>5876</v>
      </c>
      <c r="B371" s="393" t="s">
        <v>6004</v>
      </c>
      <c r="D371" s="407" t="s">
        <v>6371</v>
      </c>
      <c r="E371" s="422" t="s">
        <v>3796</v>
      </c>
      <c r="F371" s="368">
        <v>1</v>
      </c>
    </row>
    <row r="372" spans="1:6" ht="15.75" customHeight="1">
      <c r="A372" s="358" t="s">
        <v>5876</v>
      </c>
      <c r="B372" s="393" t="s">
        <v>6005</v>
      </c>
      <c r="D372" s="407" t="s">
        <v>6372</v>
      </c>
      <c r="E372" s="422" t="s">
        <v>3798</v>
      </c>
      <c r="F372" s="368">
        <v>1</v>
      </c>
    </row>
    <row r="373" spans="1:6" ht="15.75" customHeight="1">
      <c r="A373" s="358" t="s">
        <v>5876</v>
      </c>
      <c r="B373" s="393" t="s">
        <v>6005</v>
      </c>
      <c r="D373" s="407" t="s">
        <v>6372</v>
      </c>
      <c r="E373" s="422" t="s">
        <v>3798</v>
      </c>
      <c r="F373" s="368">
        <v>1</v>
      </c>
    </row>
    <row r="374" spans="1:6" ht="15.75" customHeight="1">
      <c r="A374" s="358" t="s">
        <v>5876</v>
      </c>
      <c r="B374" s="393" t="s">
        <v>6006</v>
      </c>
      <c r="D374" s="407" t="s">
        <v>6373</v>
      </c>
      <c r="E374" s="422" t="s">
        <v>3794</v>
      </c>
      <c r="F374" s="368">
        <v>1</v>
      </c>
    </row>
    <row r="375" spans="1:6" ht="15.75" customHeight="1">
      <c r="A375" s="358" t="s">
        <v>5876</v>
      </c>
      <c r="B375" s="393" t="s">
        <v>6006</v>
      </c>
      <c r="D375" s="407" t="s">
        <v>6373</v>
      </c>
      <c r="E375" s="422" t="s">
        <v>3794</v>
      </c>
      <c r="F375" s="368">
        <v>1</v>
      </c>
    </row>
    <row r="376" spans="1:6" ht="15.75" customHeight="1">
      <c r="A376" s="358" t="s">
        <v>5876</v>
      </c>
      <c r="B376" s="393" t="s">
        <v>6007</v>
      </c>
      <c r="D376" s="407" t="s">
        <v>6374</v>
      </c>
      <c r="E376" s="422" t="s">
        <v>3800</v>
      </c>
      <c r="F376" s="368">
        <v>1</v>
      </c>
    </row>
    <row r="377" spans="1:6" ht="15.75" customHeight="1">
      <c r="A377" s="358" t="s">
        <v>5876</v>
      </c>
      <c r="B377" s="393" t="s">
        <v>6007</v>
      </c>
      <c r="D377" s="407" t="s">
        <v>6374</v>
      </c>
      <c r="E377" s="422" t="s">
        <v>3800</v>
      </c>
      <c r="F377" s="368">
        <v>1</v>
      </c>
    </row>
    <row r="378" spans="1:6" ht="15.75" customHeight="1">
      <c r="A378" s="358" t="s">
        <v>5876</v>
      </c>
      <c r="B378" s="393" t="s">
        <v>6008</v>
      </c>
      <c r="D378" s="407" t="s">
        <v>6375</v>
      </c>
      <c r="E378" s="422" t="s">
        <v>3796</v>
      </c>
      <c r="F378" s="368">
        <v>1</v>
      </c>
    </row>
    <row r="379" spans="1:6" ht="15.75" customHeight="1">
      <c r="A379" s="358" t="s">
        <v>5876</v>
      </c>
      <c r="B379" s="393" t="s">
        <v>6008</v>
      </c>
      <c r="D379" s="407" t="s">
        <v>6375</v>
      </c>
      <c r="E379" s="422" t="s">
        <v>3796</v>
      </c>
      <c r="F379" s="368">
        <v>1</v>
      </c>
    </row>
    <row r="380" spans="1:6" ht="15.75" customHeight="1">
      <c r="A380" s="358" t="s">
        <v>5876</v>
      </c>
      <c r="B380" s="393" t="s">
        <v>6009</v>
      </c>
      <c r="D380" s="407" t="s">
        <v>6376</v>
      </c>
      <c r="E380" s="422" t="s">
        <v>3798</v>
      </c>
      <c r="F380" s="368">
        <v>1</v>
      </c>
    </row>
    <row r="381" spans="1:6" ht="15.75" customHeight="1">
      <c r="A381" s="358" t="s">
        <v>5876</v>
      </c>
      <c r="B381" s="393" t="s">
        <v>6009</v>
      </c>
      <c r="D381" s="407" t="s">
        <v>6376</v>
      </c>
      <c r="E381" s="422" t="s">
        <v>3798</v>
      </c>
      <c r="F381" s="368">
        <v>1</v>
      </c>
    </row>
    <row r="382" spans="1:6" ht="15.75" customHeight="1">
      <c r="A382" s="358" t="s">
        <v>5876</v>
      </c>
      <c r="B382" s="393" t="s">
        <v>6010</v>
      </c>
      <c r="D382" s="407" t="s">
        <v>6377</v>
      </c>
      <c r="E382" s="422" t="s">
        <v>3796</v>
      </c>
      <c r="F382" s="368">
        <v>1</v>
      </c>
    </row>
    <row r="383" spans="1:6" ht="15.75" customHeight="1">
      <c r="A383" s="358" t="s">
        <v>5876</v>
      </c>
      <c r="B383" s="393" t="s">
        <v>6010</v>
      </c>
      <c r="D383" s="407" t="s">
        <v>6377</v>
      </c>
      <c r="E383" s="422" t="s">
        <v>3796</v>
      </c>
      <c r="F383" s="368">
        <v>1</v>
      </c>
    </row>
    <row r="384" spans="1:6" ht="15.75" customHeight="1">
      <c r="B384" s="392" t="s">
        <v>6642</v>
      </c>
      <c r="D384" s="407" t="s">
        <v>6664</v>
      </c>
      <c r="E384" s="422" t="s">
        <v>3798</v>
      </c>
      <c r="F384" s="368">
        <v>2</v>
      </c>
    </row>
    <row r="385" spans="1:6" ht="15.75" customHeight="1">
      <c r="A385" s="358" t="s">
        <v>5876</v>
      </c>
      <c r="B385" s="393" t="s">
        <v>6011</v>
      </c>
      <c r="D385" s="407" t="s">
        <v>6378</v>
      </c>
      <c r="E385" s="422" t="s">
        <v>3798</v>
      </c>
      <c r="F385" s="368">
        <v>1</v>
      </c>
    </row>
    <row r="386" spans="1:6" ht="15.75" customHeight="1">
      <c r="A386" s="358" t="s">
        <v>5876</v>
      </c>
      <c r="B386" s="393" t="s">
        <v>6011</v>
      </c>
      <c r="D386" s="407" t="s">
        <v>6378</v>
      </c>
      <c r="E386" s="422" t="s">
        <v>3798</v>
      </c>
      <c r="F386" s="368">
        <v>1</v>
      </c>
    </row>
    <row r="387" spans="1:6" ht="15.75" customHeight="1">
      <c r="A387" s="358" t="s">
        <v>5876</v>
      </c>
      <c r="B387" s="393" t="s">
        <v>6012</v>
      </c>
      <c r="D387" s="407" t="s">
        <v>6379</v>
      </c>
      <c r="E387" s="422" t="s">
        <v>3798</v>
      </c>
      <c r="F387" s="368">
        <v>1</v>
      </c>
    </row>
    <row r="388" spans="1:6" ht="15.75" customHeight="1">
      <c r="A388" s="358" t="s">
        <v>5876</v>
      </c>
      <c r="B388" s="393" t="s">
        <v>6012</v>
      </c>
      <c r="D388" s="407" t="s">
        <v>6379</v>
      </c>
      <c r="E388" s="422" t="s">
        <v>3798</v>
      </c>
      <c r="F388" s="368">
        <v>1</v>
      </c>
    </row>
    <row r="389" spans="1:6" ht="15.75" customHeight="1">
      <c r="A389" s="358" t="s">
        <v>5876</v>
      </c>
      <c r="B389" s="393" t="s">
        <v>6013</v>
      </c>
      <c r="D389" s="407" t="s">
        <v>6380</v>
      </c>
      <c r="E389" s="422" t="s">
        <v>3798</v>
      </c>
      <c r="F389" s="368">
        <v>1</v>
      </c>
    </row>
    <row r="390" spans="1:6" ht="15.75" customHeight="1">
      <c r="A390" s="358" t="s">
        <v>5876</v>
      </c>
      <c r="B390" s="393" t="s">
        <v>6013</v>
      </c>
      <c r="D390" s="407" t="s">
        <v>6380</v>
      </c>
      <c r="E390" s="422" t="s">
        <v>3798</v>
      </c>
      <c r="F390" s="368">
        <v>1</v>
      </c>
    </row>
    <row r="391" spans="1:6" ht="15.75" customHeight="1">
      <c r="A391" s="358" t="s">
        <v>5876</v>
      </c>
      <c r="B391" s="393" t="s">
        <v>6014</v>
      </c>
      <c r="D391" s="407" t="s">
        <v>6381</v>
      </c>
      <c r="E391" s="422" t="s">
        <v>3796</v>
      </c>
      <c r="F391" s="368">
        <v>1</v>
      </c>
    </row>
    <row r="392" spans="1:6" ht="15.75" customHeight="1">
      <c r="A392" s="358" t="s">
        <v>5876</v>
      </c>
      <c r="B392" s="393" t="s">
        <v>6014</v>
      </c>
      <c r="D392" s="407" t="s">
        <v>6381</v>
      </c>
      <c r="E392" s="422" t="s">
        <v>3796</v>
      </c>
      <c r="F392" s="368">
        <v>1</v>
      </c>
    </row>
    <row r="393" spans="1:6" ht="15.75" customHeight="1">
      <c r="A393" s="358" t="s">
        <v>5876</v>
      </c>
      <c r="B393" s="393" t="s">
        <v>5980</v>
      </c>
      <c r="D393" s="408" t="s">
        <v>6630</v>
      </c>
      <c r="E393" s="422" t="s">
        <v>3796</v>
      </c>
      <c r="F393" s="368">
        <v>1</v>
      </c>
    </row>
    <row r="394" spans="1:6" ht="15.75" customHeight="1">
      <c r="A394" s="358" t="s">
        <v>5876</v>
      </c>
      <c r="B394" s="393" t="s">
        <v>5980</v>
      </c>
      <c r="D394" s="408" t="s">
        <v>6630</v>
      </c>
      <c r="E394" s="422" t="s">
        <v>3796</v>
      </c>
      <c r="F394" s="368">
        <v>1</v>
      </c>
    </row>
    <row r="395" spans="1:6" ht="15.75" customHeight="1">
      <c r="A395" s="358" t="s">
        <v>5876</v>
      </c>
      <c r="B395" s="393" t="s">
        <v>6015</v>
      </c>
      <c r="D395" s="407" t="s">
        <v>6382</v>
      </c>
      <c r="E395" s="422" t="s">
        <v>3798</v>
      </c>
      <c r="F395" s="368">
        <v>1</v>
      </c>
    </row>
    <row r="396" spans="1:6" ht="15.75" customHeight="1">
      <c r="A396" s="358" t="s">
        <v>5876</v>
      </c>
      <c r="B396" s="393" t="s">
        <v>6015</v>
      </c>
      <c r="D396" s="407" t="s">
        <v>6382</v>
      </c>
      <c r="E396" s="422" t="s">
        <v>3798</v>
      </c>
      <c r="F396" s="368">
        <v>1</v>
      </c>
    </row>
    <row r="397" spans="1:6" ht="15.75" customHeight="1">
      <c r="A397" s="358" t="s">
        <v>5876</v>
      </c>
      <c r="B397" s="393" t="s">
        <v>6016</v>
      </c>
      <c r="D397" s="407" t="s">
        <v>6383</v>
      </c>
      <c r="E397" s="422" t="s">
        <v>3794</v>
      </c>
      <c r="F397" s="368">
        <v>1</v>
      </c>
    </row>
    <row r="398" spans="1:6" ht="15.75" customHeight="1">
      <c r="A398" s="358" t="s">
        <v>5876</v>
      </c>
      <c r="B398" s="393" t="s">
        <v>6016</v>
      </c>
      <c r="D398" s="407" t="s">
        <v>6383</v>
      </c>
      <c r="E398" s="422" t="s">
        <v>3794</v>
      </c>
      <c r="F398" s="368">
        <v>1</v>
      </c>
    </row>
    <row r="399" spans="1:6" ht="15.75" customHeight="1">
      <c r="A399" s="358" t="s">
        <v>5876</v>
      </c>
      <c r="B399" s="393" t="s">
        <v>5964</v>
      </c>
      <c r="D399" s="407" t="s">
        <v>6333</v>
      </c>
      <c r="E399" s="422" t="s">
        <v>3796</v>
      </c>
      <c r="F399" s="368">
        <v>1</v>
      </c>
    </row>
    <row r="400" spans="1:6" ht="15.75" customHeight="1">
      <c r="A400" s="358" t="s">
        <v>5876</v>
      </c>
      <c r="B400" s="393" t="s">
        <v>5964</v>
      </c>
      <c r="D400" s="407" t="s">
        <v>6333</v>
      </c>
      <c r="E400" s="422" t="s">
        <v>3796</v>
      </c>
      <c r="F400" s="368">
        <v>1</v>
      </c>
    </row>
    <row r="401" spans="1:6" ht="15.75" customHeight="1">
      <c r="A401" s="362" t="s">
        <v>4959</v>
      </c>
      <c r="B401" s="392" t="s">
        <v>4958</v>
      </c>
      <c r="C401" s="362" t="s">
        <v>198</v>
      </c>
      <c r="D401" s="407" t="s">
        <v>4957</v>
      </c>
      <c r="E401" s="422" t="s">
        <v>3796</v>
      </c>
      <c r="F401" s="368">
        <v>1</v>
      </c>
    </row>
    <row r="402" spans="1:6" ht="15.75" customHeight="1">
      <c r="A402" s="358" t="s">
        <v>5877</v>
      </c>
      <c r="B402" s="393" t="s">
        <v>6017</v>
      </c>
      <c r="D402" s="407" t="s">
        <v>5854</v>
      </c>
      <c r="E402" s="422" t="s">
        <v>3796</v>
      </c>
      <c r="F402" s="368">
        <v>1</v>
      </c>
    </row>
    <row r="403" spans="1:6" ht="15.75" customHeight="1">
      <c r="A403" s="358" t="s">
        <v>5877</v>
      </c>
      <c r="B403" s="393" t="s">
        <v>6017</v>
      </c>
      <c r="D403" s="407" t="s">
        <v>5854</v>
      </c>
      <c r="E403" s="422" t="s">
        <v>3796</v>
      </c>
      <c r="F403" s="368">
        <v>1</v>
      </c>
    </row>
    <row r="404" spans="1:6" ht="15.75" customHeight="1">
      <c r="A404" s="358" t="s">
        <v>5877</v>
      </c>
      <c r="B404" s="393" t="s">
        <v>6636</v>
      </c>
      <c r="D404" s="408" t="s">
        <v>6635</v>
      </c>
      <c r="E404" s="422" t="s">
        <v>3798</v>
      </c>
      <c r="F404" s="368">
        <v>1</v>
      </c>
    </row>
    <row r="405" spans="1:6" ht="15.75" customHeight="1">
      <c r="A405" s="358" t="s">
        <v>5877</v>
      </c>
      <c r="B405" s="393" t="s">
        <v>6636</v>
      </c>
      <c r="D405" s="408" t="s">
        <v>6635</v>
      </c>
      <c r="E405" s="422" t="s">
        <v>3798</v>
      </c>
      <c r="F405" s="368">
        <v>1</v>
      </c>
    </row>
    <row r="406" spans="1:6" ht="15.75" customHeight="1">
      <c r="A406" s="358" t="s">
        <v>5877</v>
      </c>
      <c r="B406" s="393" t="s">
        <v>6018</v>
      </c>
      <c r="D406" s="407" t="s">
        <v>6384</v>
      </c>
      <c r="E406" s="422" t="s">
        <v>3800</v>
      </c>
      <c r="F406" s="368">
        <v>1</v>
      </c>
    </row>
    <row r="407" spans="1:6" ht="15.75" customHeight="1">
      <c r="A407" s="358" t="s">
        <v>5877</v>
      </c>
      <c r="B407" s="393" t="s">
        <v>6018</v>
      </c>
      <c r="D407" s="407" t="s">
        <v>6384</v>
      </c>
      <c r="E407" s="422" t="s">
        <v>3800</v>
      </c>
      <c r="F407" s="368">
        <v>1</v>
      </c>
    </row>
    <row r="408" spans="1:6" ht="15.75" customHeight="1">
      <c r="A408" s="358" t="s">
        <v>5877</v>
      </c>
      <c r="B408" s="393" t="s">
        <v>6019</v>
      </c>
      <c r="D408" s="407" t="s">
        <v>6385</v>
      </c>
      <c r="E408" s="422" t="s">
        <v>3798</v>
      </c>
      <c r="F408" s="368">
        <v>1</v>
      </c>
    </row>
    <row r="409" spans="1:6" ht="15.75" customHeight="1">
      <c r="A409" s="358" t="s">
        <v>5877</v>
      </c>
      <c r="B409" s="393" t="s">
        <v>6019</v>
      </c>
      <c r="D409" s="407" t="s">
        <v>6385</v>
      </c>
      <c r="E409" s="422" t="s">
        <v>3798</v>
      </c>
      <c r="F409" s="368">
        <v>1</v>
      </c>
    </row>
    <row r="410" spans="1:6" ht="15.75" customHeight="1">
      <c r="A410" s="358" t="s">
        <v>5877</v>
      </c>
      <c r="B410" s="393" t="s">
        <v>6020</v>
      </c>
      <c r="D410" s="407" t="s">
        <v>6386</v>
      </c>
      <c r="E410" s="422" t="s">
        <v>3796</v>
      </c>
      <c r="F410" s="368">
        <v>1</v>
      </c>
    </row>
    <row r="411" spans="1:6" ht="15.75" customHeight="1">
      <c r="A411" s="358" t="s">
        <v>5877</v>
      </c>
      <c r="B411" s="393" t="s">
        <v>6020</v>
      </c>
      <c r="D411" s="407" t="s">
        <v>6386</v>
      </c>
      <c r="E411" s="422" t="s">
        <v>3796</v>
      </c>
      <c r="F411" s="368">
        <v>1</v>
      </c>
    </row>
    <row r="412" spans="1:6" ht="15.75" customHeight="1">
      <c r="A412" s="358" t="s">
        <v>5877</v>
      </c>
      <c r="B412" s="393" t="s">
        <v>6021</v>
      </c>
      <c r="D412" s="407" t="s">
        <v>6387</v>
      </c>
      <c r="E412" s="422" t="s">
        <v>3796</v>
      </c>
      <c r="F412" s="368">
        <v>1</v>
      </c>
    </row>
    <row r="413" spans="1:6" ht="15.75" customHeight="1">
      <c r="A413" s="358" t="s">
        <v>5877</v>
      </c>
      <c r="B413" s="393" t="s">
        <v>6021</v>
      </c>
      <c r="D413" s="407" t="s">
        <v>6387</v>
      </c>
      <c r="E413" s="422" t="s">
        <v>3796</v>
      </c>
      <c r="F413" s="368">
        <v>1</v>
      </c>
    </row>
    <row r="414" spans="1:6" ht="15.75" customHeight="1">
      <c r="A414" s="358" t="s">
        <v>5877</v>
      </c>
      <c r="B414" s="393" t="s">
        <v>6022</v>
      </c>
      <c r="D414" s="407" t="s">
        <v>6388</v>
      </c>
      <c r="E414" s="422" t="s">
        <v>3794</v>
      </c>
      <c r="F414" s="368">
        <v>1</v>
      </c>
    </row>
    <row r="415" spans="1:6" ht="15.75" customHeight="1">
      <c r="A415" s="358" t="s">
        <v>5877</v>
      </c>
      <c r="B415" s="393" t="s">
        <v>6022</v>
      </c>
      <c r="D415" s="407" t="s">
        <v>6388</v>
      </c>
      <c r="E415" s="422" t="s">
        <v>3794</v>
      </c>
      <c r="F415" s="368">
        <v>1</v>
      </c>
    </row>
    <row r="416" spans="1:6" ht="15.75" customHeight="1">
      <c r="A416" s="358" t="s">
        <v>5877</v>
      </c>
      <c r="B416" s="393" t="s">
        <v>6009</v>
      </c>
      <c r="D416" s="407" t="s">
        <v>6376</v>
      </c>
      <c r="E416" s="422" t="s">
        <v>3798</v>
      </c>
      <c r="F416" s="368">
        <v>1</v>
      </c>
    </row>
    <row r="417" spans="1:6" ht="15.75" customHeight="1">
      <c r="A417" s="358" t="s">
        <v>5877</v>
      </c>
      <c r="B417" s="393" t="s">
        <v>6009</v>
      </c>
      <c r="D417" s="407" t="s">
        <v>6376</v>
      </c>
      <c r="E417" s="422" t="s">
        <v>3798</v>
      </c>
      <c r="F417" s="368">
        <v>1</v>
      </c>
    </row>
    <row r="418" spans="1:6" ht="15.75" customHeight="1">
      <c r="A418" s="358" t="s">
        <v>5877</v>
      </c>
      <c r="B418" s="393" t="s">
        <v>6023</v>
      </c>
      <c r="D418" s="407" t="s">
        <v>6389</v>
      </c>
      <c r="E418" s="422" t="s">
        <v>3798</v>
      </c>
      <c r="F418" s="368">
        <v>1</v>
      </c>
    </row>
    <row r="419" spans="1:6" ht="15.75" customHeight="1">
      <c r="A419" s="358" t="s">
        <v>5877</v>
      </c>
      <c r="B419" s="393" t="s">
        <v>6023</v>
      </c>
      <c r="D419" s="407" t="s">
        <v>6389</v>
      </c>
      <c r="E419" s="422" t="s">
        <v>3798</v>
      </c>
      <c r="F419" s="368">
        <v>1</v>
      </c>
    </row>
    <row r="420" spans="1:6" ht="15.75" customHeight="1">
      <c r="A420" s="358" t="s">
        <v>5877</v>
      </c>
      <c r="B420" s="393" t="s">
        <v>6024</v>
      </c>
      <c r="D420" s="407" t="s">
        <v>6390</v>
      </c>
      <c r="E420" s="422" t="s">
        <v>3798</v>
      </c>
      <c r="F420" s="368">
        <v>1</v>
      </c>
    </row>
    <row r="421" spans="1:6" ht="15.75" customHeight="1">
      <c r="A421" s="358" t="s">
        <v>5877</v>
      </c>
      <c r="B421" s="393" t="s">
        <v>6024</v>
      </c>
      <c r="D421" s="407" t="s">
        <v>6390</v>
      </c>
      <c r="E421" s="422" t="s">
        <v>3798</v>
      </c>
      <c r="F421" s="368">
        <v>1</v>
      </c>
    </row>
    <row r="422" spans="1:6" ht="15.75" customHeight="1">
      <c r="A422" s="358" t="s">
        <v>5877</v>
      </c>
      <c r="B422" s="393" t="s">
        <v>6025</v>
      </c>
      <c r="D422" s="407" t="s">
        <v>6391</v>
      </c>
      <c r="E422" s="422" t="s">
        <v>3796</v>
      </c>
      <c r="F422" s="368">
        <v>1</v>
      </c>
    </row>
    <row r="423" spans="1:6" ht="15.75" customHeight="1">
      <c r="A423" s="358" t="s">
        <v>5877</v>
      </c>
      <c r="B423" s="393" t="s">
        <v>6025</v>
      </c>
      <c r="D423" s="407" t="s">
        <v>6391</v>
      </c>
      <c r="E423" s="422" t="s">
        <v>3796</v>
      </c>
      <c r="F423" s="368">
        <v>1</v>
      </c>
    </row>
    <row r="424" spans="1:6" ht="15.75" customHeight="1">
      <c r="A424" s="358" t="s">
        <v>5877</v>
      </c>
      <c r="B424" s="393" t="s">
        <v>6026</v>
      </c>
      <c r="D424" s="407" t="s">
        <v>6392</v>
      </c>
      <c r="E424" s="422" t="s">
        <v>3800</v>
      </c>
      <c r="F424" s="368">
        <v>1</v>
      </c>
    </row>
    <row r="425" spans="1:6" ht="15.75" customHeight="1">
      <c r="A425" s="358" t="s">
        <v>5877</v>
      </c>
      <c r="B425" s="393" t="s">
        <v>6026</v>
      </c>
      <c r="D425" s="407" t="s">
        <v>6392</v>
      </c>
      <c r="E425" s="422" t="s">
        <v>3800</v>
      </c>
      <c r="F425" s="368">
        <v>1</v>
      </c>
    </row>
    <row r="426" spans="1:6" ht="15.75" customHeight="1">
      <c r="A426" s="358" t="s">
        <v>5877</v>
      </c>
      <c r="B426" s="393" t="s">
        <v>6027</v>
      </c>
      <c r="D426" s="407" t="s">
        <v>6394</v>
      </c>
      <c r="E426" s="422" t="s">
        <v>3794</v>
      </c>
      <c r="F426" s="368">
        <v>1</v>
      </c>
    </row>
    <row r="427" spans="1:6" ht="15.75" customHeight="1">
      <c r="A427" s="358" t="s">
        <v>5877</v>
      </c>
      <c r="B427" s="393" t="s">
        <v>6027</v>
      </c>
      <c r="D427" s="407" t="s">
        <v>6394</v>
      </c>
      <c r="E427" s="422" t="s">
        <v>3794</v>
      </c>
      <c r="F427" s="368">
        <v>1</v>
      </c>
    </row>
    <row r="428" spans="1:6" ht="15.75" customHeight="1">
      <c r="A428" s="358" t="s">
        <v>5877</v>
      </c>
      <c r="B428" s="393" t="s">
        <v>6028</v>
      </c>
      <c r="D428" s="407" t="s">
        <v>6395</v>
      </c>
      <c r="E428" s="422" t="s">
        <v>3794</v>
      </c>
      <c r="F428" s="368">
        <v>1</v>
      </c>
    </row>
    <row r="429" spans="1:6" ht="15.75" customHeight="1">
      <c r="A429" s="358" t="s">
        <v>5877</v>
      </c>
      <c r="B429" s="393" t="s">
        <v>6028</v>
      </c>
      <c r="D429" s="407" t="s">
        <v>6395</v>
      </c>
      <c r="E429" s="422" t="s">
        <v>3794</v>
      </c>
      <c r="F429" s="368">
        <v>1</v>
      </c>
    </row>
    <row r="430" spans="1:6" ht="15.75" customHeight="1">
      <c r="A430" s="358" t="s">
        <v>5877</v>
      </c>
      <c r="B430" s="393" t="s">
        <v>6029</v>
      </c>
      <c r="D430" s="407" t="s">
        <v>6396</v>
      </c>
      <c r="E430" s="422" t="s">
        <v>3796</v>
      </c>
      <c r="F430" s="368">
        <v>1</v>
      </c>
    </row>
    <row r="431" spans="1:6" ht="15.75" customHeight="1">
      <c r="A431" s="358" t="s">
        <v>5877</v>
      </c>
      <c r="B431" s="393" t="s">
        <v>6029</v>
      </c>
      <c r="D431" s="407" t="s">
        <v>6396</v>
      </c>
      <c r="E431" s="422" t="s">
        <v>3796</v>
      </c>
      <c r="F431" s="368">
        <v>1</v>
      </c>
    </row>
    <row r="432" spans="1:6" ht="15.75" customHeight="1">
      <c r="A432" s="358" t="s">
        <v>5891</v>
      </c>
      <c r="B432" s="393" t="s">
        <v>5976</v>
      </c>
      <c r="D432" s="407" t="s">
        <v>6344</v>
      </c>
      <c r="E432" s="422" t="s">
        <v>49</v>
      </c>
      <c r="F432" s="368">
        <v>1</v>
      </c>
    </row>
    <row r="433" spans="1:6" ht="15.75" customHeight="1">
      <c r="A433" s="358" t="s">
        <v>5891</v>
      </c>
      <c r="B433" s="393" t="s">
        <v>5976</v>
      </c>
      <c r="D433" s="407" t="s">
        <v>6344</v>
      </c>
      <c r="E433" s="422" t="s">
        <v>49</v>
      </c>
      <c r="F433" s="368">
        <v>1</v>
      </c>
    </row>
    <row r="434" spans="1:6" ht="15.75" customHeight="1">
      <c r="A434" s="362" t="s">
        <v>990</v>
      </c>
      <c r="B434" s="392" t="s">
        <v>4961</v>
      </c>
      <c r="C434" s="362" t="s">
        <v>493</v>
      </c>
      <c r="D434" s="407" t="s">
        <v>4960</v>
      </c>
      <c r="E434" s="422" t="s">
        <v>3794</v>
      </c>
      <c r="F434" s="368">
        <v>3</v>
      </c>
    </row>
    <row r="435" spans="1:6" ht="15.75" customHeight="1">
      <c r="A435" s="362" t="s">
        <v>990</v>
      </c>
      <c r="B435" s="392" t="s">
        <v>4963</v>
      </c>
      <c r="C435" s="362" t="s">
        <v>137</v>
      </c>
      <c r="D435" s="407" t="s">
        <v>4962</v>
      </c>
      <c r="E435" s="422" t="s">
        <v>3798</v>
      </c>
      <c r="F435" s="368">
        <v>3</v>
      </c>
    </row>
    <row r="436" spans="1:6" ht="15.75" customHeight="1">
      <c r="A436" s="362" t="s">
        <v>990</v>
      </c>
      <c r="B436" s="392" t="s">
        <v>4965</v>
      </c>
      <c r="C436" s="362" t="s">
        <v>2460</v>
      </c>
      <c r="D436" s="407" t="s">
        <v>4964</v>
      </c>
      <c r="E436" s="422" t="s">
        <v>3798</v>
      </c>
      <c r="F436" s="368">
        <v>2</v>
      </c>
    </row>
    <row r="437" spans="1:6" ht="15.75" customHeight="1">
      <c r="A437" s="362" t="s">
        <v>990</v>
      </c>
      <c r="B437" s="392" t="s">
        <v>4966</v>
      </c>
      <c r="C437" s="362" t="s">
        <v>264</v>
      </c>
      <c r="D437" s="407" t="s">
        <v>4952</v>
      </c>
      <c r="E437" s="422" t="s">
        <v>3796</v>
      </c>
      <c r="F437" s="368">
        <v>1</v>
      </c>
    </row>
    <row r="438" spans="1:6" ht="15.75" customHeight="1">
      <c r="A438" s="362" t="s">
        <v>990</v>
      </c>
      <c r="B438" s="392" t="s">
        <v>4968</v>
      </c>
      <c r="C438" s="362" t="s">
        <v>445</v>
      </c>
      <c r="D438" s="407" t="s">
        <v>4967</v>
      </c>
      <c r="E438" s="422" t="s">
        <v>49</v>
      </c>
      <c r="F438" s="368">
        <v>8</v>
      </c>
    </row>
    <row r="439" spans="1:6" ht="15.75" customHeight="1">
      <c r="A439" s="362" t="s">
        <v>990</v>
      </c>
      <c r="B439" s="392" t="s">
        <v>4970</v>
      </c>
      <c r="C439" s="362" t="s">
        <v>276</v>
      </c>
      <c r="D439" s="407" t="s">
        <v>4969</v>
      </c>
      <c r="E439" s="422" t="s">
        <v>3800</v>
      </c>
      <c r="F439" s="368">
        <v>6</v>
      </c>
    </row>
    <row r="440" spans="1:6" ht="15.75" customHeight="1">
      <c r="A440" s="362" t="s">
        <v>990</v>
      </c>
      <c r="B440" s="392" t="s">
        <v>4972</v>
      </c>
      <c r="C440" s="362" t="s">
        <v>705</v>
      </c>
      <c r="D440" s="407" t="s">
        <v>4971</v>
      </c>
      <c r="E440" s="422" t="s">
        <v>49</v>
      </c>
      <c r="F440" s="368">
        <v>13</v>
      </c>
    </row>
    <row r="441" spans="1:6" ht="15.75" customHeight="1">
      <c r="A441" s="362" t="s">
        <v>990</v>
      </c>
      <c r="B441" s="392" t="s">
        <v>4974</v>
      </c>
      <c r="C441" s="362" t="s">
        <v>41</v>
      </c>
      <c r="D441" s="407" t="s">
        <v>4973</v>
      </c>
      <c r="E441" s="422" t="s">
        <v>49</v>
      </c>
      <c r="F441" s="368">
        <v>8</v>
      </c>
    </row>
    <row r="442" spans="1:6" ht="15.75" customHeight="1">
      <c r="A442" s="358" t="s">
        <v>5894</v>
      </c>
      <c r="B442" s="393" t="s">
        <v>6030</v>
      </c>
      <c r="D442" s="407" t="s">
        <v>6397</v>
      </c>
      <c r="E442" s="422" t="s">
        <v>3798</v>
      </c>
      <c r="F442" s="368">
        <v>1</v>
      </c>
    </row>
    <row r="443" spans="1:6" ht="15.75" customHeight="1">
      <c r="A443" s="358" t="s">
        <v>5894</v>
      </c>
      <c r="B443" s="393" t="s">
        <v>6030</v>
      </c>
      <c r="D443" s="407" t="s">
        <v>6397</v>
      </c>
      <c r="E443" s="422" t="s">
        <v>3798</v>
      </c>
      <c r="F443" s="368">
        <v>1</v>
      </c>
    </row>
    <row r="444" spans="1:6" ht="15.75" customHeight="1">
      <c r="A444" s="358" t="s">
        <v>5892</v>
      </c>
      <c r="B444" s="393" t="s">
        <v>6031</v>
      </c>
      <c r="D444" s="407" t="s">
        <v>6398</v>
      </c>
      <c r="E444" s="422" t="s">
        <v>3796</v>
      </c>
      <c r="F444" s="368">
        <v>1</v>
      </c>
    </row>
    <row r="445" spans="1:6" ht="15.75" customHeight="1">
      <c r="A445" s="358" t="s">
        <v>5892</v>
      </c>
      <c r="B445" s="393" t="s">
        <v>6031</v>
      </c>
      <c r="D445" s="407" t="s">
        <v>6398</v>
      </c>
      <c r="E445" s="422" t="s">
        <v>3796</v>
      </c>
      <c r="F445" s="368">
        <v>1</v>
      </c>
    </row>
    <row r="446" spans="1:6" ht="15.75" customHeight="1">
      <c r="A446" s="358" t="s">
        <v>5893</v>
      </c>
      <c r="B446" s="393" t="s">
        <v>6032</v>
      </c>
      <c r="D446" s="407" t="s">
        <v>6399</v>
      </c>
      <c r="E446" s="422" t="s">
        <v>3798</v>
      </c>
      <c r="F446" s="368">
        <v>1</v>
      </c>
    </row>
    <row r="447" spans="1:6" ht="15.75" customHeight="1">
      <c r="A447" s="358" t="s">
        <v>5893</v>
      </c>
      <c r="B447" s="393" t="s">
        <v>6032</v>
      </c>
      <c r="D447" s="407" t="s">
        <v>6399</v>
      </c>
      <c r="E447" s="422" t="s">
        <v>3798</v>
      </c>
      <c r="F447" s="368">
        <v>1</v>
      </c>
    </row>
    <row r="448" spans="1:6" ht="15.75" customHeight="1">
      <c r="A448" s="362" t="s">
        <v>4978</v>
      </c>
      <c r="B448" s="392" t="s">
        <v>4977</v>
      </c>
      <c r="C448" s="362" t="s">
        <v>213</v>
      </c>
      <c r="D448" s="407" t="s">
        <v>4976</v>
      </c>
      <c r="E448" s="422" t="s">
        <v>49</v>
      </c>
      <c r="F448" s="368">
        <v>1</v>
      </c>
    </row>
    <row r="449" spans="1:6" ht="15.75" customHeight="1">
      <c r="A449" s="362" t="s">
        <v>990</v>
      </c>
      <c r="B449" s="392" t="s">
        <v>4980</v>
      </c>
      <c r="C449" s="362" t="s">
        <v>1308</v>
      </c>
      <c r="D449" s="407" t="s">
        <v>4979</v>
      </c>
      <c r="E449" s="422" t="s">
        <v>3796</v>
      </c>
      <c r="F449" s="368">
        <v>2</v>
      </c>
    </row>
    <row r="450" spans="1:6" ht="15.75" customHeight="1">
      <c r="A450" s="369" t="s">
        <v>5885</v>
      </c>
      <c r="B450" s="393" t="s">
        <v>6033</v>
      </c>
      <c r="D450" s="407" t="s">
        <v>6400</v>
      </c>
      <c r="E450" s="422" t="s">
        <v>3794</v>
      </c>
      <c r="F450" s="368">
        <v>1</v>
      </c>
    </row>
    <row r="451" spans="1:6" ht="15.75" customHeight="1">
      <c r="A451" s="369" t="s">
        <v>5885</v>
      </c>
      <c r="B451" s="393" t="s">
        <v>6033</v>
      </c>
      <c r="D451" s="407" t="s">
        <v>6400</v>
      </c>
      <c r="E451" s="422" t="s">
        <v>3794</v>
      </c>
      <c r="F451" s="368">
        <v>1</v>
      </c>
    </row>
    <row r="452" spans="1:6" ht="15.75" customHeight="1">
      <c r="A452" s="369" t="s">
        <v>5884</v>
      </c>
      <c r="B452" s="393" t="s">
        <v>6034</v>
      </c>
      <c r="D452" s="407" t="s">
        <v>6401</v>
      </c>
      <c r="E452" s="422" t="s">
        <v>3794</v>
      </c>
      <c r="F452" s="368">
        <v>1</v>
      </c>
    </row>
    <row r="453" spans="1:6" ht="15.75" customHeight="1">
      <c r="A453" s="369" t="s">
        <v>5884</v>
      </c>
      <c r="B453" s="393" t="s">
        <v>6034</v>
      </c>
      <c r="D453" s="407" t="s">
        <v>6401</v>
      </c>
      <c r="E453" s="422" t="s">
        <v>3794</v>
      </c>
      <c r="F453" s="368">
        <v>1</v>
      </c>
    </row>
    <row r="454" spans="1:6" ht="15.75" customHeight="1">
      <c r="B454" s="392" t="s">
        <v>6643</v>
      </c>
      <c r="D454" s="407" t="s">
        <v>6665</v>
      </c>
      <c r="E454" s="422" t="s">
        <v>3800</v>
      </c>
      <c r="F454" s="368">
        <v>2</v>
      </c>
    </row>
    <row r="455" spans="1:6" ht="15.75" customHeight="1">
      <c r="A455" s="369" t="s">
        <v>5884</v>
      </c>
      <c r="B455" s="393" t="s">
        <v>6035</v>
      </c>
      <c r="D455" s="407" t="s">
        <v>6402</v>
      </c>
      <c r="E455" s="422" t="s">
        <v>3798</v>
      </c>
      <c r="F455" s="368">
        <v>1</v>
      </c>
    </row>
    <row r="456" spans="1:6" ht="15.75" customHeight="1">
      <c r="A456" s="369" t="s">
        <v>5884</v>
      </c>
      <c r="B456" s="393" t="s">
        <v>6035</v>
      </c>
      <c r="D456" s="407" t="s">
        <v>6402</v>
      </c>
      <c r="E456" s="422" t="s">
        <v>3798</v>
      </c>
      <c r="F456" s="368">
        <v>1</v>
      </c>
    </row>
    <row r="457" spans="1:6" ht="15.75" customHeight="1">
      <c r="A457" s="369" t="s">
        <v>5884</v>
      </c>
      <c r="B457" s="393" t="s">
        <v>6036</v>
      </c>
      <c r="D457" s="407" t="s">
        <v>6403</v>
      </c>
      <c r="E457" s="422" t="s">
        <v>3800</v>
      </c>
      <c r="F457" s="368">
        <v>1</v>
      </c>
    </row>
    <row r="458" spans="1:6" ht="15.75" customHeight="1">
      <c r="A458" s="369" t="s">
        <v>5884</v>
      </c>
      <c r="B458" s="393" t="s">
        <v>6036</v>
      </c>
      <c r="D458" s="407" t="s">
        <v>6403</v>
      </c>
      <c r="E458" s="422" t="s">
        <v>3800</v>
      </c>
      <c r="F458" s="368">
        <v>1</v>
      </c>
    </row>
    <row r="459" spans="1:6" ht="15.75" customHeight="1">
      <c r="A459" s="369" t="s">
        <v>5884</v>
      </c>
      <c r="B459" s="393" t="s">
        <v>5914</v>
      </c>
      <c r="D459" s="407" t="s">
        <v>6284</v>
      </c>
      <c r="E459" s="422" t="s">
        <v>3794</v>
      </c>
      <c r="F459" s="368">
        <v>1</v>
      </c>
    </row>
    <row r="460" spans="1:6" ht="15.75" customHeight="1">
      <c r="A460" s="369" t="s">
        <v>5884</v>
      </c>
      <c r="B460" s="393" t="s">
        <v>5914</v>
      </c>
      <c r="D460" s="407" t="s">
        <v>6284</v>
      </c>
      <c r="E460" s="422" t="s">
        <v>3794</v>
      </c>
      <c r="F460" s="368">
        <v>1</v>
      </c>
    </row>
    <row r="461" spans="1:6" ht="15.75" customHeight="1">
      <c r="A461" s="369" t="s">
        <v>5884</v>
      </c>
      <c r="B461" s="393" t="s">
        <v>6037</v>
      </c>
      <c r="D461" s="407" t="s">
        <v>6404</v>
      </c>
      <c r="E461" s="422" t="s">
        <v>3798</v>
      </c>
      <c r="F461" s="368">
        <v>1</v>
      </c>
    </row>
    <row r="462" spans="1:6" ht="15.75" customHeight="1">
      <c r="A462" s="369" t="s">
        <v>5884</v>
      </c>
      <c r="B462" s="393" t="s">
        <v>6037</v>
      </c>
      <c r="D462" s="407" t="s">
        <v>6404</v>
      </c>
      <c r="E462" s="422" t="s">
        <v>3798</v>
      </c>
      <c r="F462" s="368">
        <v>1</v>
      </c>
    </row>
    <row r="463" spans="1:6" ht="15.75" customHeight="1">
      <c r="A463" s="369" t="s">
        <v>5884</v>
      </c>
      <c r="B463" s="393" t="s">
        <v>5904</v>
      </c>
      <c r="D463" s="407" t="s">
        <v>6275</v>
      </c>
      <c r="E463" s="422" t="s">
        <v>3796</v>
      </c>
      <c r="F463" s="368">
        <v>1</v>
      </c>
    </row>
    <row r="464" spans="1:6" ht="15.75" customHeight="1">
      <c r="A464" s="369" t="s">
        <v>5884</v>
      </c>
      <c r="B464" s="393" t="s">
        <v>5904</v>
      </c>
      <c r="D464" s="407" t="s">
        <v>6275</v>
      </c>
      <c r="E464" s="422" t="s">
        <v>3796</v>
      </c>
      <c r="F464" s="368">
        <v>1</v>
      </c>
    </row>
    <row r="465" spans="1:6" ht="15.75" customHeight="1">
      <c r="A465" s="369" t="s">
        <v>5884</v>
      </c>
      <c r="B465" s="393" t="s">
        <v>6038</v>
      </c>
      <c r="D465" s="407" t="s">
        <v>6405</v>
      </c>
      <c r="E465" s="422" t="s">
        <v>3798</v>
      </c>
      <c r="F465" s="368">
        <v>1</v>
      </c>
    </row>
    <row r="466" spans="1:6" ht="15.75" customHeight="1">
      <c r="A466" s="369" t="s">
        <v>5884</v>
      </c>
      <c r="B466" s="393" t="s">
        <v>6038</v>
      </c>
      <c r="D466" s="407" t="s">
        <v>6405</v>
      </c>
      <c r="E466" s="422" t="s">
        <v>3798</v>
      </c>
      <c r="F466" s="368">
        <v>1</v>
      </c>
    </row>
    <row r="467" spans="1:6" ht="15.75" customHeight="1">
      <c r="A467" s="369" t="s">
        <v>5884</v>
      </c>
      <c r="B467" s="393" t="s">
        <v>5906</v>
      </c>
      <c r="D467" s="407" t="s">
        <v>6277</v>
      </c>
      <c r="E467" s="422" t="s">
        <v>3796</v>
      </c>
      <c r="F467" s="368">
        <v>1</v>
      </c>
    </row>
    <row r="468" spans="1:6" ht="15.75" customHeight="1">
      <c r="A468" s="369" t="s">
        <v>5884</v>
      </c>
      <c r="B468" s="393" t="s">
        <v>5906</v>
      </c>
      <c r="D468" s="407" t="s">
        <v>6277</v>
      </c>
      <c r="E468" s="422" t="s">
        <v>3796</v>
      </c>
      <c r="F468" s="368">
        <v>1</v>
      </c>
    </row>
    <row r="469" spans="1:6" ht="15.75" customHeight="1">
      <c r="A469" s="369" t="s">
        <v>5884</v>
      </c>
      <c r="B469" s="393" t="s">
        <v>6039</v>
      </c>
      <c r="D469" s="407" t="s">
        <v>6406</v>
      </c>
      <c r="E469" s="422" t="s">
        <v>3796</v>
      </c>
      <c r="F469" s="368">
        <v>1</v>
      </c>
    </row>
    <row r="470" spans="1:6" ht="15.75" customHeight="1">
      <c r="A470" s="369" t="s">
        <v>5884</v>
      </c>
      <c r="B470" s="393" t="s">
        <v>6039</v>
      </c>
      <c r="D470" s="407" t="s">
        <v>6406</v>
      </c>
      <c r="E470" s="422" t="s">
        <v>3796</v>
      </c>
      <c r="F470" s="368">
        <v>1</v>
      </c>
    </row>
    <row r="471" spans="1:6" ht="15.75" customHeight="1">
      <c r="A471" s="369" t="s">
        <v>5884</v>
      </c>
      <c r="B471" s="393" t="s">
        <v>6040</v>
      </c>
      <c r="D471" s="407" t="s">
        <v>6407</v>
      </c>
      <c r="E471" s="422" t="s">
        <v>3798</v>
      </c>
      <c r="F471" s="368">
        <v>1</v>
      </c>
    </row>
    <row r="472" spans="1:6" ht="15.75" customHeight="1">
      <c r="A472" s="369" t="s">
        <v>5884</v>
      </c>
      <c r="B472" s="393" t="s">
        <v>6040</v>
      </c>
      <c r="D472" s="407" t="s">
        <v>6407</v>
      </c>
      <c r="E472" s="422" t="s">
        <v>3798</v>
      </c>
      <c r="F472" s="368">
        <v>1</v>
      </c>
    </row>
    <row r="473" spans="1:6" ht="15.75" customHeight="1">
      <c r="A473" s="369" t="s">
        <v>5884</v>
      </c>
      <c r="B473" s="393" t="s">
        <v>5976</v>
      </c>
      <c r="D473" s="407" t="s">
        <v>6344</v>
      </c>
      <c r="E473" s="422" t="s">
        <v>49</v>
      </c>
      <c r="F473" s="368">
        <v>1</v>
      </c>
    </row>
    <row r="474" spans="1:6" ht="15.75" customHeight="1">
      <c r="A474" s="369" t="s">
        <v>5884</v>
      </c>
      <c r="B474" s="393" t="s">
        <v>5976</v>
      </c>
      <c r="D474" s="407" t="s">
        <v>6344</v>
      </c>
      <c r="E474" s="422" t="s">
        <v>49</v>
      </c>
      <c r="F474" s="368">
        <v>1</v>
      </c>
    </row>
    <row r="475" spans="1:6" ht="15.75" customHeight="1">
      <c r="A475" s="369" t="s">
        <v>5884</v>
      </c>
      <c r="B475" s="393" t="s">
        <v>6041</v>
      </c>
      <c r="D475" s="407" t="s">
        <v>6408</v>
      </c>
      <c r="E475" s="422" t="s">
        <v>3796</v>
      </c>
      <c r="F475" s="368">
        <v>1</v>
      </c>
    </row>
    <row r="476" spans="1:6" ht="15.75" customHeight="1">
      <c r="A476" s="369" t="s">
        <v>5884</v>
      </c>
      <c r="B476" s="393" t="s">
        <v>6041</v>
      </c>
      <c r="D476" s="407" t="s">
        <v>6408</v>
      </c>
      <c r="E476" s="422" t="s">
        <v>3796</v>
      </c>
      <c r="F476" s="368">
        <v>1</v>
      </c>
    </row>
    <row r="477" spans="1:6" ht="15.75" customHeight="1">
      <c r="A477" s="369" t="s">
        <v>5884</v>
      </c>
      <c r="B477" s="393" t="s">
        <v>6042</v>
      </c>
      <c r="D477" s="407" t="s">
        <v>6409</v>
      </c>
      <c r="E477" s="422" t="s">
        <v>3796</v>
      </c>
      <c r="F477" s="368">
        <v>1</v>
      </c>
    </row>
    <row r="478" spans="1:6" ht="15.75" customHeight="1">
      <c r="A478" s="369" t="s">
        <v>5884</v>
      </c>
      <c r="B478" s="393" t="s">
        <v>6042</v>
      </c>
      <c r="D478" s="407" t="s">
        <v>6409</v>
      </c>
      <c r="E478" s="422" t="s">
        <v>3796</v>
      </c>
      <c r="F478" s="368">
        <v>1</v>
      </c>
    </row>
    <row r="479" spans="1:6" ht="15.75" customHeight="1">
      <c r="A479" s="362" t="s">
        <v>4981</v>
      </c>
      <c r="B479" s="392" t="s">
        <v>4985</v>
      </c>
      <c r="C479" s="362" t="s">
        <v>868</v>
      </c>
      <c r="D479" s="407" t="s">
        <v>4984</v>
      </c>
      <c r="E479" s="422" t="s">
        <v>3796</v>
      </c>
      <c r="F479" s="368">
        <v>2</v>
      </c>
    </row>
    <row r="480" spans="1:6" ht="15.75" customHeight="1">
      <c r="A480" s="362" t="s">
        <v>5375</v>
      </c>
      <c r="B480" s="391" t="s">
        <v>5472</v>
      </c>
      <c r="D480" s="407">
        <v>8471000</v>
      </c>
      <c r="E480" s="422" t="s">
        <v>3798</v>
      </c>
      <c r="F480" s="368">
        <v>1</v>
      </c>
    </row>
    <row r="481" spans="1:6" ht="15.75" customHeight="1">
      <c r="A481" s="362" t="s">
        <v>5375</v>
      </c>
      <c r="B481" s="391" t="s">
        <v>5691</v>
      </c>
      <c r="D481" s="407">
        <v>4232000</v>
      </c>
      <c r="E481" s="421" t="s">
        <v>3796</v>
      </c>
      <c r="F481" s="368">
        <v>1</v>
      </c>
    </row>
    <row r="482" spans="1:6" ht="15.75" customHeight="1">
      <c r="A482" s="362" t="s">
        <v>5375</v>
      </c>
      <c r="B482" s="391" t="s">
        <v>5599</v>
      </c>
      <c r="D482" s="407">
        <v>8395320</v>
      </c>
      <c r="E482" s="422" t="s">
        <v>3798</v>
      </c>
      <c r="F482" s="368">
        <v>1</v>
      </c>
    </row>
    <row r="483" spans="1:6" ht="15.75" customHeight="1">
      <c r="A483" s="362" t="s">
        <v>5375</v>
      </c>
      <c r="B483" s="391" t="s">
        <v>5391</v>
      </c>
      <c r="C483" s="362" t="s">
        <v>5147</v>
      </c>
      <c r="D483" s="407">
        <v>5841160</v>
      </c>
      <c r="E483" s="422" t="s">
        <v>3796</v>
      </c>
      <c r="F483" s="368">
        <v>1</v>
      </c>
    </row>
    <row r="484" spans="1:6" ht="15.75" customHeight="1">
      <c r="A484" s="362" t="s">
        <v>5375</v>
      </c>
      <c r="B484" s="391" t="s">
        <v>5404</v>
      </c>
      <c r="C484" s="362" t="s">
        <v>331</v>
      </c>
      <c r="D484" s="407">
        <v>4777000</v>
      </c>
      <c r="E484" s="422" t="s">
        <v>3796</v>
      </c>
      <c r="F484" s="368">
        <v>1</v>
      </c>
    </row>
    <row r="485" spans="1:6" ht="15.75" customHeight="1">
      <c r="A485" s="362" t="s">
        <v>5375</v>
      </c>
      <c r="B485" s="391" t="s">
        <v>5625</v>
      </c>
      <c r="D485" s="407">
        <v>3978520</v>
      </c>
      <c r="E485" s="422" t="s">
        <v>3798</v>
      </c>
      <c r="F485" s="368">
        <v>1</v>
      </c>
    </row>
    <row r="486" spans="1:6" ht="15.75" customHeight="1">
      <c r="A486" s="362" t="s">
        <v>5375</v>
      </c>
      <c r="B486" s="391" t="s">
        <v>5471</v>
      </c>
      <c r="D486" s="407">
        <v>8472721</v>
      </c>
      <c r="E486" s="422" t="s">
        <v>3798</v>
      </c>
      <c r="F486" s="368">
        <v>1</v>
      </c>
    </row>
    <row r="487" spans="1:6" ht="15.75" customHeight="1">
      <c r="A487" s="362" t="s">
        <v>5375</v>
      </c>
      <c r="B487" s="391" t="s">
        <v>5664</v>
      </c>
      <c r="D487" s="407">
        <v>2276010</v>
      </c>
      <c r="E487" s="421" t="s">
        <v>3794</v>
      </c>
      <c r="F487" s="368">
        <v>1</v>
      </c>
    </row>
    <row r="488" spans="1:6" ht="15.75" customHeight="1">
      <c r="A488" s="362" t="s">
        <v>5375</v>
      </c>
      <c r="B488" s="391" t="s">
        <v>5491</v>
      </c>
      <c r="D488" s="407">
        <v>8420092</v>
      </c>
      <c r="E488" s="422" t="s">
        <v>3798</v>
      </c>
      <c r="F488" s="368">
        <v>1</v>
      </c>
    </row>
    <row r="489" spans="1:6" ht="15.75" customHeight="1">
      <c r="A489" s="362" t="s">
        <v>5375</v>
      </c>
      <c r="B489" s="391" t="s">
        <v>5425</v>
      </c>
      <c r="C489" s="362" t="s">
        <v>263</v>
      </c>
      <c r="D489" s="407">
        <v>4849503</v>
      </c>
      <c r="E489" s="422" t="s">
        <v>3796</v>
      </c>
      <c r="F489" s="368">
        <v>1</v>
      </c>
    </row>
    <row r="490" spans="1:6" ht="15.75" customHeight="1">
      <c r="A490" s="362" t="s">
        <v>5375</v>
      </c>
      <c r="B490" s="391" t="s">
        <v>5440</v>
      </c>
      <c r="D490" s="407">
        <v>2814000</v>
      </c>
      <c r="E490" s="422" t="s">
        <v>3794</v>
      </c>
      <c r="F490" s="368">
        <v>1</v>
      </c>
    </row>
    <row r="491" spans="1:6" ht="15.75" customHeight="1">
      <c r="A491" s="362" t="s">
        <v>5375</v>
      </c>
      <c r="B491" s="391" t="s">
        <v>5492</v>
      </c>
      <c r="D491" s="407">
        <v>8451420</v>
      </c>
      <c r="E491" s="422" t="s">
        <v>3798</v>
      </c>
      <c r="F491" s="368">
        <v>1</v>
      </c>
    </row>
    <row r="492" spans="1:6" ht="15.75" customHeight="1">
      <c r="A492" s="362" t="s">
        <v>5375</v>
      </c>
      <c r="B492" s="391" t="s">
        <v>5434</v>
      </c>
      <c r="D492" s="407">
        <v>4890090</v>
      </c>
      <c r="E492" s="422" t="s">
        <v>3796</v>
      </c>
      <c r="F492" s="368">
        <v>1</v>
      </c>
    </row>
    <row r="493" spans="1:6" ht="15.75" customHeight="1">
      <c r="A493" s="362" t="s">
        <v>5375</v>
      </c>
      <c r="B493" s="391" t="s">
        <v>5590</v>
      </c>
      <c r="D493" s="407">
        <v>8341240</v>
      </c>
      <c r="E493" s="422" t="s">
        <v>3798</v>
      </c>
      <c r="F493" s="368">
        <v>1</v>
      </c>
    </row>
    <row r="494" spans="1:6" ht="15.75" customHeight="1">
      <c r="A494" s="362" t="s">
        <v>5375</v>
      </c>
      <c r="B494" s="391" t="s">
        <v>5575</v>
      </c>
      <c r="D494" s="407">
        <v>4474340</v>
      </c>
      <c r="E494" s="422" t="s">
        <v>3796</v>
      </c>
      <c r="F494" s="368">
        <v>1</v>
      </c>
    </row>
    <row r="495" spans="1:6" ht="15.75" customHeight="1">
      <c r="A495" s="362" t="s">
        <v>5375</v>
      </c>
      <c r="B495" s="391" t="s">
        <v>5542</v>
      </c>
      <c r="D495" s="407">
        <v>5185420</v>
      </c>
      <c r="E495" s="422" t="s">
        <v>3794</v>
      </c>
      <c r="F495" s="368">
        <v>1</v>
      </c>
    </row>
    <row r="496" spans="1:6" ht="15.75" customHeight="1">
      <c r="A496" s="362" t="s">
        <v>5375</v>
      </c>
      <c r="B496" s="391" t="s">
        <v>5559</v>
      </c>
      <c r="D496" s="407">
        <v>5203200</v>
      </c>
      <c r="E496" s="422" t="s">
        <v>3794</v>
      </c>
      <c r="F496" s="368">
        <v>1</v>
      </c>
    </row>
    <row r="497" spans="1:6" ht="15.75" customHeight="1">
      <c r="A497" s="362" t="s">
        <v>5375</v>
      </c>
      <c r="B497" s="391" t="s">
        <v>5451</v>
      </c>
      <c r="D497" s="407">
        <v>2876170</v>
      </c>
      <c r="E497" s="422" t="s">
        <v>3794</v>
      </c>
      <c r="F497" s="368">
        <v>1</v>
      </c>
    </row>
    <row r="498" spans="1:6" ht="15.75" customHeight="1">
      <c r="A498" s="362" t="s">
        <v>5375</v>
      </c>
      <c r="B498" s="391" t="s">
        <v>5419</v>
      </c>
      <c r="C498" s="362" t="s">
        <v>263</v>
      </c>
      <c r="D498" s="407">
        <v>4855257</v>
      </c>
      <c r="E498" s="422" t="s">
        <v>3796</v>
      </c>
      <c r="F498" s="368">
        <v>1</v>
      </c>
    </row>
    <row r="499" spans="1:6" ht="15.75" customHeight="1">
      <c r="A499" s="362" t="s">
        <v>5375</v>
      </c>
      <c r="B499" s="391" t="s">
        <v>5518</v>
      </c>
      <c r="D499" s="407">
        <v>8191330</v>
      </c>
      <c r="E499" s="422" t="s">
        <v>3798</v>
      </c>
      <c r="F499" s="368">
        <v>1</v>
      </c>
    </row>
    <row r="500" spans="1:6" ht="15.75" customHeight="1">
      <c r="A500" s="362" t="s">
        <v>5375</v>
      </c>
      <c r="B500" s="391" t="s">
        <v>5532</v>
      </c>
      <c r="D500" s="407">
        <v>5267174</v>
      </c>
      <c r="E500" s="422" t="s">
        <v>3794</v>
      </c>
      <c r="F500" s="368">
        <v>1</v>
      </c>
    </row>
    <row r="501" spans="1:6" ht="15.75" customHeight="1">
      <c r="A501" s="362" t="s">
        <v>5375</v>
      </c>
      <c r="B501" s="391" t="s">
        <v>5405</v>
      </c>
      <c r="C501" s="362" t="s">
        <v>331</v>
      </c>
      <c r="D501" s="407">
        <v>4823090</v>
      </c>
      <c r="E501" s="422" t="s">
        <v>3796</v>
      </c>
      <c r="F501" s="368">
        <v>1</v>
      </c>
    </row>
    <row r="502" spans="1:6" ht="15.75" customHeight="1">
      <c r="A502" s="362" t="s">
        <v>5375</v>
      </c>
      <c r="B502" s="391" t="s">
        <v>5584</v>
      </c>
      <c r="D502" s="407">
        <v>8381001</v>
      </c>
      <c r="E502" s="422" t="s">
        <v>3798</v>
      </c>
      <c r="F502" s="368">
        <v>1</v>
      </c>
    </row>
    <row r="503" spans="1:6" ht="15.75" customHeight="1">
      <c r="A503" s="362" t="s">
        <v>5375</v>
      </c>
      <c r="B503" s="391" t="s">
        <v>5377</v>
      </c>
      <c r="C503" s="362" t="s">
        <v>484</v>
      </c>
      <c r="D503" s="407">
        <v>4941175</v>
      </c>
      <c r="E503" s="422" t="s">
        <v>3796</v>
      </c>
      <c r="F503" s="368">
        <v>1</v>
      </c>
    </row>
    <row r="504" spans="1:6" ht="15.75" customHeight="1">
      <c r="A504" s="362" t="s">
        <v>5375</v>
      </c>
      <c r="B504" s="391" t="s">
        <v>5609</v>
      </c>
      <c r="D504" s="407">
        <v>3969000</v>
      </c>
      <c r="E504" s="422" t="s">
        <v>3798</v>
      </c>
      <c r="F504" s="368">
        <v>1</v>
      </c>
    </row>
    <row r="505" spans="1:6" ht="15.75" customHeight="1">
      <c r="A505" s="362" t="s">
        <v>5375</v>
      </c>
      <c r="B505" s="391" t="s">
        <v>5378</v>
      </c>
      <c r="C505" s="362" t="s">
        <v>484</v>
      </c>
      <c r="D505" s="407">
        <v>4962000</v>
      </c>
      <c r="E505" s="422" t="s">
        <v>3796</v>
      </c>
      <c r="F505" s="368">
        <v>1</v>
      </c>
    </row>
    <row r="506" spans="1:6" ht="15.75" customHeight="1">
      <c r="A506" s="362" t="s">
        <v>4981</v>
      </c>
      <c r="B506" s="392" t="s">
        <v>4987</v>
      </c>
      <c r="C506" s="362" t="s">
        <v>905</v>
      </c>
      <c r="D506" s="407" t="s">
        <v>4986</v>
      </c>
      <c r="E506" s="422" t="s">
        <v>3798</v>
      </c>
      <c r="F506" s="368">
        <v>2</v>
      </c>
    </row>
    <row r="507" spans="1:6" ht="15.75" customHeight="1">
      <c r="A507" s="362" t="s">
        <v>4981</v>
      </c>
      <c r="B507" s="392" t="s">
        <v>4989</v>
      </c>
      <c r="C507" s="362" t="s">
        <v>1448</v>
      </c>
      <c r="D507" s="407" t="s">
        <v>4988</v>
      </c>
      <c r="E507" s="422" t="s">
        <v>3796</v>
      </c>
      <c r="F507" s="368">
        <v>2</v>
      </c>
    </row>
    <row r="508" spans="1:6" ht="15.75" customHeight="1">
      <c r="A508" s="362" t="s">
        <v>4981</v>
      </c>
      <c r="B508" s="392" t="s">
        <v>4991</v>
      </c>
      <c r="C508" s="362" t="s">
        <v>168</v>
      </c>
      <c r="D508" s="407" t="s">
        <v>4990</v>
      </c>
      <c r="E508" s="422" t="s">
        <v>3796</v>
      </c>
      <c r="F508" s="368">
        <v>3</v>
      </c>
    </row>
    <row r="509" spans="1:6" ht="15.75" customHeight="1">
      <c r="A509" s="362" t="s">
        <v>4981</v>
      </c>
      <c r="B509" s="392" t="s">
        <v>4993</v>
      </c>
      <c r="C509" s="362" t="s">
        <v>887</v>
      </c>
      <c r="D509" s="407" t="s">
        <v>4992</v>
      </c>
      <c r="E509" s="422" t="s">
        <v>3794</v>
      </c>
      <c r="F509" s="368">
        <v>2</v>
      </c>
    </row>
    <row r="510" spans="1:6" ht="15.75" customHeight="1">
      <c r="A510" s="362" t="s">
        <v>4981</v>
      </c>
      <c r="B510" s="392" t="s">
        <v>4997</v>
      </c>
      <c r="C510" s="362" t="s">
        <v>2022</v>
      </c>
      <c r="D510" s="407" t="s">
        <v>4996</v>
      </c>
      <c r="E510" s="422" t="s">
        <v>3798</v>
      </c>
      <c r="F510" s="368">
        <v>2</v>
      </c>
    </row>
    <row r="511" spans="1:6" ht="15.75" customHeight="1">
      <c r="A511" s="362" t="s">
        <v>4981</v>
      </c>
      <c r="B511" s="392" t="s">
        <v>4998</v>
      </c>
      <c r="C511" s="362" t="s">
        <v>1551</v>
      </c>
      <c r="D511" s="407" t="s">
        <v>4995</v>
      </c>
      <c r="E511" s="422" t="s">
        <v>3798</v>
      </c>
      <c r="F511" s="368">
        <v>4</v>
      </c>
    </row>
    <row r="512" spans="1:6" ht="15.75" customHeight="1">
      <c r="A512" s="362" t="s">
        <v>4981</v>
      </c>
      <c r="B512" s="392" t="s">
        <v>5000</v>
      </c>
      <c r="C512" s="362" t="s">
        <v>1495</v>
      </c>
      <c r="D512" s="407" t="s">
        <v>4999</v>
      </c>
      <c r="E512" s="422" t="s">
        <v>3794</v>
      </c>
      <c r="F512" s="368">
        <v>2</v>
      </c>
    </row>
    <row r="513" spans="1:6" ht="15.75" customHeight="1">
      <c r="A513" s="362" t="s">
        <v>4981</v>
      </c>
      <c r="B513" s="392" t="s">
        <v>5002</v>
      </c>
      <c r="C513" s="362" t="s">
        <v>1489</v>
      </c>
      <c r="D513" s="407" t="s">
        <v>5001</v>
      </c>
      <c r="E513" s="422" t="s">
        <v>3794</v>
      </c>
      <c r="F513" s="368">
        <v>2</v>
      </c>
    </row>
    <row r="514" spans="1:6" ht="15.75" customHeight="1">
      <c r="A514" s="362" t="s">
        <v>4981</v>
      </c>
      <c r="B514" s="392" t="s">
        <v>5005</v>
      </c>
      <c r="C514" s="362" t="s">
        <v>2076</v>
      </c>
      <c r="D514" s="407" t="s">
        <v>5004</v>
      </c>
      <c r="E514" s="422" t="s">
        <v>3798</v>
      </c>
      <c r="F514" s="368">
        <v>2</v>
      </c>
    </row>
    <row r="515" spans="1:6" ht="15.75" customHeight="1">
      <c r="A515" s="362" t="s">
        <v>4981</v>
      </c>
      <c r="B515" s="392" t="s">
        <v>5007</v>
      </c>
      <c r="C515" s="362" t="s">
        <v>1532</v>
      </c>
      <c r="D515" s="407" t="s">
        <v>5006</v>
      </c>
      <c r="E515" s="422" t="s">
        <v>3800</v>
      </c>
      <c r="F515" s="368">
        <v>2</v>
      </c>
    </row>
    <row r="516" spans="1:6" ht="15.75" customHeight="1">
      <c r="A516" s="362" t="s">
        <v>4981</v>
      </c>
      <c r="B516" s="392" t="s">
        <v>5009</v>
      </c>
      <c r="C516" s="362" t="s">
        <v>1563</v>
      </c>
      <c r="D516" s="407" t="s">
        <v>5008</v>
      </c>
      <c r="E516" s="422" t="s">
        <v>3796</v>
      </c>
      <c r="F516" s="368">
        <v>2</v>
      </c>
    </row>
    <row r="517" spans="1:6" ht="15.75" customHeight="1">
      <c r="A517" s="362" t="s">
        <v>5375</v>
      </c>
      <c r="B517" s="391" t="s">
        <v>5653</v>
      </c>
      <c r="D517" s="407">
        <v>5530000</v>
      </c>
      <c r="E517" s="421" t="s">
        <v>3800</v>
      </c>
      <c r="F517" s="368">
        <v>1</v>
      </c>
    </row>
    <row r="518" spans="1:6" ht="15.75" customHeight="1">
      <c r="A518" s="362" t="s">
        <v>5375</v>
      </c>
      <c r="B518" s="391" t="s">
        <v>5651</v>
      </c>
      <c r="D518" s="407">
        <v>5854060</v>
      </c>
      <c r="E518" s="421" t="s">
        <v>3796</v>
      </c>
      <c r="F518" s="368">
        <v>1</v>
      </c>
    </row>
    <row r="519" spans="1:6" ht="15.75" customHeight="1">
      <c r="A519" s="362" t="s">
        <v>5375</v>
      </c>
      <c r="B519" s="391" t="s">
        <v>5642</v>
      </c>
      <c r="D519" s="407">
        <v>3806000</v>
      </c>
      <c r="E519" s="421" t="s">
        <v>3798</v>
      </c>
      <c r="F519" s="368">
        <v>1</v>
      </c>
    </row>
    <row r="520" spans="1:6" ht="15.75" customHeight="1">
      <c r="A520" s="362" t="s">
        <v>5375</v>
      </c>
      <c r="B520" s="391" t="s">
        <v>5643</v>
      </c>
      <c r="D520" s="407">
        <v>8341420</v>
      </c>
      <c r="E520" s="421" t="s">
        <v>3798</v>
      </c>
      <c r="F520" s="368">
        <v>1</v>
      </c>
    </row>
    <row r="521" spans="1:6" ht="15.75" customHeight="1">
      <c r="A521" s="362" t="s">
        <v>5375</v>
      </c>
      <c r="B521" s="391" t="s">
        <v>5647</v>
      </c>
      <c r="D521" s="407">
        <v>8285060</v>
      </c>
      <c r="E521" s="421" t="s">
        <v>3798</v>
      </c>
      <c r="F521" s="368">
        <v>1</v>
      </c>
    </row>
    <row r="522" spans="1:6" ht="15.75" customHeight="1">
      <c r="A522" s="362" t="s">
        <v>5375</v>
      </c>
      <c r="B522" s="391" t="s">
        <v>5655</v>
      </c>
      <c r="D522" s="407">
        <v>2422200</v>
      </c>
      <c r="E522" s="421" t="s">
        <v>3794</v>
      </c>
      <c r="F522" s="368">
        <v>1</v>
      </c>
    </row>
    <row r="523" spans="1:6" ht="15.75" customHeight="1">
      <c r="A523" s="362" t="s">
        <v>5375</v>
      </c>
      <c r="B523" s="391" t="s">
        <v>5646</v>
      </c>
      <c r="D523" s="407">
        <v>2139020</v>
      </c>
      <c r="E523" s="421" t="s">
        <v>3794</v>
      </c>
      <c r="F523" s="368">
        <v>1</v>
      </c>
    </row>
    <row r="524" spans="1:6" ht="15.75" customHeight="1">
      <c r="A524" s="362" t="s">
        <v>5375</v>
      </c>
      <c r="B524" s="391" t="s">
        <v>5645</v>
      </c>
      <c r="D524" s="407">
        <v>3977360</v>
      </c>
      <c r="E524" s="421" t="s">
        <v>3798</v>
      </c>
      <c r="F524" s="368">
        <v>1</v>
      </c>
    </row>
    <row r="525" spans="1:6" ht="15.75" customHeight="1">
      <c r="A525" s="362" t="s">
        <v>5375</v>
      </c>
      <c r="B525" s="391" t="s">
        <v>5654</v>
      </c>
      <c r="D525" s="407">
        <v>4193310</v>
      </c>
      <c r="E525" s="421" t="s">
        <v>3796</v>
      </c>
      <c r="F525" s="368">
        <v>1</v>
      </c>
    </row>
    <row r="526" spans="1:6" ht="15.75" customHeight="1">
      <c r="A526" s="362" t="s">
        <v>5375</v>
      </c>
      <c r="B526" s="391" t="s">
        <v>5650</v>
      </c>
      <c r="D526" s="407">
        <v>4437060</v>
      </c>
      <c r="E526" s="421" t="s">
        <v>3796</v>
      </c>
      <c r="F526" s="368">
        <v>1</v>
      </c>
    </row>
    <row r="527" spans="1:6" ht="15.75" customHeight="1">
      <c r="A527" s="362" t="s">
        <v>5375</v>
      </c>
      <c r="B527" s="391" t="s">
        <v>5657</v>
      </c>
      <c r="D527" s="407">
        <v>4858455</v>
      </c>
      <c r="E527" s="421" t="s">
        <v>3796</v>
      </c>
      <c r="F527" s="368">
        <v>1</v>
      </c>
    </row>
    <row r="528" spans="1:6" ht="15.75" customHeight="1">
      <c r="A528" s="362" t="s">
        <v>5375</v>
      </c>
      <c r="B528" s="391" t="s">
        <v>5652</v>
      </c>
      <c r="D528" s="407">
        <v>3949011</v>
      </c>
      <c r="E528" s="421" t="s">
        <v>3798</v>
      </c>
      <c r="F528" s="368">
        <v>1</v>
      </c>
    </row>
    <row r="529" spans="1:6" ht="15.75" customHeight="1">
      <c r="A529" s="362" t="s">
        <v>5375</v>
      </c>
      <c r="B529" s="391" t="s">
        <v>5648</v>
      </c>
      <c r="D529" s="407">
        <v>1521000</v>
      </c>
      <c r="E529" s="421" t="s">
        <v>49</v>
      </c>
      <c r="F529" s="368">
        <v>1</v>
      </c>
    </row>
    <row r="530" spans="1:6" ht="15.75" customHeight="1">
      <c r="A530" s="362" t="s">
        <v>5375</v>
      </c>
      <c r="B530" s="391" t="s">
        <v>5644</v>
      </c>
      <c r="D530" s="407">
        <v>5211150</v>
      </c>
      <c r="E530" s="421" t="s">
        <v>3794</v>
      </c>
      <c r="F530" s="368">
        <v>1</v>
      </c>
    </row>
    <row r="531" spans="1:6" ht="15.75" customHeight="1">
      <c r="A531" s="362" t="s">
        <v>5375</v>
      </c>
      <c r="B531" s="391" t="s">
        <v>5649</v>
      </c>
      <c r="D531" s="407">
        <v>8410080</v>
      </c>
      <c r="E531" s="421" t="s">
        <v>3798</v>
      </c>
      <c r="F531" s="368">
        <v>1</v>
      </c>
    </row>
    <row r="532" spans="1:6" ht="15.75" customHeight="1">
      <c r="A532" s="362" t="s">
        <v>5375</v>
      </c>
      <c r="B532" s="391" t="s">
        <v>5656</v>
      </c>
      <c r="D532" s="407">
        <v>2839070</v>
      </c>
      <c r="E532" s="421" t="s">
        <v>3794</v>
      </c>
      <c r="F532" s="368">
        <v>1</v>
      </c>
    </row>
    <row r="533" spans="1:6" ht="15.75" customHeight="1">
      <c r="A533" s="358" t="s">
        <v>5896</v>
      </c>
      <c r="B533" s="393" t="s">
        <v>6637</v>
      </c>
      <c r="D533" s="407" t="s">
        <v>6410</v>
      </c>
      <c r="E533" s="422" t="s">
        <v>3796</v>
      </c>
      <c r="F533" s="368">
        <v>1</v>
      </c>
    </row>
    <row r="534" spans="1:6" ht="15.75" customHeight="1">
      <c r="A534" s="358" t="s">
        <v>5896</v>
      </c>
      <c r="B534" s="393" t="s">
        <v>6637</v>
      </c>
      <c r="D534" s="407" t="s">
        <v>6410</v>
      </c>
      <c r="E534" s="422" t="s">
        <v>3796</v>
      </c>
      <c r="F534" s="368">
        <v>1</v>
      </c>
    </row>
    <row r="535" spans="1:6" ht="15.75" customHeight="1">
      <c r="A535" s="358" t="s">
        <v>5897</v>
      </c>
      <c r="B535" s="393" t="s">
        <v>6043</v>
      </c>
      <c r="D535" s="407" t="s">
        <v>6411</v>
      </c>
      <c r="E535" s="422" t="s">
        <v>3798</v>
      </c>
      <c r="F535" s="368">
        <v>1</v>
      </c>
    </row>
    <row r="536" spans="1:6" ht="15.75" customHeight="1">
      <c r="A536" s="358" t="s">
        <v>5897</v>
      </c>
      <c r="B536" s="393" t="s">
        <v>6043</v>
      </c>
      <c r="D536" s="407" t="s">
        <v>6411</v>
      </c>
      <c r="E536" s="422" t="s">
        <v>3798</v>
      </c>
      <c r="F536" s="368">
        <v>1</v>
      </c>
    </row>
    <row r="537" spans="1:6" ht="15.75" customHeight="1">
      <c r="A537" s="358" t="s">
        <v>5897</v>
      </c>
      <c r="B537" s="393" t="s">
        <v>6044</v>
      </c>
      <c r="D537" s="407" t="s">
        <v>6412</v>
      </c>
      <c r="E537" s="422" t="s">
        <v>3796</v>
      </c>
      <c r="F537" s="368">
        <v>1</v>
      </c>
    </row>
    <row r="538" spans="1:6" ht="15.75" customHeight="1">
      <c r="A538" s="358" t="s">
        <v>5897</v>
      </c>
      <c r="B538" s="393" t="s">
        <v>6044</v>
      </c>
      <c r="D538" s="407" t="s">
        <v>6412</v>
      </c>
      <c r="E538" s="422" t="s">
        <v>3796</v>
      </c>
      <c r="F538" s="368">
        <v>1</v>
      </c>
    </row>
    <row r="539" spans="1:6" ht="15.75" customHeight="1">
      <c r="A539" s="358" t="s">
        <v>5897</v>
      </c>
      <c r="B539" s="393" t="s">
        <v>6045</v>
      </c>
      <c r="D539" s="407" t="s">
        <v>6413</v>
      </c>
      <c r="E539" s="422" t="s">
        <v>3796</v>
      </c>
      <c r="F539" s="368">
        <v>1</v>
      </c>
    </row>
    <row r="540" spans="1:6" ht="15.75" customHeight="1">
      <c r="A540" s="358" t="s">
        <v>5897</v>
      </c>
      <c r="B540" s="393" t="s">
        <v>6045</v>
      </c>
      <c r="D540" s="407" t="s">
        <v>6413</v>
      </c>
      <c r="E540" s="422" t="s">
        <v>3796</v>
      </c>
      <c r="F540" s="368">
        <v>1</v>
      </c>
    </row>
    <row r="541" spans="1:6" ht="15.75" customHeight="1">
      <c r="A541" s="369" t="s">
        <v>5901</v>
      </c>
      <c r="B541" s="393" t="s">
        <v>5976</v>
      </c>
      <c r="D541" s="407" t="s">
        <v>6344</v>
      </c>
      <c r="E541" s="422" t="s">
        <v>49</v>
      </c>
      <c r="F541" s="368">
        <v>1</v>
      </c>
    </row>
    <row r="542" spans="1:6" ht="15.75" customHeight="1">
      <c r="A542" s="369" t="s">
        <v>5901</v>
      </c>
      <c r="B542" s="393" t="s">
        <v>5976</v>
      </c>
      <c r="D542" s="407" t="s">
        <v>6344</v>
      </c>
      <c r="E542" s="422" t="s">
        <v>49</v>
      </c>
      <c r="F542" s="368">
        <v>1</v>
      </c>
    </row>
    <row r="543" spans="1:6" ht="15.75" customHeight="1">
      <c r="A543" s="369" t="s">
        <v>5901</v>
      </c>
      <c r="B543" s="393" t="s">
        <v>6046</v>
      </c>
      <c r="D543" s="407" t="s">
        <v>6414</v>
      </c>
      <c r="E543" s="422" t="s">
        <v>3794</v>
      </c>
      <c r="F543" s="368">
        <v>1</v>
      </c>
    </row>
    <row r="544" spans="1:6" ht="15.75" customHeight="1">
      <c r="A544" s="369" t="s">
        <v>5901</v>
      </c>
      <c r="B544" s="393" t="s">
        <v>6046</v>
      </c>
      <c r="D544" s="407" t="s">
        <v>6414</v>
      </c>
      <c r="E544" s="422" t="s">
        <v>3794</v>
      </c>
      <c r="F544" s="368">
        <v>1</v>
      </c>
    </row>
    <row r="545" spans="1:6" ht="15.75" customHeight="1">
      <c r="A545" s="369" t="s">
        <v>5902</v>
      </c>
      <c r="B545" s="393" t="s">
        <v>5976</v>
      </c>
      <c r="D545" s="407" t="s">
        <v>6344</v>
      </c>
      <c r="E545" s="422" t="s">
        <v>49</v>
      </c>
      <c r="F545" s="368">
        <v>1</v>
      </c>
    </row>
    <row r="546" spans="1:6" ht="15.75" customHeight="1">
      <c r="A546" s="369" t="s">
        <v>5902</v>
      </c>
      <c r="B546" s="393" t="s">
        <v>5976</v>
      </c>
      <c r="D546" s="407" t="s">
        <v>6344</v>
      </c>
      <c r="E546" s="422" t="s">
        <v>49</v>
      </c>
      <c r="F546" s="368">
        <v>1</v>
      </c>
    </row>
    <row r="547" spans="1:6" ht="15.75" customHeight="1">
      <c r="A547" s="358" t="s">
        <v>5897</v>
      </c>
      <c r="B547" s="393" t="s">
        <v>6047</v>
      </c>
      <c r="D547" s="407" t="s">
        <v>6415</v>
      </c>
      <c r="E547" s="422" t="s">
        <v>3796</v>
      </c>
      <c r="F547" s="368">
        <v>1</v>
      </c>
    </row>
    <row r="548" spans="1:6" ht="15.75" customHeight="1">
      <c r="A548" s="358" t="s">
        <v>5897</v>
      </c>
      <c r="B548" s="393" t="s">
        <v>6047</v>
      </c>
      <c r="D548" s="407" t="s">
        <v>6415</v>
      </c>
      <c r="E548" s="422" t="s">
        <v>3796</v>
      </c>
      <c r="F548" s="368">
        <v>1</v>
      </c>
    </row>
    <row r="549" spans="1:6" ht="15.75" customHeight="1">
      <c r="A549" s="369" t="s">
        <v>5901</v>
      </c>
      <c r="B549" s="393" t="s">
        <v>6048</v>
      </c>
      <c r="D549" s="407" t="s">
        <v>6416</v>
      </c>
      <c r="E549" s="422" t="s">
        <v>3796</v>
      </c>
      <c r="F549" s="368">
        <v>1</v>
      </c>
    </row>
    <row r="550" spans="1:6" ht="15.75" customHeight="1">
      <c r="A550" s="369" t="s">
        <v>5901</v>
      </c>
      <c r="B550" s="393" t="s">
        <v>6048</v>
      </c>
      <c r="D550" s="407" t="s">
        <v>6416</v>
      </c>
      <c r="E550" s="422" t="s">
        <v>3796</v>
      </c>
      <c r="F550" s="368">
        <v>1</v>
      </c>
    </row>
    <row r="551" spans="1:6" ht="15.75" customHeight="1">
      <c r="A551" s="358" t="s">
        <v>5895</v>
      </c>
      <c r="B551" s="393" t="s">
        <v>6049</v>
      </c>
      <c r="D551" s="407" t="s">
        <v>6417</v>
      </c>
      <c r="E551" s="422" t="s">
        <v>3798</v>
      </c>
      <c r="F551" s="368">
        <v>1</v>
      </c>
    </row>
    <row r="552" spans="1:6" ht="15.75" customHeight="1">
      <c r="A552" s="358" t="s">
        <v>5895</v>
      </c>
      <c r="B552" s="393" t="s">
        <v>6049</v>
      </c>
      <c r="D552" s="407" t="s">
        <v>6417</v>
      </c>
      <c r="E552" s="422" t="s">
        <v>3798</v>
      </c>
      <c r="F552" s="368">
        <v>1</v>
      </c>
    </row>
    <row r="553" spans="1:6" ht="15.75" customHeight="1">
      <c r="A553" s="358" t="s">
        <v>5895</v>
      </c>
      <c r="B553" s="393" t="s">
        <v>6050</v>
      </c>
      <c r="D553" s="407" t="s">
        <v>6418</v>
      </c>
      <c r="E553" s="422" t="s">
        <v>3794</v>
      </c>
      <c r="F553" s="368">
        <v>1</v>
      </c>
    </row>
    <row r="554" spans="1:6" ht="15.75" customHeight="1">
      <c r="A554" s="358" t="s">
        <v>5895</v>
      </c>
      <c r="B554" s="393" t="s">
        <v>6050</v>
      </c>
      <c r="D554" s="407" t="s">
        <v>6418</v>
      </c>
      <c r="E554" s="422" t="s">
        <v>3794</v>
      </c>
      <c r="F554" s="368">
        <v>1</v>
      </c>
    </row>
    <row r="555" spans="1:6" ht="15.75" customHeight="1">
      <c r="A555" s="358" t="s">
        <v>5895</v>
      </c>
      <c r="B555" s="393" t="s">
        <v>6051</v>
      </c>
      <c r="D555" s="407" t="s">
        <v>6419</v>
      </c>
      <c r="E555" s="422" t="s">
        <v>3798</v>
      </c>
      <c r="F555" s="368">
        <v>1</v>
      </c>
    </row>
    <row r="556" spans="1:6" ht="15.75" customHeight="1">
      <c r="A556" s="358" t="s">
        <v>5895</v>
      </c>
      <c r="B556" s="393" t="s">
        <v>6051</v>
      </c>
      <c r="D556" s="407" t="s">
        <v>6419</v>
      </c>
      <c r="E556" s="422" t="s">
        <v>3798</v>
      </c>
      <c r="F556" s="368">
        <v>1</v>
      </c>
    </row>
    <row r="557" spans="1:6" ht="15.75" customHeight="1">
      <c r="A557" s="358" t="s">
        <v>5895</v>
      </c>
      <c r="B557" s="393" t="s">
        <v>6052</v>
      </c>
      <c r="D557" s="407" t="s">
        <v>6420</v>
      </c>
      <c r="E557" s="422" t="s">
        <v>3796</v>
      </c>
      <c r="F557" s="368">
        <v>1</v>
      </c>
    </row>
    <row r="558" spans="1:6" ht="15.75" customHeight="1">
      <c r="A558" s="358" t="s">
        <v>5895</v>
      </c>
      <c r="B558" s="393" t="s">
        <v>6052</v>
      </c>
      <c r="D558" s="407" t="s">
        <v>6420</v>
      </c>
      <c r="E558" s="422" t="s">
        <v>3796</v>
      </c>
      <c r="F558" s="368">
        <v>1</v>
      </c>
    </row>
    <row r="559" spans="1:6" ht="15.75" customHeight="1">
      <c r="A559" s="358" t="s">
        <v>5895</v>
      </c>
      <c r="B559" s="393" t="s">
        <v>6053</v>
      </c>
      <c r="D559" s="407" t="s">
        <v>6421</v>
      </c>
      <c r="E559" s="422" t="s">
        <v>3798</v>
      </c>
      <c r="F559" s="368">
        <v>1</v>
      </c>
    </row>
    <row r="560" spans="1:6" ht="15.75" customHeight="1">
      <c r="A560" s="358" t="s">
        <v>5895</v>
      </c>
      <c r="B560" s="393" t="s">
        <v>6053</v>
      </c>
      <c r="D560" s="407" t="s">
        <v>6421</v>
      </c>
      <c r="E560" s="422" t="s">
        <v>3798</v>
      </c>
      <c r="F560" s="368">
        <v>1</v>
      </c>
    </row>
    <row r="561" spans="1:6" ht="15.75" customHeight="1">
      <c r="A561" s="358" t="s">
        <v>5886</v>
      </c>
      <c r="B561" s="392" t="s">
        <v>5371</v>
      </c>
      <c r="D561" s="407" t="s">
        <v>5370</v>
      </c>
      <c r="E561" s="422" t="s">
        <v>49</v>
      </c>
      <c r="F561" s="368">
        <v>1</v>
      </c>
    </row>
    <row r="562" spans="1:6" ht="15.75" customHeight="1">
      <c r="A562" s="358" t="s">
        <v>5886</v>
      </c>
      <c r="B562" s="392" t="s">
        <v>5330</v>
      </c>
      <c r="D562" s="407" t="s">
        <v>5329</v>
      </c>
      <c r="E562" s="422" t="s">
        <v>3798</v>
      </c>
      <c r="F562" s="368">
        <v>1</v>
      </c>
    </row>
    <row r="563" spans="1:6" ht="15.75" customHeight="1">
      <c r="A563" s="358" t="s">
        <v>5886</v>
      </c>
      <c r="B563" s="392" t="s">
        <v>5357</v>
      </c>
      <c r="D563" s="407" t="s">
        <v>5356</v>
      </c>
      <c r="E563" s="422" t="s">
        <v>3800</v>
      </c>
      <c r="F563" s="368">
        <v>1</v>
      </c>
    </row>
    <row r="564" spans="1:6" ht="15.75" customHeight="1">
      <c r="A564" s="358" t="s">
        <v>5886</v>
      </c>
      <c r="B564" s="392" t="s">
        <v>5359</v>
      </c>
      <c r="D564" s="407" t="s">
        <v>5358</v>
      </c>
      <c r="E564" s="422" t="s">
        <v>3796</v>
      </c>
      <c r="F564" s="368">
        <v>1</v>
      </c>
    </row>
    <row r="565" spans="1:6" ht="15.75" customHeight="1">
      <c r="A565" s="358" t="s">
        <v>5886</v>
      </c>
      <c r="B565" s="392" t="s">
        <v>5313</v>
      </c>
      <c r="D565" s="407" t="s">
        <v>5312</v>
      </c>
      <c r="E565" s="422" t="s">
        <v>3796</v>
      </c>
      <c r="F565" s="368">
        <v>1</v>
      </c>
    </row>
    <row r="566" spans="1:6" ht="15.75" customHeight="1">
      <c r="A566" s="358" t="s">
        <v>5886</v>
      </c>
      <c r="B566" s="392" t="s">
        <v>5313</v>
      </c>
      <c r="D566" s="407" t="s">
        <v>5312</v>
      </c>
      <c r="E566" s="422" t="s">
        <v>3794</v>
      </c>
      <c r="F566" s="368">
        <v>1</v>
      </c>
    </row>
    <row r="567" spans="1:6" ht="15.75" customHeight="1">
      <c r="A567" s="358" t="s">
        <v>5886</v>
      </c>
      <c r="B567" s="392" t="s">
        <v>5315</v>
      </c>
      <c r="D567" s="407" t="s">
        <v>5314</v>
      </c>
      <c r="E567" s="422" t="s">
        <v>3796</v>
      </c>
      <c r="F567" s="368">
        <v>1</v>
      </c>
    </row>
    <row r="568" spans="1:6" ht="15.75" customHeight="1">
      <c r="A568" s="358" t="s">
        <v>5886</v>
      </c>
      <c r="B568" s="392" t="s">
        <v>5317</v>
      </c>
      <c r="D568" s="407" t="s">
        <v>5316</v>
      </c>
      <c r="E568" s="422" t="s">
        <v>3798</v>
      </c>
      <c r="F568" s="368">
        <v>1</v>
      </c>
    </row>
    <row r="569" spans="1:6" ht="15.75" customHeight="1">
      <c r="A569" s="358" t="s">
        <v>5886</v>
      </c>
      <c r="B569" s="392" t="s">
        <v>5332</v>
      </c>
      <c r="D569" s="407" t="s">
        <v>5331</v>
      </c>
      <c r="E569" s="422" t="s">
        <v>3798</v>
      </c>
      <c r="F569" s="368">
        <v>1</v>
      </c>
    </row>
    <row r="570" spans="1:6" ht="15.75" customHeight="1">
      <c r="A570" s="358" t="s">
        <v>5886</v>
      </c>
      <c r="B570" s="392" t="s">
        <v>5319</v>
      </c>
      <c r="D570" s="407" t="s">
        <v>5318</v>
      </c>
      <c r="E570" s="422" t="s">
        <v>3794</v>
      </c>
      <c r="F570" s="368">
        <v>1</v>
      </c>
    </row>
    <row r="571" spans="1:6" ht="15.75" customHeight="1">
      <c r="A571" s="358" t="s">
        <v>5886</v>
      </c>
      <c r="B571" s="392" t="s">
        <v>5334</v>
      </c>
      <c r="D571" s="407" t="s">
        <v>5333</v>
      </c>
      <c r="E571" s="422" t="s">
        <v>3798</v>
      </c>
      <c r="F571" s="368">
        <v>1</v>
      </c>
    </row>
    <row r="572" spans="1:6" ht="15.75" customHeight="1">
      <c r="A572" s="358" t="s">
        <v>5886</v>
      </c>
      <c r="B572" s="392" t="s">
        <v>5361</v>
      </c>
      <c r="D572" s="407" t="s">
        <v>5360</v>
      </c>
      <c r="E572" s="422" t="s">
        <v>3796</v>
      </c>
      <c r="F572" s="368">
        <v>1</v>
      </c>
    </row>
    <row r="573" spans="1:6" ht="15.75" customHeight="1">
      <c r="A573" s="358" t="s">
        <v>5886</v>
      </c>
      <c r="B573" s="392" t="s">
        <v>5363</v>
      </c>
      <c r="D573" s="407" t="s">
        <v>5362</v>
      </c>
      <c r="E573" s="422" t="s">
        <v>3798</v>
      </c>
      <c r="F573" s="368">
        <v>1</v>
      </c>
    </row>
    <row r="574" spans="1:6" ht="15.75" customHeight="1">
      <c r="A574" s="358" t="s">
        <v>5886</v>
      </c>
      <c r="B574" s="392" t="s">
        <v>5336</v>
      </c>
      <c r="D574" s="407" t="s">
        <v>5335</v>
      </c>
      <c r="E574" s="422" t="s">
        <v>3798</v>
      </c>
      <c r="F574" s="368">
        <v>1</v>
      </c>
    </row>
    <row r="575" spans="1:6" ht="15.75" customHeight="1">
      <c r="A575" s="358" t="s">
        <v>5886</v>
      </c>
      <c r="B575" s="392" t="s">
        <v>5365</v>
      </c>
      <c r="D575" s="407" t="s">
        <v>5364</v>
      </c>
      <c r="E575" s="422" t="s">
        <v>3796</v>
      </c>
      <c r="F575" s="368">
        <v>1</v>
      </c>
    </row>
    <row r="576" spans="1:6" ht="15.75" customHeight="1">
      <c r="A576" s="358" t="s">
        <v>5886</v>
      </c>
      <c r="B576" s="392" t="s">
        <v>5367</v>
      </c>
      <c r="D576" s="407" t="s">
        <v>5366</v>
      </c>
      <c r="E576" s="422" t="s">
        <v>3794</v>
      </c>
      <c r="F576" s="368">
        <v>1</v>
      </c>
    </row>
    <row r="577" spans="1:6" ht="15.75" customHeight="1">
      <c r="A577" s="358" t="s">
        <v>5886</v>
      </c>
      <c r="B577" s="392" t="s">
        <v>5321</v>
      </c>
      <c r="D577" s="407" t="s">
        <v>5320</v>
      </c>
      <c r="E577" s="422" t="s">
        <v>3800</v>
      </c>
      <c r="F577" s="368">
        <v>1</v>
      </c>
    </row>
    <row r="578" spans="1:6" ht="15.75" customHeight="1">
      <c r="A578" s="358" t="s">
        <v>5886</v>
      </c>
      <c r="B578" s="392" t="s">
        <v>5369</v>
      </c>
      <c r="D578" s="407" t="s">
        <v>5368</v>
      </c>
      <c r="E578" s="422" t="s">
        <v>3796</v>
      </c>
      <c r="F578" s="368">
        <v>1</v>
      </c>
    </row>
    <row r="579" spans="1:6" ht="15.75" customHeight="1">
      <c r="A579" s="358" t="s">
        <v>5886</v>
      </c>
      <c r="B579" s="392" t="s">
        <v>5322</v>
      </c>
      <c r="D579" s="407" t="s">
        <v>4969</v>
      </c>
      <c r="E579" s="422" t="s">
        <v>3798</v>
      </c>
      <c r="F579" s="368">
        <v>1</v>
      </c>
    </row>
    <row r="580" spans="1:6" ht="15.75" customHeight="1">
      <c r="A580" s="358" t="s">
        <v>5886</v>
      </c>
      <c r="B580" s="392" t="s">
        <v>5338</v>
      </c>
      <c r="D580" s="407" t="s">
        <v>5337</v>
      </c>
      <c r="E580" s="422" t="s">
        <v>3796</v>
      </c>
      <c r="F580" s="368">
        <v>1</v>
      </c>
    </row>
    <row r="581" spans="1:6" ht="15.75" customHeight="1">
      <c r="A581" s="358" t="s">
        <v>5886</v>
      </c>
      <c r="B581" s="392" t="s">
        <v>4870</v>
      </c>
      <c r="D581" s="407" t="s">
        <v>4815</v>
      </c>
      <c r="E581" s="422" t="s">
        <v>3798</v>
      </c>
      <c r="F581" s="368">
        <v>1</v>
      </c>
    </row>
    <row r="582" spans="1:6" ht="15.75" customHeight="1">
      <c r="A582" s="358" t="s">
        <v>5886</v>
      </c>
      <c r="B582" s="392" t="s">
        <v>5340</v>
      </c>
      <c r="D582" s="407" t="s">
        <v>5339</v>
      </c>
      <c r="E582" s="422" t="s">
        <v>3794</v>
      </c>
      <c r="F582" s="368">
        <v>1</v>
      </c>
    </row>
    <row r="583" spans="1:6" ht="15.75" customHeight="1">
      <c r="A583" s="358" t="s">
        <v>5886</v>
      </c>
      <c r="B583" s="392" t="s">
        <v>5342</v>
      </c>
      <c r="D583" s="407" t="s">
        <v>5341</v>
      </c>
      <c r="E583" s="422" t="s">
        <v>3800</v>
      </c>
      <c r="F583" s="368">
        <v>1</v>
      </c>
    </row>
    <row r="584" spans="1:6" ht="15.75" customHeight="1">
      <c r="A584" s="358" t="s">
        <v>5886</v>
      </c>
      <c r="B584" s="392" t="s">
        <v>5344</v>
      </c>
      <c r="D584" s="407" t="s">
        <v>5343</v>
      </c>
      <c r="E584" s="422" t="s">
        <v>3794</v>
      </c>
      <c r="F584" s="368">
        <v>1</v>
      </c>
    </row>
    <row r="585" spans="1:6" ht="15.75" customHeight="1">
      <c r="A585" s="358" t="s">
        <v>5886</v>
      </c>
      <c r="B585" s="392" t="s">
        <v>5346</v>
      </c>
      <c r="D585" s="407" t="s">
        <v>5345</v>
      </c>
      <c r="E585" s="422" t="s">
        <v>3794</v>
      </c>
      <c r="F585" s="368">
        <v>1</v>
      </c>
    </row>
    <row r="586" spans="1:6" ht="15.75" customHeight="1">
      <c r="A586" s="358" t="s">
        <v>5886</v>
      </c>
      <c r="B586" s="392" t="s">
        <v>5347</v>
      </c>
      <c r="D586" s="407" t="s">
        <v>4941</v>
      </c>
      <c r="E586" s="422" t="s">
        <v>3796</v>
      </c>
      <c r="F586" s="368">
        <v>1</v>
      </c>
    </row>
    <row r="587" spans="1:6" ht="15.75" customHeight="1">
      <c r="A587" s="358" t="s">
        <v>5886</v>
      </c>
      <c r="B587" s="392" t="s">
        <v>5349</v>
      </c>
      <c r="D587" s="407" t="s">
        <v>5348</v>
      </c>
      <c r="E587" s="422" t="s">
        <v>3798</v>
      </c>
      <c r="F587" s="368">
        <v>1</v>
      </c>
    </row>
    <row r="588" spans="1:6" ht="15.75" customHeight="1">
      <c r="A588" s="358" t="s">
        <v>5886</v>
      </c>
      <c r="B588" s="392" t="s">
        <v>5351</v>
      </c>
      <c r="D588" s="407" t="s">
        <v>5350</v>
      </c>
      <c r="E588" s="422" t="s">
        <v>3798</v>
      </c>
      <c r="F588" s="368">
        <v>1</v>
      </c>
    </row>
    <row r="589" spans="1:6" ht="15.75" customHeight="1">
      <c r="A589" s="358" t="s">
        <v>5886</v>
      </c>
      <c r="B589" s="392" t="s">
        <v>5353</v>
      </c>
      <c r="D589" s="407" t="s">
        <v>5352</v>
      </c>
      <c r="E589" s="422" t="s">
        <v>3798</v>
      </c>
      <c r="F589" s="368">
        <v>1</v>
      </c>
    </row>
    <row r="590" spans="1:6" ht="15.75" customHeight="1">
      <c r="A590" s="358" t="s">
        <v>5886</v>
      </c>
      <c r="B590" s="392" t="s">
        <v>5324</v>
      </c>
      <c r="D590" s="407" t="s">
        <v>5323</v>
      </c>
      <c r="E590" s="422" t="s">
        <v>49</v>
      </c>
      <c r="F590" s="368">
        <v>1</v>
      </c>
    </row>
    <row r="591" spans="1:6" ht="15.75" customHeight="1">
      <c r="A591" s="358" t="s">
        <v>5886</v>
      </c>
      <c r="B591" s="392" t="s">
        <v>5326</v>
      </c>
      <c r="D591" s="407" t="s">
        <v>5325</v>
      </c>
      <c r="E591" s="422" t="s">
        <v>3794</v>
      </c>
      <c r="F591" s="368">
        <v>1</v>
      </c>
    </row>
    <row r="592" spans="1:6" ht="15.75" customHeight="1">
      <c r="A592" s="358" t="s">
        <v>5886</v>
      </c>
      <c r="B592" s="392" t="s">
        <v>5328</v>
      </c>
      <c r="D592" s="407" t="s">
        <v>5327</v>
      </c>
      <c r="E592" s="422" t="s">
        <v>3796</v>
      </c>
      <c r="F592" s="368">
        <v>1</v>
      </c>
    </row>
    <row r="593" spans="1:6" ht="15.75" customHeight="1">
      <c r="A593" s="358" t="s">
        <v>5886</v>
      </c>
      <c r="B593" s="392" t="s">
        <v>5355</v>
      </c>
      <c r="D593" s="407" t="s">
        <v>5354</v>
      </c>
      <c r="E593" s="422" t="s">
        <v>3798</v>
      </c>
      <c r="F593" s="368">
        <v>1</v>
      </c>
    </row>
    <row r="594" spans="1:6" ht="15.75" customHeight="1">
      <c r="A594" s="362" t="s">
        <v>5375</v>
      </c>
      <c r="B594" s="391" t="s">
        <v>5641</v>
      </c>
      <c r="D594" s="407">
        <v>4717020</v>
      </c>
      <c r="E594" s="421" t="s">
        <v>3796</v>
      </c>
      <c r="F594" s="368">
        <v>1</v>
      </c>
    </row>
    <row r="595" spans="1:6" ht="15.75" customHeight="1">
      <c r="A595" s="362" t="s">
        <v>5375</v>
      </c>
      <c r="B595" s="391" t="s">
        <v>5640</v>
      </c>
      <c r="D595" s="407">
        <v>4109000</v>
      </c>
      <c r="E595" s="421" t="s">
        <v>49</v>
      </c>
      <c r="F595" s="368">
        <v>1</v>
      </c>
    </row>
    <row r="596" spans="1:6" ht="15.75" customHeight="1">
      <c r="A596" s="362" t="s">
        <v>5375</v>
      </c>
      <c r="B596" s="391" t="s">
        <v>5638</v>
      </c>
      <c r="D596" s="407">
        <v>2258220</v>
      </c>
      <c r="E596" s="421" t="s">
        <v>3794</v>
      </c>
      <c r="F596" s="368">
        <v>1</v>
      </c>
    </row>
    <row r="597" spans="1:6" ht="15.75" customHeight="1">
      <c r="A597" s="362" t="s">
        <v>5375</v>
      </c>
      <c r="B597" s="391" t="s">
        <v>5639</v>
      </c>
      <c r="D597" s="407">
        <v>2882030</v>
      </c>
      <c r="E597" s="421" t="s">
        <v>3794</v>
      </c>
      <c r="F597" s="368">
        <v>1</v>
      </c>
    </row>
    <row r="598" spans="1:6" ht="15.75" customHeight="1">
      <c r="A598" s="362" t="s">
        <v>5375</v>
      </c>
      <c r="B598" s="391" t="s">
        <v>5637</v>
      </c>
      <c r="D598" s="407">
        <v>3166000</v>
      </c>
      <c r="E598" s="421" t="s">
        <v>3798</v>
      </c>
      <c r="F598" s="368">
        <v>1</v>
      </c>
    </row>
    <row r="599" spans="1:6" ht="15.75" customHeight="1">
      <c r="A599" s="362" t="s">
        <v>5375</v>
      </c>
      <c r="B599" s="391" t="s">
        <v>5636</v>
      </c>
      <c r="D599" s="407">
        <v>5138120</v>
      </c>
      <c r="E599" s="421" t="s">
        <v>3794</v>
      </c>
      <c r="F599" s="368">
        <v>1</v>
      </c>
    </row>
    <row r="600" spans="1:6" ht="15.75" customHeight="1">
      <c r="A600" s="362" t="s">
        <v>5375</v>
      </c>
      <c r="B600" s="391" t="s">
        <v>5587</v>
      </c>
      <c r="D600" s="407">
        <v>8341240</v>
      </c>
      <c r="E600" s="422" t="s">
        <v>3798</v>
      </c>
      <c r="F600" s="368">
        <v>1</v>
      </c>
    </row>
    <row r="601" spans="1:6" ht="15.75" customHeight="1">
      <c r="A601" s="362" t="s">
        <v>5375</v>
      </c>
      <c r="B601" s="391" t="s">
        <v>5409</v>
      </c>
      <c r="C601" s="362" t="s">
        <v>331</v>
      </c>
      <c r="D601" s="407">
        <v>4827250</v>
      </c>
      <c r="E601" s="422" t="s">
        <v>3796</v>
      </c>
      <c r="F601" s="368">
        <v>1</v>
      </c>
    </row>
    <row r="602" spans="1:6" ht="15.75" customHeight="1">
      <c r="A602" s="362" t="s">
        <v>5375</v>
      </c>
      <c r="B602" s="391" t="s">
        <v>5498</v>
      </c>
      <c r="D602" s="407">
        <v>8257010</v>
      </c>
      <c r="E602" s="422" t="s">
        <v>3798</v>
      </c>
      <c r="F602" s="368">
        <v>1</v>
      </c>
    </row>
    <row r="603" spans="1:6" ht="15.75" customHeight="1">
      <c r="A603" s="362" t="s">
        <v>5375</v>
      </c>
      <c r="B603" s="391" t="s">
        <v>5398</v>
      </c>
      <c r="C603" s="362" t="s">
        <v>5147</v>
      </c>
      <c r="D603" s="407">
        <v>5846290</v>
      </c>
      <c r="E603" s="422" t="s">
        <v>3796</v>
      </c>
      <c r="F603" s="368">
        <v>1</v>
      </c>
    </row>
    <row r="604" spans="1:6" ht="15.75" customHeight="1">
      <c r="A604" s="362" t="s">
        <v>5375</v>
      </c>
      <c r="B604" s="391" t="s">
        <v>5602</v>
      </c>
      <c r="D604" s="407">
        <v>8395330</v>
      </c>
      <c r="E604" s="422" t="s">
        <v>3798</v>
      </c>
      <c r="F604" s="368">
        <v>1</v>
      </c>
    </row>
    <row r="605" spans="1:6" ht="15.75" customHeight="1">
      <c r="A605" s="362" t="s">
        <v>5375</v>
      </c>
      <c r="B605" s="391" t="s">
        <v>5574</v>
      </c>
      <c r="D605" s="407">
        <v>4474240</v>
      </c>
      <c r="E605" s="422" t="s">
        <v>3796</v>
      </c>
      <c r="F605" s="368">
        <v>1</v>
      </c>
    </row>
    <row r="606" spans="1:6" ht="15.75" customHeight="1">
      <c r="A606" s="362" t="s">
        <v>5375</v>
      </c>
      <c r="B606" s="391" t="s">
        <v>5536</v>
      </c>
      <c r="D606" s="407">
        <v>5183000</v>
      </c>
      <c r="E606" s="422" t="s">
        <v>3794</v>
      </c>
      <c r="F606" s="368">
        <v>1</v>
      </c>
    </row>
    <row r="607" spans="1:6" ht="15.75" customHeight="1">
      <c r="A607" s="362" t="s">
        <v>5375</v>
      </c>
      <c r="B607" s="391" t="s">
        <v>5496</v>
      </c>
      <c r="D607" s="407">
        <v>8440000</v>
      </c>
      <c r="E607" s="422" t="s">
        <v>3798</v>
      </c>
      <c r="F607" s="368">
        <v>1</v>
      </c>
    </row>
    <row r="608" spans="1:6" ht="15.75" customHeight="1">
      <c r="A608" s="362" t="s">
        <v>5375</v>
      </c>
      <c r="B608" s="391" t="s">
        <v>5461</v>
      </c>
      <c r="D608" s="407">
        <v>8472170</v>
      </c>
      <c r="E608" s="422" t="s">
        <v>3798</v>
      </c>
      <c r="F608" s="368">
        <v>1</v>
      </c>
    </row>
    <row r="609" spans="1:6" ht="15.75" customHeight="1">
      <c r="A609" s="362" t="s">
        <v>5375</v>
      </c>
      <c r="B609" s="391" t="s">
        <v>5546</v>
      </c>
      <c r="D609" s="407">
        <v>2810000</v>
      </c>
      <c r="E609" s="422" t="s">
        <v>3794</v>
      </c>
      <c r="F609" s="368">
        <v>1</v>
      </c>
    </row>
    <row r="610" spans="1:6" ht="15.75" customHeight="1">
      <c r="A610" s="362" t="s">
        <v>5375</v>
      </c>
      <c r="B610" s="391" t="s">
        <v>5669</v>
      </c>
      <c r="D610" s="407">
        <v>5546110</v>
      </c>
      <c r="E610" s="421" t="s">
        <v>3800</v>
      </c>
      <c r="F610" s="368">
        <v>1</v>
      </c>
    </row>
    <row r="611" spans="1:6" ht="15.75" customHeight="1">
      <c r="A611" s="362" t="s">
        <v>5375</v>
      </c>
      <c r="B611" s="391" t="s">
        <v>5676</v>
      </c>
      <c r="D611" s="407">
        <v>3256000</v>
      </c>
      <c r="E611" s="421" t="s">
        <v>3798</v>
      </c>
      <c r="F611" s="368">
        <v>1</v>
      </c>
    </row>
    <row r="612" spans="1:6" ht="15.75" customHeight="1">
      <c r="A612" s="362" t="s">
        <v>5375</v>
      </c>
      <c r="B612" s="391" t="s">
        <v>5703</v>
      </c>
      <c r="D612" s="407">
        <v>3245010</v>
      </c>
      <c r="E612" s="421" t="s">
        <v>3798</v>
      </c>
      <c r="F612" s="368">
        <v>1</v>
      </c>
    </row>
    <row r="613" spans="1:6" ht="15.75" customHeight="1">
      <c r="A613" s="362" t="s">
        <v>5375</v>
      </c>
      <c r="B613" s="391" t="s">
        <v>5576</v>
      </c>
      <c r="D613" s="407">
        <v>4475230</v>
      </c>
      <c r="E613" s="422" t="s">
        <v>3796</v>
      </c>
      <c r="F613" s="368">
        <v>1</v>
      </c>
    </row>
    <row r="614" spans="1:6" ht="15.75" customHeight="1">
      <c r="A614" s="362" t="s">
        <v>5375</v>
      </c>
      <c r="B614" s="391" t="s">
        <v>5626</v>
      </c>
      <c r="D614" s="407">
        <v>5587160</v>
      </c>
      <c r="E614" s="421" t="s">
        <v>3800</v>
      </c>
      <c r="F614" s="368">
        <v>1</v>
      </c>
    </row>
    <row r="615" spans="1:6" ht="15.75" customHeight="1">
      <c r="A615" s="362" t="s">
        <v>5375</v>
      </c>
      <c r="B615" s="391" t="s">
        <v>5444</v>
      </c>
      <c r="D615" s="407">
        <v>2853010</v>
      </c>
      <c r="E615" s="422" t="s">
        <v>3794</v>
      </c>
      <c r="F615" s="368">
        <v>1</v>
      </c>
    </row>
    <row r="616" spans="1:6" ht="15.75" customHeight="1">
      <c r="A616" s="362" t="s">
        <v>5375</v>
      </c>
      <c r="B616" s="391" t="s">
        <v>5465</v>
      </c>
      <c r="D616" s="407">
        <v>8475320</v>
      </c>
      <c r="E616" s="422" t="s">
        <v>3798</v>
      </c>
      <c r="F616" s="368">
        <v>1</v>
      </c>
    </row>
    <row r="617" spans="1:6" ht="15.75" customHeight="1">
      <c r="A617" s="362" t="s">
        <v>5375</v>
      </c>
      <c r="B617" s="391" t="s">
        <v>5390</v>
      </c>
      <c r="C617" s="362" t="s">
        <v>5147</v>
      </c>
      <c r="D617" s="407">
        <v>5820200</v>
      </c>
      <c r="E617" s="422" t="s">
        <v>3796</v>
      </c>
      <c r="F617" s="368">
        <v>1</v>
      </c>
    </row>
    <row r="618" spans="1:6" ht="15.75" customHeight="1">
      <c r="A618" s="362" t="s">
        <v>5375</v>
      </c>
      <c r="B618" s="391" t="s">
        <v>5466</v>
      </c>
      <c r="D618" s="407">
        <v>8485310</v>
      </c>
      <c r="E618" s="422" t="s">
        <v>3798</v>
      </c>
      <c r="F618" s="368">
        <v>1</v>
      </c>
    </row>
    <row r="619" spans="1:6" ht="15.75" customHeight="1">
      <c r="A619" s="362" t="s">
        <v>5375</v>
      </c>
      <c r="B619" s="391" t="s">
        <v>5692</v>
      </c>
      <c r="D619" s="407">
        <v>4285040</v>
      </c>
      <c r="E619" s="421" t="s">
        <v>3796</v>
      </c>
      <c r="F619" s="368">
        <v>1</v>
      </c>
    </row>
    <row r="620" spans="1:6" ht="15.75" customHeight="1">
      <c r="A620" s="362" t="s">
        <v>5375</v>
      </c>
      <c r="B620" s="391" t="s">
        <v>5386</v>
      </c>
      <c r="C620" s="362" t="s">
        <v>484</v>
      </c>
      <c r="D620" s="407">
        <v>5874060</v>
      </c>
      <c r="E620" s="422" t="s">
        <v>3796</v>
      </c>
      <c r="F620" s="368">
        <v>1</v>
      </c>
    </row>
    <row r="621" spans="1:6" ht="15.75" customHeight="1">
      <c r="A621" s="362" t="s">
        <v>5375</v>
      </c>
      <c r="B621" s="391" t="s">
        <v>5483</v>
      </c>
      <c r="D621" s="407">
        <v>8474000</v>
      </c>
      <c r="E621" s="422" t="s">
        <v>3798</v>
      </c>
      <c r="F621" s="368">
        <v>1</v>
      </c>
    </row>
    <row r="622" spans="1:6" ht="15.75" customHeight="1">
      <c r="A622" s="362" t="s">
        <v>5375</v>
      </c>
      <c r="B622" s="391" t="s">
        <v>5447</v>
      </c>
      <c r="D622" s="407">
        <v>2865110</v>
      </c>
      <c r="E622" s="422" t="s">
        <v>3794</v>
      </c>
      <c r="F622" s="368">
        <v>1</v>
      </c>
    </row>
    <row r="623" spans="1:6" ht="15.75" customHeight="1">
      <c r="A623" s="362" t="s">
        <v>5375</v>
      </c>
      <c r="B623" s="391" t="s">
        <v>5550</v>
      </c>
      <c r="D623" s="407">
        <v>2990120</v>
      </c>
      <c r="E623" s="422" t="s">
        <v>3794</v>
      </c>
      <c r="F623" s="368">
        <v>1</v>
      </c>
    </row>
    <row r="624" spans="1:6" ht="15.75" customHeight="1">
      <c r="A624" s="362" t="s">
        <v>5375</v>
      </c>
      <c r="B624" s="391" t="s">
        <v>5611</v>
      </c>
      <c r="D624" s="407">
        <v>3980050</v>
      </c>
      <c r="E624" s="422" t="s">
        <v>3798</v>
      </c>
      <c r="F624" s="368">
        <v>1</v>
      </c>
    </row>
    <row r="625" spans="1:6" ht="15.75" customHeight="1">
      <c r="A625" s="362" t="s">
        <v>5375</v>
      </c>
      <c r="B625" s="391" t="s">
        <v>5688</v>
      </c>
      <c r="D625" s="407">
        <v>4323010</v>
      </c>
      <c r="E625" s="421" t="s">
        <v>3796</v>
      </c>
      <c r="F625" s="368">
        <v>1</v>
      </c>
    </row>
    <row r="626" spans="1:6" ht="15.75" customHeight="1">
      <c r="A626" s="362" t="s">
        <v>5375</v>
      </c>
      <c r="B626" s="391" t="s">
        <v>5523</v>
      </c>
      <c r="D626" s="407">
        <v>8190000</v>
      </c>
      <c r="E626" s="422" t="s">
        <v>3798</v>
      </c>
      <c r="F626" s="368">
        <v>1</v>
      </c>
    </row>
    <row r="627" spans="1:6" ht="15.75" customHeight="1">
      <c r="A627" s="362" t="s">
        <v>5375</v>
      </c>
      <c r="B627" s="391" t="s">
        <v>5615</v>
      </c>
      <c r="D627" s="407">
        <v>3983080</v>
      </c>
      <c r="E627" s="422" t="s">
        <v>3798</v>
      </c>
      <c r="F627" s="368">
        <v>1</v>
      </c>
    </row>
    <row r="628" spans="1:6" ht="15.75" customHeight="1">
      <c r="A628" s="362" t="s">
        <v>5375</v>
      </c>
      <c r="B628" s="391" t="s">
        <v>5500</v>
      </c>
      <c r="D628" s="407">
        <v>8420130</v>
      </c>
      <c r="E628" s="422" t="s">
        <v>3798</v>
      </c>
      <c r="F628" s="368">
        <v>1</v>
      </c>
    </row>
    <row r="629" spans="1:6" ht="15.75" customHeight="1">
      <c r="A629" s="362" t="s">
        <v>5375</v>
      </c>
      <c r="B629" s="391" t="s">
        <v>5687</v>
      </c>
      <c r="D629" s="407">
        <v>4351010</v>
      </c>
      <c r="E629" s="421" t="s">
        <v>3796</v>
      </c>
      <c r="F629" s="368">
        <v>1</v>
      </c>
    </row>
    <row r="630" spans="1:6" ht="15.75" customHeight="1">
      <c r="A630" s="362" t="s">
        <v>5375</v>
      </c>
      <c r="B630" s="391" t="s">
        <v>5702</v>
      </c>
      <c r="D630" s="407">
        <v>3240040</v>
      </c>
      <c r="E630" s="421" t="s">
        <v>3798</v>
      </c>
      <c r="F630" s="368">
        <v>1</v>
      </c>
    </row>
    <row r="631" spans="1:6" ht="15.75" customHeight="1">
      <c r="A631" s="362" t="s">
        <v>5375</v>
      </c>
      <c r="B631" s="391" t="s">
        <v>5484</v>
      </c>
      <c r="D631" s="407">
        <v>8470790</v>
      </c>
      <c r="E631" s="422" t="s">
        <v>3798</v>
      </c>
      <c r="F631" s="368">
        <v>1</v>
      </c>
    </row>
    <row r="632" spans="1:6" ht="15.75" customHeight="1">
      <c r="A632" s="362" t="s">
        <v>5375</v>
      </c>
      <c r="B632" s="391" t="s">
        <v>5504</v>
      </c>
      <c r="D632" s="407">
        <v>8270001</v>
      </c>
      <c r="E632" s="422" t="s">
        <v>3798</v>
      </c>
      <c r="F632" s="368">
        <v>1</v>
      </c>
    </row>
    <row r="633" spans="1:6" ht="15.75" customHeight="1">
      <c r="A633" s="362" t="s">
        <v>5375</v>
      </c>
      <c r="B633" s="391" t="s">
        <v>5418</v>
      </c>
      <c r="C633" s="362" t="s">
        <v>263</v>
      </c>
      <c r="D633" s="407">
        <v>4859100</v>
      </c>
      <c r="E633" s="422" t="s">
        <v>3796</v>
      </c>
      <c r="F633" s="368">
        <v>1</v>
      </c>
    </row>
    <row r="634" spans="1:6" ht="15.75" customHeight="1">
      <c r="A634" s="362" t="s">
        <v>5375</v>
      </c>
      <c r="B634" s="391" t="s">
        <v>5561</v>
      </c>
      <c r="D634" s="407">
        <v>5212000</v>
      </c>
      <c r="E634" s="422" t="s">
        <v>3794</v>
      </c>
      <c r="F634" s="368">
        <v>1</v>
      </c>
    </row>
    <row r="635" spans="1:6" ht="15.75" customHeight="1">
      <c r="A635" s="362" t="s">
        <v>5375</v>
      </c>
      <c r="B635" s="391" t="s">
        <v>5695</v>
      </c>
      <c r="D635" s="407">
        <v>3157010</v>
      </c>
      <c r="E635" s="421" t="s">
        <v>3798</v>
      </c>
      <c r="F635" s="368">
        <v>1</v>
      </c>
    </row>
    <row r="636" spans="1:6" ht="15.75" customHeight="1">
      <c r="A636" s="362" t="s">
        <v>5375</v>
      </c>
      <c r="B636" s="391" t="s">
        <v>5610</v>
      </c>
      <c r="D636" s="407">
        <v>3928240</v>
      </c>
      <c r="E636" s="422" t="s">
        <v>3798</v>
      </c>
      <c r="F636" s="368">
        <v>1</v>
      </c>
    </row>
    <row r="637" spans="1:6" ht="15.75" customHeight="1">
      <c r="A637" s="362" t="s">
        <v>5375</v>
      </c>
      <c r="B637" s="391" t="s">
        <v>5501</v>
      </c>
      <c r="D637" s="407">
        <v>8420650</v>
      </c>
      <c r="E637" s="422" t="s">
        <v>3798</v>
      </c>
      <c r="F637" s="368">
        <v>1</v>
      </c>
    </row>
    <row r="638" spans="1:6" ht="15.75" customHeight="1">
      <c r="A638" s="362" t="s">
        <v>5375</v>
      </c>
      <c r="B638" s="391" t="s">
        <v>5605</v>
      </c>
      <c r="D638" s="407">
        <v>3923085</v>
      </c>
      <c r="E638" s="422" t="s">
        <v>3798</v>
      </c>
      <c r="F638" s="368">
        <v>1</v>
      </c>
    </row>
    <row r="639" spans="1:6" ht="15.75" customHeight="1">
      <c r="A639" s="362" t="s">
        <v>5375</v>
      </c>
      <c r="B639" s="391" t="s">
        <v>5595</v>
      </c>
      <c r="D639" s="407">
        <v>8375000</v>
      </c>
      <c r="E639" s="422" t="s">
        <v>3798</v>
      </c>
      <c r="F639" s="368">
        <v>1</v>
      </c>
    </row>
    <row r="640" spans="1:6" ht="15.75" customHeight="1">
      <c r="A640" s="362" t="s">
        <v>5375</v>
      </c>
      <c r="B640" s="391" t="s">
        <v>5616</v>
      </c>
      <c r="D640" s="407">
        <v>3982190</v>
      </c>
      <c r="E640" s="422" t="s">
        <v>3798</v>
      </c>
      <c r="F640" s="368">
        <v>1</v>
      </c>
    </row>
    <row r="641" spans="1:6" ht="15.75" customHeight="1">
      <c r="A641" s="362" t="s">
        <v>5375</v>
      </c>
      <c r="B641" s="391" t="s">
        <v>5467</v>
      </c>
      <c r="D641" s="407">
        <v>8485020</v>
      </c>
      <c r="E641" s="422" t="s">
        <v>3798</v>
      </c>
      <c r="F641" s="368">
        <v>1</v>
      </c>
    </row>
    <row r="642" spans="1:6" ht="15.75" customHeight="1">
      <c r="A642" s="362" t="s">
        <v>5375</v>
      </c>
      <c r="B642" s="391" t="s">
        <v>5563</v>
      </c>
      <c r="D642" s="407">
        <v>5207050</v>
      </c>
      <c r="E642" s="422" t="s">
        <v>3794</v>
      </c>
      <c r="F642" s="368">
        <v>1</v>
      </c>
    </row>
    <row r="643" spans="1:6" ht="15.75" customHeight="1">
      <c r="A643" s="362" t="s">
        <v>5375</v>
      </c>
      <c r="B643" s="391" t="s">
        <v>5524</v>
      </c>
      <c r="D643" s="407">
        <v>8190350</v>
      </c>
      <c r="E643" s="422" t="s">
        <v>3798</v>
      </c>
      <c r="F643" s="368">
        <v>1</v>
      </c>
    </row>
    <row r="644" spans="1:6" ht="15.75" customHeight="1">
      <c r="A644" s="362" t="s">
        <v>5375</v>
      </c>
      <c r="B644" s="391" t="s">
        <v>5582</v>
      </c>
      <c r="D644" s="407">
        <v>8343320</v>
      </c>
      <c r="E644" s="422" t="s">
        <v>3798</v>
      </c>
      <c r="F644" s="368">
        <v>1</v>
      </c>
    </row>
    <row r="645" spans="1:6" ht="15.75" customHeight="1">
      <c r="A645" s="362" t="s">
        <v>5375</v>
      </c>
      <c r="B645" s="391" t="s">
        <v>5406</v>
      </c>
      <c r="C645" s="362" t="s">
        <v>331</v>
      </c>
      <c r="D645" s="407">
        <v>4860110</v>
      </c>
      <c r="E645" s="422" t="s">
        <v>3796</v>
      </c>
      <c r="F645" s="368">
        <v>1</v>
      </c>
    </row>
    <row r="646" spans="1:6" ht="15.75" customHeight="1">
      <c r="A646" s="362" t="s">
        <v>5375</v>
      </c>
      <c r="B646" s="391" t="s">
        <v>5382</v>
      </c>
      <c r="C646" s="362" t="s">
        <v>484</v>
      </c>
      <c r="D646" s="407">
        <v>4931070</v>
      </c>
      <c r="E646" s="422" t="s">
        <v>3796</v>
      </c>
      <c r="F646" s="368">
        <v>1</v>
      </c>
    </row>
    <row r="647" spans="1:6" ht="15.75" customHeight="1">
      <c r="A647" s="362" t="s">
        <v>5375</v>
      </c>
      <c r="B647" s="391" t="s">
        <v>5699</v>
      </c>
      <c r="D647" s="407">
        <v>4191140</v>
      </c>
      <c r="E647" s="421" t="s">
        <v>3796</v>
      </c>
      <c r="F647" s="368">
        <v>1</v>
      </c>
    </row>
    <row r="648" spans="1:6" ht="15.75" customHeight="1">
      <c r="A648" s="362" t="s">
        <v>5375</v>
      </c>
      <c r="B648" s="391" t="s">
        <v>5449</v>
      </c>
      <c r="D648" s="407">
        <v>2874140</v>
      </c>
      <c r="E648" s="422" t="s">
        <v>3794</v>
      </c>
      <c r="F648" s="368">
        <v>1</v>
      </c>
    </row>
    <row r="649" spans="1:6" ht="15.75" customHeight="1">
      <c r="A649" s="362" t="s">
        <v>5375</v>
      </c>
      <c r="B649" s="391" t="s">
        <v>5672</v>
      </c>
      <c r="D649" s="407">
        <v>1514020</v>
      </c>
      <c r="E649" s="421" t="s">
        <v>49</v>
      </c>
      <c r="F649" s="368">
        <v>1</v>
      </c>
    </row>
    <row r="650" spans="1:6" ht="15.75" customHeight="1">
      <c r="A650" s="362" t="s">
        <v>5375</v>
      </c>
      <c r="B650" s="391" t="s">
        <v>5452</v>
      </c>
      <c r="D650" s="407">
        <v>2873250</v>
      </c>
      <c r="E650" s="422" t="s">
        <v>3794</v>
      </c>
      <c r="F650" s="368">
        <v>1</v>
      </c>
    </row>
    <row r="651" spans="1:6" ht="15.75" customHeight="1">
      <c r="A651" s="362" t="s">
        <v>5375</v>
      </c>
      <c r="B651" s="391" t="s">
        <v>5475</v>
      </c>
      <c r="D651" s="407">
        <v>8421107</v>
      </c>
      <c r="E651" s="422" t="s">
        <v>3798</v>
      </c>
      <c r="F651" s="368">
        <v>1</v>
      </c>
    </row>
    <row r="652" spans="1:6" ht="15.75" customHeight="1">
      <c r="A652" s="362" t="s">
        <v>5375</v>
      </c>
      <c r="B652" s="391" t="s">
        <v>5379</v>
      </c>
      <c r="C652" s="362" t="s">
        <v>484</v>
      </c>
      <c r="D652" s="407">
        <v>4960020</v>
      </c>
      <c r="E652" s="422" t="s">
        <v>3796</v>
      </c>
      <c r="F652" s="368">
        <v>1</v>
      </c>
    </row>
    <row r="653" spans="1:6" ht="15.75" customHeight="1">
      <c r="A653" s="362" t="s">
        <v>5375</v>
      </c>
      <c r="B653" s="391" t="s">
        <v>5549</v>
      </c>
      <c r="D653" s="407">
        <v>5164015</v>
      </c>
      <c r="E653" s="422" t="s">
        <v>3794</v>
      </c>
      <c r="F653" s="368">
        <v>1</v>
      </c>
    </row>
    <row r="654" spans="1:6" ht="15.75" customHeight="1">
      <c r="A654" s="362" t="s">
        <v>5375</v>
      </c>
      <c r="B654" s="391" t="s">
        <v>5603</v>
      </c>
      <c r="D654" s="407">
        <v>8311080</v>
      </c>
      <c r="E654" s="422" t="s">
        <v>3798</v>
      </c>
      <c r="F654" s="368">
        <v>1</v>
      </c>
    </row>
    <row r="655" spans="1:6" ht="15.75" customHeight="1">
      <c r="A655" s="362" t="s">
        <v>5375</v>
      </c>
      <c r="B655" s="391" t="s">
        <v>5543</v>
      </c>
      <c r="D655" s="407">
        <v>2998260</v>
      </c>
      <c r="E655" s="422" t="s">
        <v>3794</v>
      </c>
      <c r="F655" s="368">
        <v>1</v>
      </c>
    </row>
    <row r="656" spans="1:6" ht="15.75" customHeight="1">
      <c r="A656" s="362" t="s">
        <v>5375</v>
      </c>
      <c r="B656" s="391" t="s">
        <v>5468</v>
      </c>
      <c r="D656" s="407">
        <v>8485440</v>
      </c>
      <c r="E656" s="422" t="s">
        <v>3798</v>
      </c>
      <c r="F656" s="368">
        <v>1</v>
      </c>
    </row>
    <row r="657" spans="1:6" ht="15.75" customHeight="1">
      <c r="A657" s="362" t="s">
        <v>5375</v>
      </c>
      <c r="B657" s="391" t="s">
        <v>5601</v>
      </c>
      <c r="D657" s="407">
        <v>8310000</v>
      </c>
      <c r="E657" s="422" t="s">
        <v>3798</v>
      </c>
      <c r="F657" s="368">
        <v>1</v>
      </c>
    </row>
    <row r="658" spans="1:6" ht="15.75" customHeight="1">
      <c r="A658" s="362" t="s">
        <v>5375</v>
      </c>
      <c r="B658" s="391" t="s">
        <v>5385</v>
      </c>
      <c r="C658" s="362" t="s">
        <v>484</v>
      </c>
      <c r="D658" s="407">
        <v>4942080</v>
      </c>
      <c r="E658" s="422" t="s">
        <v>3796</v>
      </c>
      <c r="F658" s="368">
        <v>1</v>
      </c>
    </row>
    <row r="659" spans="1:6" ht="15.75" customHeight="1">
      <c r="A659" s="362" t="s">
        <v>5375</v>
      </c>
      <c r="B659" s="391" t="s">
        <v>5659</v>
      </c>
      <c r="D659" s="407">
        <v>3261040</v>
      </c>
      <c r="E659" s="421" t="s">
        <v>3798</v>
      </c>
      <c r="F659" s="368">
        <v>1</v>
      </c>
    </row>
    <row r="660" spans="1:6" ht="15.75" customHeight="1">
      <c r="A660" s="362" t="s">
        <v>5375</v>
      </c>
      <c r="B660" s="391" t="s">
        <v>5497</v>
      </c>
      <c r="D660" s="407">
        <v>8485475</v>
      </c>
      <c r="E660" s="422" t="s">
        <v>3798</v>
      </c>
      <c r="F660" s="368">
        <v>1</v>
      </c>
    </row>
    <row r="661" spans="1:6" ht="15.75" customHeight="1">
      <c r="A661" s="362" t="s">
        <v>5375</v>
      </c>
      <c r="B661" s="391" t="s">
        <v>5593</v>
      </c>
      <c r="D661" s="407">
        <v>8370030</v>
      </c>
      <c r="E661" s="422" t="s">
        <v>3798</v>
      </c>
      <c r="F661" s="368">
        <v>1</v>
      </c>
    </row>
    <row r="662" spans="1:6" ht="15.75" customHeight="1">
      <c r="A662" s="362" t="s">
        <v>5375</v>
      </c>
      <c r="B662" s="391" t="s">
        <v>5422</v>
      </c>
      <c r="C662" s="362" t="s">
        <v>263</v>
      </c>
      <c r="D662" s="407">
        <v>4858140</v>
      </c>
      <c r="E662" s="422" t="s">
        <v>3796</v>
      </c>
      <c r="F662" s="368">
        <v>1</v>
      </c>
    </row>
    <row r="663" spans="1:6" ht="15.75" customHeight="1">
      <c r="A663" s="362" t="s">
        <v>5375</v>
      </c>
      <c r="B663" s="391" t="s">
        <v>5679</v>
      </c>
      <c r="D663" s="407">
        <v>5565090</v>
      </c>
      <c r="E663" s="421" t="s">
        <v>3800</v>
      </c>
      <c r="F663" s="368">
        <v>1</v>
      </c>
    </row>
    <row r="664" spans="1:6" ht="15.75" customHeight="1">
      <c r="A664" s="362" t="s">
        <v>5375</v>
      </c>
      <c r="B664" s="391" t="s">
        <v>5416</v>
      </c>
      <c r="C664" s="362" t="s">
        <v>263</v>
      </c>
      <c r="D664" s="407">
        <v>4851340</v>
      </c>
      <c r="E664" s="422" t="s">
        <v>3796</v>
      </c>
      <c r="F664" s="368">
        <v>1</v>
      </c>
    </row>
    <row r="665" spans="1:6" ht="15.75" customHeight="1">
      <c r="A665" s="362" t="s">
        <v>5375</v>
      </c>
      <c r="B665" s="391" t="s">
        <v>5400</v>
      </c>
      <c r="C665" s="362" t="s">
        <v>5147</v>
      </c>
      <c r="D665" s="407">
        <v>5814190</v>
      </c>
      <c r="E665" s="422" t="s">
        <v>3796</v>
      </c>
      <c r="F665" s="368">
        <v>1</v>
      </c>
    </row>
    <row r="666" spans="1:6" ht="15.75" customHeight="1">
      <c r="A666" s="362" t="s">
        <v>5375</v>
      </c>
      <c r="B666" s="391" t="s">
        <v>5387</v>
      </c>
      <c r="C666" s="362" t="s">
        <v>484</v>
      </c>
      <c r="D666" s="407">
        <v>4937210</v>
      </c>
      <c r="E666" s="422" t="s">
        <v>3796</v>
      </c>
      <c r="F666" s="368">
        <v>1</v>
      </c>
    </row>
    <row r="667" spans="1:6" ht="15.75" customHeight="1">
      <c r="A667" s="362" t="s">
        <v>5375</v>
      </c>
      <c r="B667" s="391" t="s">
        <v>5493</v>
      </c>
      <c r="D667" s="407">
        <v>8451550</v>
      </c>
      <c r="E667" s="422" t="s">
        <v>3798</v>
      </c>
      <c r="F667" s="368">
        <v>1</v>
      </c>
    </row>
    <row r="668" spans="1:6" ht="15.75" customHeight="1">
      <c r="A668" s="362" t="s">
        <v>5375</v>
      </c>
      <c r="B668" s="391" t="s">
        <v>5589</v>
      </c>
      <c r="D668" s="407">
        <v>8380200</v>
      </c>
      <c r="E668" s="422" t="s">
        <v>3798</v>
      </c>
      <c r="F668" s="368">
        <v>1</v>
      </c>
    </row>
    <row r="669" spans="1:6" ht="15.75" customHeight="1">
      <c r="A669" s="362" t="s">
        <v>5375</v>
      </c>
      <c r="B669" s="391" t="s">
        <v>5678</v>
      </c>
      <c r="D669" s="407">
        <v>5563120</v>
      </c>
      <c r="E669" s="421" t="s">
        <v>3800</v>
      </c>
      <c r="F669" s="368">
        <v>1</v>
      </c>
    </row>
    <row r="670" spans="1:6" ht="15.75" customHeight="1">
      <c r="A670" s="362" t="s">
        <v>5375</v>
      </c>
      <c r="B670" s="391" t="s">
        <v>5530</v>
      </c>
      <c r="D670" s="407">
        <v>5269060</v>
      </c>
      <c r="E670" s="422" t="s">
        <v>3794</v>
      </c>
      <c r="F670" s="368">
        <v>1</v>
      </c>
    </row>
    <row r="671" spans="1:6" ht="15.75" customHeight="1">
      <c r="A671" s="362" t="s">
        <v>5375</v>
      </c>
      <c r="B671" s="391" t="s">
        <v>5381</v>
      </c>
      <c r="C671" s="362" t="s">
        <v>484</v>
      </c>
      <c r="D671" s="407">
        <v>4951000</v>
      </c>
      <c r="E671" s="422" t="s">
        <v>3796</v>
      </c>
      <c r="F671" s="368">
        <v>1</v>
      </c>
    </row>
    <row r="672" spans="1:6" ht="15.75" customHeight="1">
      <c r="A672" s="362" t="s">
        <v>5375</v>
      </c>
      <c r="B672" s="391" t="s">
        <v>5544</v>
      </c>
      <c r="D672" s="407">
        <v>2989095</v>
      </c>
      <c r="E672" s="422" t="s">
        <v>3794</v>
      </c>
      <c r="F672" s="368">
        <v>1</v>
      </c>
    </row>
    <row r="673" spans="1:6" ht="15.75" customHeight="1">
      <c r="A673" s="362" t="s">
        <v>5375</v>
      </c>
      <c r="B673" s="391" t="s">
        <v>5463</v>
      </c>
      <c r="D673" s="407">
        <v>8473020</v>
      </c>
      <c r="E673" s="422" t="s">
        <v>3798</v>
      </c>
      <c r="F673" s="368">
        <v>1</v>
      </c>
    </row>
    <row r="674" spans="1:6" ht="15.75" customHeight="1">
      <c r="A674" s="362" t="s">
        <v>5375</v>
      </c>
      <c r="B674" s="391" t="s">
        <v>5426</v>
      </c>
      <c r="C674" s="362" t="s">
        <v>263</v>
      </c>
      <c r="D674" s="407">
        <v>4858580</v>
      </c>
      <c r="E674" s="422" t="s">
        <v>3796</v>
      </c>
      <c r="F674" s="368">
        <v>1</v>
      </c>
    </row>
    <row r="675" spans="1:6" ht="15.75" customHeight="1">
      <c r="A675" s="362" t="s">
        <v>5375</v>
      </c>
      <c r="B675" s="391" t="s">
        <v>5627</v>
      </c>
      <c r="D675" s="407" t="s">
        <v>4983</v>
      </c>
      <c r="E675" s="421" t="s">
        <v>3798</v>
      </c>
      <c r="F675" s="368">
        <v>1</v>
      </c>
    </row>
    <row r="676" spans="1:6" ht="15.75" customHeight="1">
      <c r="A676" s="362" t="s">
        <v>5375</v>
      </c>
      <c r="B676" s="391" t="s">
        <v>5613</v>
      </c>
      <c r="D676" s="407">
        <v>3272000</v>
      </c>
      <c r="E676" s="422" t="s">
        <v>3798</v>
      </c>
      <c r="F676" s="368">
        <v>1</v>
      </c>
    </row>
    <row r="677" spans="1:6" ht="15.75" customHeight="1">
      <c r="A677" s="362" t="s">
        <v>5375</v>
      </c>
      <c r="B677" s="391" t="s">
        <v>5667</v>
      </c>
      <c r="D677" s="407">
        <v>2139020</v>
      </c>
      <c r="E677" s="421" t="s">
        <v>3794</v>
      </c>
      <c r="F677" s="368">
        <v>1</v>
      </c>
    </row>
    <row r="678" spans="1:6" ht="15.75" customHeight="1">
      <c r="A678" s="362" t="s">
        <v>5375</v>
      </c>
      <c r="B678" s="391" t="s">
        <v>5540</v>
      </c>
      <c r="D678" s="407">
        <v>2984090</v>
      </c>
      <c r="E678" s="422" t="s">
        <v>3794</v>
      </c>
      <c r="F678" s="368">
        <v>1</v>
      </c>
    </row>
    <row r="679" spans="1:6" ht="15.75" customHeight="1">
      <c r="A679" s="362" t="s">
        <v>5375</v>
      </c>
      <c r="B679" s="391" t="s">
        <v>5538</v>
      </c>
      <c r="D679" s="407">
        <v>2820020</v>
      </c>
      <c r="E679" s="422" t="s">
        <v>3794</v>
      </c>
      <c r="F679" s="368">
        <v>1</v>
      </c>
    </row>
    <row r="680" spans="1:6" ht="15.75" customHeight="1">
      <c r="A680" s="362" t="s">
        <v>5375</v>
      </c>
      <c r="B680" s="391" t="s">
        <v>5537</v>
      </c>
      <c r="D680" s="407">
        <v>5185400</v>
      </c>
      <c r="E680" s="422" t="s">
        <v>3794</v>
      </c>
      <c r="F680" s="368">
        <v>1</v>
      </c>
    </row>
    <row r="681" spans="1:6" ht="15.75" customHeight="1">
      <c r="A681" s="362" t="s">
        <v>5375</v>
      </c>
      <c r="B681" s="391" t="s">
        <v>5513</v>
      </c>
      <c r="D681" s="407">
        <v>2350002</v>
      </c>
      <c r="E681" s="422" t="s">
        <v>3794</v>
      </c>
      <c r="F681" s="368">
        <v>1</v>
      </c>
    </row>
    <row r="682" spans="1:6" ht="15.75" customHeight="1">
      <c r="A682" s="362" t="s">
        <v>5375</v>
      </c>
      <c r="B682" s="391" t="s">
        <v>5548</v>
      </c>
      <c r="D682" s="407">
        <v>2994060</v>
      </c>
      <c r="E682" s="422" t="s">
        <v>3794</v>
      </c>
      <c r="F682" s="368">
        <v>1</v>
      </c>
    </row>
    <row r="683" spans="1:6" ht="15.75" customHeight="1">
      <c r="A683" s="362" t="s">
        <v>5375</v>
      </c>
      <c r="B683" s="391" t="s">
        <v>5671</v>
      </c>
      <c r="D683" s="407">
        <v>4109010</v>
      </c>
      <c r="E683" s="421" t="s">
        <v>49</v>
      </c>
      <c r="F683" s="368">
        <v>1</v>
      </c>
    </row>
    <row r="684" spans="1:6" ht="15.75" customHeight="1">
      <c r="A684" s="362" t="s">
        <v>5375</v>
      </c>
      <c r="B684" s="391" t="s">
        <v>5607</v>
      </c>
      <c r="D684" s="407">
        <v>3974100</v>
      </c>
      <c r="E684" s="422" t="s">
        <v>3798</v>
      </c>
      <c r="F684" s="368">
        <v>1</v>
      </c>
    </row>
    <row r="685" spans="1:6" ht="15.75" customHeight="1">
      <c r="A685" s="362" t="s">
        <v>5375</v>
      </c>
      <c r="B685" s="391" t="s">
        <v>5556</v>
      </c>
      <c r="D685" s="407">
        <v>5211060</v>
      </c>
      <c r="E685" s="422" t="s">
        <v>3794</v>
      </c>
      <c r="F685" s="368">
        <v>1</v>
      </c>
    </row>
    <row r="686" spans="1:6" ht="15.75" customHeight="1">
      <c r="A686" s="362" t="s">
        <v>5375</v>
      </c>
      <c r="B686" s="391" t="s">
        <v>5517</v>
      </c>
      <c r="D686" s="407">
        <v>8190460</v>
      </c>
      <c r="E686" s="422" t="s">
        <v>3798</v>
      </c>
      <c r="F686" s="368">
        <v>1</v>
      </c>
    </row>
    <row r="687" spans="1:6" ht="15.75" customHeight="1">
      <c r="A687" s="362" t="s">
        <v>5375</v>
      </c>
      <c r="B687" s="391" t="s">
        <v>5614</v>
      </c>
      <c r="D687" s="407">
        <v>3918000</v>
      </c>
      <c r="E687" s="422" t="s">
        <v>3798</v>
      </c>
      <c r="F687" s="368">
        <v>1</v>
      </c>
    </row>
    <row r="688" spans="1:6" ht="15.75" customHeight="1">
      <c r="A688" s="362" t="s">
        <v>5375</v>
      </c>
      <c r="B688" s="391" t="s">
        <v>5402</v>
      </c>
      <c r="C688" s="362" t="s">
        <v>331</v>
      </c>
      <c r="D688" s="407">
        <v>4860320</v>
      </c>
      <c r="E688" s="422" t="s">
        <v>3796</v>
      </c>
      <c r="F688" s="368">
        <v>1</v>
      </c>
    </row>
    <row r="689" spans="1:6" ht="15.75" customHeight="1">
      <c r="A689" s="362" t="s">
        <v>5375</v>
      </c>
      <c r="B689" s="391" t="s">
        <v>5604</v>
      </c>
      <c r="D689" s="407">
        <v>8310430</v>
      </c>
      <c r="E689" s="422" t="s">
        <v>3798</v>
      </c>
      <c r="F689" s="368">
        <v>1</v>
      </c>
    </row>
    <row r="690" spans="1:6" ht="15.75" customHeight="1">
      <c r="A690" s="362" t="s">
        <v>5375</v>
      </c>
      <c r="B690" s="391" t="s">
        <v>5658</v>
      </c>
      <c r="D690" s="407">
        <v>3254330</v>
      </c>
      <c r="E690" s="421" t="s">
        <v>3798</v>
      </c>
      <c r="F690" s="368">
        <v>1</v>
      </c>
    </row>
    <row r="691" spans="1:6" ht="15.75" customHeight="1">
      <c r="A691" s="362" t="s">
        <v>5375</v>
      </c>
      <c r="B691" s="391" t="s">
        <v>5632</v>
      </c>
      <c r="D691" s="407" t="s">
        <v>5631</v>
      </c>
      <c r="E691" s="421" t="s">
        <v>3796</v>
      </c>
      <c r="F691" s="368">
        <v>1</v>
      </c>
    </row>
    <row r="692" spans="1:6" ht="15.75" customHeight="1">
      <c r="A692" s="362" t="s">
        <v>5375</v>
      </c>
      <c r="B692" s="391" t="s">
        <v>5459</v>
      </c>
      <c r="D692" s="407">
        <v>2673000</v>
      </c>
      <c r="E692" s="422" t="s">
        <v>3794</v>
      </c>
      <c r="F692" s="368">
        <v>1</v>
      </c>
    </row>
    <row r="693" spans="1:6" ht="15.75" customHeight="1">
      <c r="A693" s="362" t="s">
        <v>5375</v>
      </c>
      <c r="B693" s="391" t="s">
        <v>5567</v>
      </c>
      <c r="D693" s="407">
        <v>5140040</v>
      </c>
      <c r="E693" s="422" t="s">
        <v>3794</v>
      </c>
      <c r="F693" s="368">
        <v>1</v>
      </c>
    </row>
    <row r="694" spans="1:6" ht="15.75" customHeight="1">
      <c r="A694" s="362" t="s">
        <v>5375</v>
      </c>
      <c r="B694" s="391" t="s">
        <v>5508</v>
      </c>
      <c r="D694" s="407">
        <v>2422200</v>
      </c>
      <c r="E694" s="422" t="s">
        <v>3794</v>
      </c>
      <c r="F694" s="368">
        <v>1</v>
      </c>
    </row>
    <row r="695" spans="1:6" ht="15.75" customHeight="1">
      <c r="A695" s="362" t="s">
        <v>5375</v>
      </c>
      <c r="B695" s="391" t="s">
        <v>5408</v>
      </c>
      <c r="C695" s="362" t="s">
        <v>331</v>
      </c>
      <c r="D695" s="407">
        <v>4809240</v>
      </c>
      <c r="E695" s="422" t="s">
        <v>3796</v>
      </c>
      <c r="F695" s="368">
        <v>1</v>
      </c>
    </row>
    <row r="696" spans="1:6" ht="15.75" customHeight="1">
      <c r="A696" s="362" t="s">
        <v>5375</v>
      </c>
      <c r="B696" s="391" t="s">
        <v>5453</v>
      </c>
      <c r="D696" s="407">
        <v>2845160</v>
      </c>
      <c r="E696" s="422" t="s">
        <v>3794</v>
      </c>
      <c r="F696" s="368">
        <v>1</v>
      </c>
    </row>
    <row r="697" spans="1:6" ht="15.75" customHeight="1">
      <c r="A697" s="362" t="s">
        <v>5375</v>
      </c>
      <c r="B697" s="391" t="s">
        <v>5457</v>
      </c>
      <c r="D697" s="407">
        <v>2720200</v>
      </c>
      <c r="E697" s="422" t="s">
        <v>3794</v>
      </c>
      <c r="F697" s="368">
        <v>1</v>
      </c>
    </row>
    <row r="698" spans="1:6" ht="15.75" customHeight="1">
      <c r="A698" s="362" t="s">
        <v>5375</v>
      </c>
      <c r="B698" s="391" t="s">
        <v>5608</v>
      </c>
      <c r="D698" s="407">
        <v>3977414</v>
      </c>
      <c r="E698" s="422" t="s">
        <v>3798</v>
      </c>
      <c r="F698" s="368">
        <v>1</v>
      </c>
    </row>
    <row r="699" spans="1:6" ht="15.75" customHeight="1">
      <c r="A699" s="362" t="s">
        <v>5375</v>
      </c>
      <c r="B699" s="391" t="s">
        <v>5621</v>
      </c>
      <c r="D699" s="407">
        <v>3928130</v>
      </c>
      <c r="E699" s="422" t="s">
        <v>3798</v>
      </c>
      <c r="F699" s="368">
        <v>1</v>
      </c>
    </row>
    <row r="700" spans="1:6" ht="15.75" customHeight="1">
      <c r="A700" s="362" t="s">
        <v>5375</v>
      </c>
      <c r="B700" s="391" t="s">
        <v>5476</v>
      </c>
      <c r="D700" s="407">
        <v>8485460</v>
      </c>
      <c r="E700" s="422" t="s">
        <v>3798</v>
      </c>
      <c r="F700" s="368">
        <v>1</v>
      </c>
    </row>
    <row r="701" spans="1:6" ht="15.75" customHeight="1">
      <c r="A701" s="362" t="s">
        <v>5375</v>
      </c>
      <c r="B701" s="391" t="s">
        <v>5509</v>
      </c>
      <c r="D701" s="407">
        <v>2365010</v>
      </c>
      <c r="E701" s="422" t="s">
        <v>3794</v>
      </c>
      <c r="F701" s="368">
        <v>1</v>
      </c>
    </row>
    <row r="702" spans="1:6" ht="15.75" customHeight="1">
      <c r="A702" s="362" t="s">
        <v>5375</v>
      </c>
      <c r="B702" s="391" t="s">
        <v>5612</v>
      </c>
      <c r="D702" s="407">
        <v>3389050</v>
      </c>
      <c r="E702" s="422" t="s">
        <v>3798</v>
      </c>
      <c r="F702" s="368">
        <v>1</v>
      </c>
    </row>
    <row r="703" spans="1:6" ht="15.75" customHeight="1">
      <c r="A703" s="362" t="s">
        <v>5375</v>
      </c>
      <c r="B703" s="391" t="s">
        <v>5554</v>
      </c>
      <c r="D703" s="407">
        <v>5181280</v>
      </c>
      <c r="E703" s="422" t="s">
        <v>3794</v>
      </c>
      <c r="F703" s="368">
        <v>1</v>
      </c>
    </row>
    <row r="704" spans="1:6" ht="15.75" customHeight="1">
      <c r="A704" s="362" t="s">
        <v>5375</v>
      </c>
      <c r="B704" s="391" t="s">
        <v>5581</v>
      </c>
      <c r="D704" s="407">
        <v>8371400</v>
      </c>
      <c r="E704" s="422" t="s">
        <v>3798</v>
      </c>
      <c r="F704" s="368">
        <v>1</v>
      </c>
    </row>
    <row r="705" spans="1:6" ht="15.75" customHeight="1">
      <c r="A705" s="362" t="s">
        <v>5375</v>
      </c>
      <c r="B705" s="391" t="s">
        <v>5617</v>
      </c>
      <c r="D705" s="407">
        <v>3978000</v>
      </c>
      <c r="E705" s="422" t="s">
        <v>3798</v>
      </c>
      <c r="F705" s="368">
        <v>1</v>
      </c>
    </row>
    <row r="706" spans="1:6" ht="15.75" customHeight="1">
      <c r="A706" s="362" t="s">
        <v>5375</v>
      </c>
      <c r="B706" s="391" t="s">
        <v>5698</v>
      </c>
      <c r="D706" s="407">
        <v>4193050</v>
      </c>
      <c r="E706" s="421" t="s">
        <v>3796</v>
      </c>
      <c r="F706" s="368">
        <v>1</v>
      </c>
    </row>
    <row r="707" spans="1:6" ht="15.75" customHeight="1">
      <c r="A707" s="362" t="s">
        <v>5375</v>
      </c>
      <c r="B707" s="391" t="s">
        <v>5515</v>
      </c>
      <c r="D707" s="407">
        <v>2360010</v>
      </c>
      <c r="E707" s="422" t="s">
        <v>3794</v>
      </c>
      <c r="F707" s="368">
        <v>1</v>
      </c>
    </row>
    <row r="708" spans="1:6" ht="15.75" customHeight="1">
      <c r="A708" s="362" t="s">
        <v>5375</v>
      </c>
      <c r="B708" s="391" t="s">
        <v>5490</v>
      </c>
      <c r="D708" s="407">
        <v>8440180</v>
      </c>
      <c r="E708" s="422" t="s">
        <v>3798</v>
      </c>
      <c r="F708" s="368">
        <v>1</v>
      </c>
    </row>
    <row r="709" spans="1:6" ht="15.75" customHeight="1">
      <c r="A709" s="362" t="s">
        <v>5375</v>
      </c>
      <c r="B709" s="391" t="s">
        <v>5535</v>
      </c>
      <c r="D709" s="407">
        <v>5184300</v>
      </c>
      <c r="E709" s="422" t="s">
        <v>3794</v>
      </c>
      <c r="F709" s="368">
        <v>1</v>
      </c>
    </row>
    <row r="710" spans="1:6" ht="15.75" customHeight="1">
      <c r="A710" s="362" t="s">
        <v>5375</v>
      </c>
      <c r="B710" s="391" t="s">
        <v>5674</v>
      </c>
      <c r="D710" s="407">
        <v>3152150</v>
      </c>
      <c r="E710" s="421" t="s">
        <v>3798</v>
      </c>
      <c r="F710" s="368">
        <v>1</v>
      </c>
    </row>
    <row r="711" spans="1:6" ht="15.75" customHeight="1">
      <c r="A711" s="362" t="s">
        <v>5375</v>
      </c>
      <c r="B711" s="391" t="s">
        <v>5580</v>
      </c>
      <c r="D711" s="407">
        <v>4467245</v>
      </c>
      <c r="E711" s="422" t="s">
        <v>3798</v>
      </c>
      <c r="F711" s="368">
        <v>1</v>
      </c>
    </row>
    <row r="712" spans="1:6" ht="15.75" customHeight="1">
      <c r="A712" s="362" t="s">
        <v>5375</v>
      </c>
      <c r="B712" s="391" t="s">
        <v>5622</v>
      </c>
      <c r="D712" s="407">
        <v>3928220</v>
      </c>
      <c r="E712" s="422" t="s">
        <v>3798</v>
      </c>
      <c r="F712" s="368">
        <v>1</v>
      </c>
    </row>
    <row r="713" spans="1:6" ht="15.75" customHeight="1">
      <c r="A713" s="362" t="s">
        <v>5375</v>
      </c>
      <c r="B713" s="391" t="s">
        <v>5557</v>
      </c>
      <c r="D713" s="407">
        <v>5209000</v>
      </c>
      <c r="E713" s="422" t="s">
        <v>3794</v>
      </c>
      <c r="F713" s="368">
        <v>1</v>
      </c>
    </row>
    <row r="714" spans="1:6" ht="15.75" customHeight="1">
      <c r="A714" s="362" t="s">
        <v>5375</v>
      </c>
      <c r="B714" s="391" t="s">
        <v>5557</v>
      </c>
      <c r="D714" s="407">
        <v>5209000</v>
      </c>
      <c r="E714" s="422" t="s">
        <v>3794</v>
      </c>
      <c r="F714" s="368">
        <v>1</v>
      </c>
    </row>
    <row r="715" spans="1:6" ht="15.75" customHeight="1">
      <c r="A715" s="362" t="s">
        <v>5375</v>
      </c>
      <c r="B715" s="391" t="s">
        <v>5438</v>
      </c>
      <c r="D715" s="407">
        <v>2860001</v>
      </c>
      <c r="E715" s="422" t="s">
        <v>3794</v>
      </c>
      <c r="F715" s="368">
        <v>1</v>
      </c>
    </row>
    <row r="716" spans="1:6" ht="15.75" customHeight="1">
      <c r="A716" s="362" t="s">
        <v>5375</v>
      </c>
      <c r="B716" s="391" t="s">
        <v>5583</v>
      </c>
      <c r="D716" s="407">
        <v>8372100</v>
      </c>
      <c r="E716" s="422" t="s">
        <v>3798</v>
      </c>
      <c r="F716" s="368">
        <v>1</v>
      </c>
    </row>
    <row r="717" spans="1:6" ht="15.75" customHeight="1">
      <c r="A717" s="362" t="s">
        <v>5375</v>
      </c>
      <c r="B717" s="391" t="s">
        <v>5510</v>
      </c>
      <c r="D717" s="407">
        <v>2363155</v>
      </c>
      <c r="E717" s="422" t="s">
        <v>3794</v>
      </c>
      <c r="F717" s="368">
        <v>1</v>
      </c>
    </row>
    <row r="718" spans="1:6" ht="15.75" customHeight="1">
      <c r="A718" s="362" t="s">
        <v>5375</v>
      </c>
      <c r="B718" s="391" t="s">
        <v>5437</v>
      </c>
      <c r="D718" s="407">
        <v>2849130</v>
      </c>
      <c r="E718" s="422" t="s">
        <v>3794</v>
      </c>
      <c r="F718" s="368">
        <v>1</v>
      </c>
    </row>
    <row r="719" spans="1:6" ht="15.75" customHeight="1">
      <c r="A719" s="362" t="s">
        <v>5375</v>
      </c>
      <c r="B719" s="391" t="s">
        <v>5528</v>
      </c>
      <c r="D719" s="407">
        <v>5272005</v>
      </c>
      <c r="E719" s="422" t="s">
        <v>3794</v>
      </c>
      <c r="F719" s="368">
        <v>1</v>
      </c>
    </row>
    <row r="720" spans="1:6" ht="15.75" customHeight="1">
      <c r="A720" s="362" t="s">
        <v>5375</v>
      </c>
      <c r="B720" s="391" t="s">
        <v>5663</v>
      </c>
      <c r="D720" s="407">
        <v>8160475</v>
      </c>
      <c r="E720" s="421" t="s">
        <v>3798</v>
      </c>
      <c r="F720" s="368">
        <v>1</v>
      </c>
    </row>
    <row r="721" spans="1:6" ht="15.75" customHeight="1">
      <c r="A721" s="362" t="s">
        <v>5375</v>
      </c>
      <c r="B721" s="391" t="s">
        <v>5423</v>
      </c>
      <c r="C721" s="362" t="s">
        <v>263</v>
      </c>
      <c r="D721" s="407">
        <v>4851360</v>
      </c>
      <c r="E721" s="422" t="s">
        <v>3796</v>
      </c>
      <c r="F721" s="368">
        <v>1</v>
      </c>
    </row>
    <row r="722" spans="1:6" ht="15.75" customHeight="1">
      <c r="A722" s="362" t="s">
        <v>5375</v>
      </c>
      <c r="B722" s="391" t="s">
        <v>5488</v>
      </c>
      <c r="D722" s="407">
        <v>8460180</v>
      </c>
      <c r="E722" s="422" t="s">
        <v>3798</v>
      </c>
      <c r="F722" s="368">
        <v>1</v>
      </c>
    </row>
    <row r="723" spans="1:6" ht="15.75" customHeight="1">
      <c r="A723" s="362" t="s">
        <v>5375</v>
      </c>
      <c r="B723" s="391" t="s">
        <v>5450</v>
      </c>
      <c r="D723" s="407">
        <v>2878080</v>
      </c>
      <c r="E723" s="422" t="s">
        <v>3794</v>
      </c>
      <c r="F723" s="368">
        <v>1</v>
      </c>
    </row>
    <row r="724" spans="1:6" ht="15.75" customHeight="1">
      <c r="A724" s="362" t="s">
        <v>5375</v>
      </c>
      <c r="B724" s="391" t="s">
        <v>5420</v>
      </c>
      <c r="C724" s="362" t="s">
        <v>263</v>
      </c>
      <c r="D724" s="407">
        <v>4846550</v>
      </c>
      <c r="E724" s="422" t="s">
        <v>3796</v>
      </c>
      <c r="F724" s="368">
        <v>1</v>
      </c>
    </row>
    <row r="725" spans="1:6" ht="15.75" customHeight="1">
      <c r="A725" s="362" t="s">
        <v>5375</v>
      </c>
      <c r="B725" s="391" t="s">
        <v>5410</v>
      </c>
      <c r="C725" s="362" t="s">
        <v>331</v>
      </c>
      <c r="D725" s="407">
        <v>4830020</v>
      </c>
      <c r="E725" s="422" t="s">
        <v>3796</v>
      </c>
      <c r="F725" s="368">
        <v>1</v>
      </c>
    </row>
    <row r="726" spans="1:6" ht="15.75" customHeight="1">
      <c r="A726" s="362" t="s">
        <v>5375</v>
      </c>
      <c r="B726" s="391" t="s">
        <v>5494</v>
      </c>
      <c r="D726" s="407">
        <v>8450020</v>
      </c>
      <c r="E726" s="422" t="s">
        <v>3798</v>
      </c>
      <c r="F726" s="368">
        <v>1</v>
      </c>
    </row>
    <row r="727" spans="1:6" ht="15.75" customHeight="1">
      <c r="A727" s="362" t="s">
        <v>5375</v>
      </c>
      <c r="B727" s="391" t="s">
        <v>5512</v>
      </c>
      <c r="D727" s="407">
        <v>2355060</v>
      </c>
      <c r="E727" s="422" t="s">
        <v>3794</v>
      </c>
      <c r="F727" s="368">
        <v>1</v>
      </c>
    </row>
    <row r="728" spans="1:6" ht="15.75" customHeight="1">
      <c r="A728" s="362" t="s">
        <v>5375</v>
      </c>
      <c r="B728" s="391" t="s">
        <v>5495</v>
      </c>
      <c r="D728" s="407">
        <v>8032370</v>
      </c>
      <c r="E728" s="422" t="s">
        <v>3798</v>
      </c>
      <c r="F728" s="368">
        <v>1</v>
      </c>
    </row>
    <row r="729" spans="1:6" ht="15.75" customHeight="1">
      <c r="A729" s="362" t="s">
        <v>5375</v>
      </c>
      <c r="B729" s="391" t="s">
        <v>5579</v>
      </c>
      <c r="D729" s="407">
        <v>4467000</v>
      </c>
      <c r="E729" s="422" t="s">
        <v>3796</v>
      </c>
      <c r="F729" s="368">
        <v>1</v>
      </c>
    </row>
    <row r="730" spans="1:6" ht="15.75" customHeight="1">
      <c r="A730" s="362" t="s">
        <v>5375</v>
      </c>
      <c r="B730" s="391" t="s">
        <v>5428</v>
      </c>
      <c r="C730" s="362" t="s">
        <v>263</v>
      </c>
      <c r="D730" s="407">
        <v>4840460</v>
      </c>
      <c r="E730" s="422" t="s">
        <v>3796</v>
      </c>
      <c r="F730" s="368">
        <v>1</v>
      </c>
    </row>
    <row r="731" spans="1:6" ht="15.75" customHeight="1">
      <c r="A731" s="362" t="s">
        <v>5375</v>
      </c>
      <c r="B731" s="391" t="s">
        <v>5474</v>
      </c>
      <c r="D731" s="407">
        <v>8473090</v>
      </c>
      <c r="E731" s="422" t="s">
        <v>3798</v>
      </c>
      <c r="F731" s="368">
        <v>1</v>
      </c>
    </row>
    <row r="732" spans="1:6" ht="15.75" customHeight="1">
      <c r="A732" s="362" t="s">
        <v>5375</v>
      </c>
      <c r="B732" s="391" t="s">
        <v>5414</v>
      </c>
      <c r="C732" s="362" t="s">
        <v>331</v>
      </c>
      <c r="D732" s="407">
        <v>4816090</v>
      </c>
      <c r="E732" s="422" t="s">
        <v>3796</v>
      </c>
      <c r="F732" s="368">
        <v>1</v>
      </c>
    </row>
    <row r="733" spans="1:6" ht="15.75" customHeight="1">
      <c r="A733" s="362" t="s">
        <v>5375</v>
      </c>
      <c r="B733" s="391" t="s">
        <v>5521</v>
      </c>
      <c r="D733" s="407">
        <v>8081410</v>
      </c>
      <c r="E733" s="422" t="s">
        <v>3798</v>
      </c>
      <c r="F733" s="368">
        <v>1</v>
      </c>
    </row>
    <row r="734" spans="1:6" ht="15.75" customHeight="1">
      <c r="A734" s="362" t="s">
        <v>5375</v>
      </c>
      <c r="B734" s="391" t="s">
        <v>5522</v>
      </c>
      <c r="D734" s="407">
        <v>8081000</v>
      </c>
      <c r="E734" s="422" t="s">
        <v>3798</v>
      </c>
      <c r="F734" s="368">
        <v>1</v>
      </c>
    </row>
    <row r="735" spans="1:6" ht="15.75" customHeight="1">
      <c r="A735" s="362" t="s">
        <v>5375</v>
      </c>
      <c r="B735" s="391" t="s">
        <v>5376</v>
      </c>
      <c r="C735" s="362" t="s">
        <v>484</v>
      </c>
      <c r="D735" s="407">
        <v>4963160</v>
      </c>
      <c r="E735" s="422" t="s">
        <v>3796</v>
      </c>
      <c r="F735" s="368">
        <v>1</v>
      </c>
    </row>
    <row r="736" spans="1:6" ht="15.75" customHeight="1">
      <c r="A736" s="362" t="s">
        <v>5375</v>
      </c>
      <c r="B736" s="391" t="s">
        <v>5600</v>
      </c>
      <c r="D736" s="407">
        <v>8310010</v>
      </c>
      <c r="E736" s="422" t="s">
        <v>3798</v>
      </c>
      <c r="F736" s="368">
        <v>1</v>
      </c>
    </row>
    <row r="737" spans="1:6" ht="15.75" customHeight="1">
      <c r="A737" s="362" t="s">
        <v>5375</v>
      </c>
      <c r="B737" s="391" t="s">
        <v>5683</v>
      </c>
      <c r="D737" s="407">
        <v>4581051</v>
      </c>
      <c r="E737" s="421" t="s">
        <v>3800</v>
      </c>
      <c r="F737" s="368">
        <v>1</v>
      </c>
    </row>
    <row r="738" spans="1:6" ht="15.75" customHeight="1">
      <c r="A738" s="362" t="s">
        <v>5375</v>
      </c>
      <c r="B738" s="391" t="s">
        <v>5516</v>
      </c>
      <c r="D738" s="407">
        <v>8090290</v>
      </c>
      <c r="E738" s="422" t="s">
        <v>3798</v>
      </c>
      <c r="F738" s="368">
        <v>1</v>
      </c>
    </row>
    <row r="739" spans="1:6" ht="15.75" customHeight="1">
      <c r="A739" s="362" t="s">
        <v>5375</v>
      </c>
      <c r="B739" s="391" t="s">
        <v>5439</v>
      </c>
      <c r="D739" s="407">
        <v>2875020</v>
      </c>
      <c r="E739" s="422" t="s">
        <v>3794</v>
      </c>
      <c r="F739" s="368">
        <v>1</v>
      </c>
    </row>
    <row r="740" spans="1:6" ht="15.75" customHeight="1">
      <c r="A740" s="362" t="s">
        <v>5375</v>
      </c>
      <c r="B740" s="391" t="s">
        <v>5690</v>
      </c>
      <c r="D740" s="407">
        <v>8160142</v>
      </c>
      <c r="E740" s="421" t="s">
        <v>3798</v>
      </c>
      <c r="F740" s="368">
        <v>1</v>
      </c>
    </row>
    <row r="741" spans="1:6" ht="15.75" customHeight="1">
      <c r="A741" s="362" t="s">
        <v>5375</v>
      </c>
      <c r="B741" s="391" t="s">
        <v>5539</v>
      </c>
      <c r="D741" s="407">
        <v>2998120</v>
      </c>
      <c r="E741" s="422" t="s">
        <v>3794</v>
      </c>
      <c r="F741" s="368">
        <v>1</v>
      </c>
    </row>
    <row r="742" spans="1:6" ht="15.75" customHeight="1">
      <c r="A742" s="362" t="s">
        <v>5375</v>
      </c>
      <c r="B742" s="391" t="s">
        <v>5660</v>
      </c>
      <c r="D742" s="407">
        <v>8245045</v>
      </c>
      <c r="E742" s="421" t="s">
        <v>3798</v>
      </c>
      <c r="F742" s="368">
        <v>1</v>
      </c>
    </row>
    <row r="743" spans="1:6" ht="15.75" customHeight="1">
      <c r="A743" s="362" t="s">
        <v>5375</v>
      </c>
      <c r="B743" s="391" t="s">
        <v>5704</v>
      </c>
      <c r="D743" s="407">
        <v>5868120</v>
      </c>
      <c r="E743" s="421" t="s">
        <v>3796</v>
      </c>
      <c r="F743" s="368">
        <v>1</v>
      </c>
    </row>
    <row r="744" spans="1:6" ht="15.75" customHeight="1">
      <c r="A744" s="362" t="s">
        <v>5375</v>
      </c>
      <c r="B744" s="391" t="s">
        <v>5417</v>
      </c>
      <c r="C744" s="362" t="s">
        <v>263</v>
      </c>
      <c r="D744" s="407">
        <v>4850190</v>
      </c>
      <c r="E744" s="422" t="s">
        <v>3796</v>
      </c>
      <c r="F744" s="368">
        <v>1</v>
      </c>
    </row>
    <row r="745" spans="1:6" ht="15.75" customHeight="1">
      <c r="A745" s="362" t="s">
        <v>5375</v>
      </c>
      <c r="B745" s="391" t="s">
        <v>5693</v>
      </c>
      <c r="D745" s="407">
        <v>8142235</v>
      </c>
      <c r="E745" s="421" t="s">
        <v>3798</v>
      </c>
      <c r="F745" s="368">
        <v>1</v>
      </c>
    </row>
    <row r="746" spans="1:6" ht="15.75" customHeight="1">
      <c r="A746" s="362" t="s">
        <v>5375</v>
      </c>
      <c r="B746" s="391" t="s">
        <v>5562</v>
      </c>
      <c r="D746" s="407">
        <v>5201070</v>
      </c>
      <c r="E746" s="422" t="s">
        <v>3794</v>
      </c>
      <c r="F746" s="368">
        <v>1</v>
      </c>
    </row>
    <row r="747" spans="1:6" ht="15.75" customHeight="1">
      <c r="A747" s="362" t="s">
        <v>5375</v>
      </c>
      <c r="B747" s="391" t="s">
        <v>5489</v>
      </c>
      <c r="D747" s="407">
        <v>8465050</v>
      </c>
      <c r="E747" s="422" t="s">
        <v>3798</v>
      </c>
      <c r="F747" s="368">
        <v>1</v>
      </c>
    </row>
    <row r="748" spans="1:6" ht="15.75" customHeight="1">
      <c r="A748" s="362" t="s">
        <v>5375</v>
      </c>
      <c r="B748" s="391" t="s">
        <v>5677</v>
      </c>
      <c r="D748" s="407">
        <v>3355000</v>
      </c>
      <c r="E748" s="421" t="s">
        <v>3798</v>
      </c>
      <c r="F748" s="368">
        <v>1</v>
      </c>
    </row>
    <row r="749" spans="1:6" ht="15.75" customHeight="1">
      <c r="A749" s="362" t="s">
        <v>5375</v>
      </c>
      <c r="B749" s="391" t="s">
        <v>5685</v>
      </c>
      <c r="D749" s="407">
        <v>4689000</v>
      </c>
      <c r="E749" s="421" t="s">
        <v>3796</v>
      </c>
      <c r="F749" s="368">
        <v>1</v>
      </c>
    </row>
    <row r="750" spans="1:6" ht="15.75" customHeight="1">
      <c r="A750" s="362" t="s">
        <v>5375</v>
      </c>
      <c r="B750" s="391" t="s">
        <v>5673</v>
      </c>
      <c r="D750" s="407">
        <v>4186100</v>
      </c>
      <c r="E750" s="421" t="s">
        <v>3796</v>
      </c>
      <c r="F750" s="368">
        <v>1</v>
      </c>
    </row>
    <row r="751" spans="1:6" ht="15.75" customHeight="1">
      <c r="A751" s="362" t="s">
        <v>5375</v>
      </c>
      <c r="B751" s="391" t="s">
        <v>5552</v>
      </c>
      <c r="D751" s="407">
        <v>2991100</v>
      </c>
      <c r="E751" s="422" t="s">
        <v>3794</v>
      </c>
      <c r="F751" s="368">
        <v>1</v>
      </c>
    </row>
    <row r="752" spans="1:6" ht="15.75" customHeight="1">
      <c r="A752" s="362" t="s">
        <v>5375</v>
      </c>
      <c r="B752" s="391" t="s">
        <v>5694</v>
      </c>
      <c r="D752" s="407">
        <v>3351050</v>
      </c>
      <c r="E752" s="421" t="s">
        <v>3798</v>
      </c>
      <c r="F752" s="368">
        <v>1</v>
      </c>
    </row>
    <row r="753" spans="1:6" ht="15.75" customHeight="1">
      <c r="A753" s="362" t="s">
        <v>5375</v>
      </c>
      <c r="B753" s="391" t="s">
        <v>5569</v>
      </c>
      <c r="D753" s="407">
        <v>2942000</v>
      </c>
      <c r="E753" s="422" t="s">
        <v>3794</v>
      </c>
      <c r="F753" s="368">
        <v>1</v>
      </c>
    </row>
    <row r="754" spans="1:6" ht="15.75" customHeight="1">
      <c r="A754" s="362" t="s">
        <v>5375</v>
      </c>
      <c r="B754" s="391" t="s">
        <v>5568</v>
      </c>
      <c r="D754" s="407">
        <v>2969100</v>
      </c>
      <c r="E754" s="422" t="s">
        <v>3794</v>
      </c>
      <c r="F754" s="368">
        <v>1</v>
      </c>
    </row>
    <row r="755" spans="1:6" ht="15.75" customHeight="1">
      <c r="A755" s="362" t="s">
        <v>5375</v>
      </c>
      <c r="B755" s="391" t="s">
        <v>5441</v>
      </c>
      <c r="D755" s="407">
        <v>2816010</v>
      </c>
      <c r="E755" s="422" t="s">
        <v>3794</v>
      </c>
      <c r="F755" s="368">
        <v>1</v>
      </c>
    </row>
    <row r="756" spans="1:6" ht="15.75" customHeight="1">
      <c r="A756" s="362" t="s">
        <v>5375</v>
      </c>
      <c r="B756" s="391" t="s">
        <v>5389</v>
      </c>
      <c r="C756" s="362" t="s">
        <v>5147</v>
      </c>
      <c r="D756" s="407">
        <v>5853310</v>
      </c>
      <c r="E756" s="422" t="s">
        <v>3796</v>
      </c>
      <c r="F756" s="368">
        <v>1</v>
      </c>
    </row>
    <row r="757" spans="1:6" ht="15.75" customHeight="1">
      <c r="A757" s="362" t="s">
        <v>5375</v>
      </c>
      <c r="B757" s="391" t="s">
        <v>5421</v>
      </c>
      <c r="C757" s="362" t="s">
        <v>263</v>
      </c>
      <c r="D757" s="407">
        <v>4845200</v>
      </c>
      <c r="E757" s="422" t="s">
        <v>3796</v>
      </c>
      <c r="F757" s="368">
        <v>1</v>
      </c>
    </row>
    <row r="758" spans="1:6" ht="15.75" customHeight="1">
      <c r="A758" s="362" t="s">
        <v>5375</v>
      </c>
      <c r="B758" s="391" t="s">
        <v>5462</v>
      </c>
      <c r="D758" s="407">
        <v>8472120</v>
      </c>
      <c r="E758" s="422" t="s">
        <v>3798</v>
      </c>
      <c r="F758" s="368">
        <v>1</v>
      </c>
    </row>
    <row r="759" spans="1:6" ht="15.75" customHeight="1">
      <c r="A759" s="362" t="s">
        <v>5375</v>
      </c>
      <c r="B759" s="391" t="s">
        <v>5553</v>
      </c>
      <c r="D759" s="407">
        <v>2993000</v>
      </c>
      <c r="E759" s="422" t="s">
        <v>3794</v>
      </c>
      <c r="F759" s="368">
        <v>1</v>
      </c>
    </row>
    <row r="760" spans="1:6" ht="15.75" customHeight="1">
      <c r="A760" s="362" t="s">
        <v>5375</v>
      </c>
      <c r="B760" s="391" t="s">
        <v>5696</v>
      </c>
      <c r="D760" s="407">
        <v>4232000</v>
      </c>
      <c r="E760" s="421" t="s">
        <v>3796</v>
      </c>
      <c r="F760" s="368">
        <v>1</v>
      </c>
    </row>
    <row r="761" spans="1:6" ht="15.75" customHeight="1">
      <c r="A761" s="362" t="s">
        <v>5375</v>
      </c>
      <c r="B761" s="391" t="s">
        <v>5470</v>
      </c>
      <c r="D761" s="407">
        <v>8421107</v>
      </c>
      <c r="E761" s="422" t="s">
        <v>3798</v>
      </c>
      <c r="F761" s="368">
        <v>1</v>
      </c>
    </row>
    <row r="762" spans="1:6" ht="15.75" customHeight="1">
      <c r="A762" s="362" t="s">
        <v>5375</v>
      </c>
      <c r="B762" s="391" t="s">
        <v>5399</v>
      </c>
      <c r="C762" s="362" t="s">
        <v>5147</v>
      </c>
      <c r="D762" s="407">
        <v>5780260</v>
      </c>
      <c r="E762" s="422" t="s">
        <v>3796</v>
      </c>
      <c r="F762" s="368">
        <v>1</v>
      </c>
    </row>
    <row r="763" spans="1:6" ht="15.75" customHeight="1">
      <c r="A763" s="362" t="s">
        <v>5375</v>
      </c>
      <c r="B763" s="391" t="s">
        <v>5392</v>
      </c>
      <c r="C763" s="362" t="s">
        <v>5147</v>
      </c>
      <c r="D763" s="407">
        <v>5820200</v>
      </c>
      <c r="E763" s="422" t="s">
        <v>3796</v>
      </c>
      <c r="F763" s="368">
        <v>1</v>
      </c>
    </row>
    <row r="764" spans="1:6" ht="15.75" customHeight="1">
      <c r="A764" s="362" t="s">
        <v>5375</v>
      </c>
      <c r="B764" s="391" t="s">
        <v>5393</v>
      </c>
      <c r="C764" s="362" t="s">
        <v>5147</v>
      </c>
      <c r="D764" s="407">
        <v>5822015</v>
      </c>
      <c r="E764" s="422" t="s">
        <v>3796</v>
      </c>
      <c r="F764" s="368">
        <v>1</v>
      </c>
    </row>
    <row r="765" spans="1:6" ht="15.75" customHeight="1">
      <c r="A765" s="362" t="s">
        <v>5375</v>
      </c>
      <c r="B765" s="391" t="s">
        <v>5469</v>
      </c>
      <c r="D765" s="407">
        <v>8473605</v>
      </c>
      <c r="E765" s="422" t="s">
        <v>3798</v>
      </c>
      <c r="F765" s="368">
        <v>1</v>
      </c>
    </row>
    <row r="766" spans="1:6" ht="15.75" customHeight="1">
      <c r="A766" s="362" t="s">
        <v>5375</v>
      </c>
      <c r="B766" s="391" t="s">
        <v>5502</v>
      </c>
      <c r="D766" s="407">
        <v>8420730</v>
      </c>
      <c r="E766" s="422" t="s">
        <v>3798</v>
      </c>
      <c r="F766" s="368">
        <v>1</v>
      </c>
    </row>
    <row r="767" spans="1:6" ht="15.75" customHeight="1">
      <c r="A767" s="362" t="s">
        <v>5375</v>
      </c>
      <c r="B767" s="391" t="s">
        <v>5578</v>
      </c>
      <c r="D767" s="407">
        <v>4468055</v>
      </c>
      <c r="E767" s="422" t="s">
        <v>3796</v>
      </c>
      <c r="F767" s="368">
        <v>1</v>
      </c>
    </row>
    <row r="768" spans="1:6" ht="15.75" customHeight="1">
      <c r="A768" s="362" t="s">
        <v>5375</v>
      </c>
      <c r="B768" s="391" t="s">
        <v>5427</v>
      </c>
      <c r="C768" s="362" t="s">
        <v>263</v>
      </c>
      <c r="D768" s="407">
        <v>4855280</v>
      </c>
      <c r="E768" s="422" t="s">
        <v>3796</v>
      </c>
      <c r="F768" s="368">
        <v>1</v>
      </c>
    </row>
    <row r="769" spans="1:6" ht="15.75" customHeight="1">
      <c r="A769" s="362" t="s">
        <v>5375</v>
      </c>
      <c r="B769" s="391" t="s">
        <v>5555</v>
      </c>
      <c r="D769" s="407">
        <v>5186150</v>
      </c>
      <c r="E769" s="422" t="s">
        <v>3794</v>
      </c>
      <c r="F769" s="368">
        <v>1</v>
      </c>
    </row>
    <row r="770" spans="1:6" ht="15.75" customHeight="1">
      <c r="A770" s="362" t="s">
        <v>5375</v>
      </c>
      <c r="B770" s="391" t="s">
        <v>5460</v>
      </c>
      <c r="D770" s="407">
        <v>2473010</v>
      </c>
      <c r="E770" s="422" t="s">
        <v>3794</v>
      </c>
      <c r="F770" s="368">
        <v>1</v>
      </c>
    </row>
    <row r="771" spans="1:6" ht="15.75" customHeight="1">
      <c r="A771" s="362" t="s">
        <v>5375</v>
      </c>
      <c r="B771" s="391" t="s">
        <v>5507</v>
      </c>
      <c r="D771" s="407">
        <v>2440010</v>
      </c>
      <c r="E771" s="422" t="s">
        <v>3794</v>
      </c>
      <c r="F771" s="368">
        <v>1</v>
      </c>
    </row>
    <row r="772" spans="1:6" ht="15.75" customHeight="1">
      <c r="A772" s="362" t="s">
        <v>5375</v>
      </c>
      <c r="B772" s="391" t="s">
        <v>5478</v>
      </c>
      <c r="D772" s="407">
        <v>8485280</v>
      </c>
      <c r="E772" s="422" t="s">
        <v>3798</v>
      </c>
      <c r="F772" s="368">
        <v>1</v>
      </c>
    </row>
    <row r="773" spans="1:6" ht="15.75" customHeight="1">
      <c r="A773" s="362" t="s">
        <v>5375</v>
      </c>
      <c r="B773" s="391" t="s">
        <v>5477</v>
      </c>
      <c r="D773" s="407">
        <v>8473463</v>
      </c>
      <c r="E773" s="422" t="s">
        <v>3798</v>
      </c>
      <c r="F773" s="368">
        <v>1</v>
      </c>
    </row>
    <row r="774" spans="1:6" ht="15.75" customHeight="1">
      <c r="A774" s="362" t="s">
        <v>5375</v>
      </c>
      <c r="B774" s="391" t="s">
        <v>5598</v>
      </c>
      <c r="D774" s="407">
        <v>8391280</v>
      </c>
      <c r="E774" s="422" t="s">
        <v>3798</v>
      </c>
      <c r="F774" s="368">
        <v>1</v>
      </c>
    </row>
    <row r="775" spans="1:6" ht="15.75" customHeight="1">
      <c r="A775" s="362" t="s">
        <v>5375</v>
      </c>
      <c r="B775" s="391" t="s">
        <v>5394</v>
      </c>
      <c r="C775" s="362" t="s">
        <v>5147</v>
      </c>
      <c r="D775" s="407">
        <v>4904140</v>
      </c>
      <c r="E775" s="422" t="s">
        <v>3796</v>
      </c>
      <c r="F775" s="368">
        <v>1</v>
      </c>
    </row>
    <row r="776" spans="1:6" ht="15.75" customHeight="1">
      <c r="A776" s="362" t="s">
        <v>5375</v>
      </c>
      <c r="B776" s="391" t="s">
        <v>5531</v>
      </c>
      <c r="D776" s="407">
        <v>5273140</v>
      </c>
      <c r="E776" s="422" t="s">
        <v>3794</v>
      </c>
      <c r="F776" s="368">
        <v>1</v>
      </c>
    </row>
    <row r="777" spans="1:6" ht="15.75" customHeight="1">
      <c r="A777" s="362" t="s">
        <v>5375</v>
      </c>
      <c r="B777" s="391" t="s">
        <v>5403</v>
      </c>
      <c r="C777" s="362" t="s">
        <v>331</v>
      </c>
      <c r="D777" s="407">
        <v>4811120</v>
      </c>
      <c r="E777" s="422" t="s">
        <v>3796</v>
      </c>
      <c r="F777" s="368">
        <v>1</v>
      </c>
    </row>
    <row r="778" spans="1:6" ht="15.75" customHeight="1">
      <c r="A778" s="362" t="s">
        <v>5375</v>
      </c>
      <c r="B778" s="391" t="s">
        <v>5499</v>
      </c>
      <c r="D778" s="407">
        <v>8260370</v>
      </c>
      <c r="E778" s="422" t="s">
        <v>3798</v>
      </c>
      <c r="F778" s="368">
        <v>1</v>
      </c>
    </row>
    <row r="779" spans="1:6" ht="15.75" customHeight="1">
      <c r="A779" s="362" t="s">
        <v>5375</v>
      </c>
      <c r="B779" s="391" t="s">
        <v>5565</v>
      </c>
      <c r="D779" s="407">
        <v>2933140</v>
      </c>
      <c r="E779" s="422" t="s">
        <v>3794</v>
      </c>
      <c r="F779" s="368">
        <v>1</v>
      </c>
    </row>
    <row r="780" spans="1:6" ht="15.75" customHeight="1">
      <c r="A780" s="362" t="s">
        <v>5375</v>
      </c>
      <c r="B780" s="391" t="s">
        <v>5541</v>
      </c>
      <c r="D780" s="407">
        <v>2820090</v>
      </c>
      <c r="E780" s="422" t="s">
        <v>3794</v>
      </c>
      <c r="F780" s="368">
        <v>1</v>
      </c>
    </row>
    <row r="781" spans="1:6" ht="15.75" customHeight="1">
      <c r="A781" s="362" t="s">
        <v>5375</v>
      </c>
      <c r="B781" s="391" t="s">
        <v>5384</v>
      </c>
      <c r="C781" s="362" t="s">
        <v>484</v>
      </c>
      <c r="D781" s="407">
        <v>4939010</v>
      </c>
      <c r="E781" s="422" t="s">
        <v>3796</v>
      </c>
      <c r="F781" s="368">
        <v>1</v>
      </c>
    </row>
    <row r="782" spans="1:6" ht="15.75" customHeight="1">
      <c r="A782" s="362" t="s">
        <v>5375</v>
      </c>
      <c r="B782" s="391" t="s">
        <v>5395</v>
      </c>
      <c r="C782" s="362" t="s">
        <v>5147</v>
      </c>
      <c r="D782" s="407">
        <v>5831000</v>
      </c>
      <c r="E782" s="422" t="s">
        <v>3796</v>
      </c>
      <c r="F782" s="368">
        <v>1</v>
      </c>
    </row>
    <row r="783" spans="1:6" ht="15.75" customHeight="1">
      <c r="A783" s="362" t="s">
        <v>5375</v>
      </c>
      <c r="B783" s="391" t="s">
        <v>5573</v>
      </c>
      <c r="D783" s="407">
        <v>4430130</v>
      </c>
      <c r="E783" s="422" t="s">
        <v>3796</v>
      </c>
      <c r="F783" s="368">
        <v>1</v>
      </c>
    </row>
    <row r="784" spans="1:6" ht="15.75" customHeight="1">
      <c r="A784" s="362" t="s">
        <v>5375</v>
      </c>
      <c r="B784" s="391" t="s">
        <v>5675</v>
      </c>
      <c r="D784" s="407">
        <v>3280110</v>
      </c>
      <c r="E784" s="421" t="s">
        <v>3798</v>
      </c>
      <c r="F784" s="368">
        <v>1</v>
      </c>
    </row>
    <row r="785" spans="1:6" ht="15.75" customHeight="1">
      <c r="A785" s="362" t="s">
        <v>5375</v>
      </c>
      <c r="B785" s="391" t="s">
        <v>5380</v>
      </c>
      <c r="C785" s="362" t="s">
        <v>484</v>
      </c>
      <c r="D785" s="407">
        <v>5866050</v>
      </c>
      <c r="E785" s="422" t="s">
        <v>3796</v>
      </c>
      <c r="F785" s="368">
        <v>1</v>
      </c>
    </row>
    <row r="786" spans="1:6" ht="15.75" customHeight="1">
      <c r="A786" s="362" t="s">
        <v>5375</v>
      </c>
      <c r="B786" s="391" t="s">
        <v>5665</v>
      </c>
      <c r="D786" s="407">
        <v>2311240</v>
      </c>
      <c r="E786" s="421" t="s">
        <v>3794</v>
      </c>
      <c r="F786" s="368">
        <v>1</v>
      </c>
    </row>
    <row r="787" spans="1:6" ht="15.75" customHeight="1">
      <c r="A787" s="362" t="s">
        <v>5375</v>
      </c>
      <c r="B787" s="391" t="s">
        <v>5630</v>
      </c>
      <c r="D787" s="407" t="s">
        <v>5629</v>
      </c>
      <c r="E787" s="421" t="s">
        <v>3798</v>
      </c>
      <c r="F787" s="368">
        <v>1</v>
      </c>
    </row>
    <row r="788" spans="1:6" ht="15.75" customHeight="1">
      <c r="A788" s="362" t="s">
        <v>5375</v>
      </c>
      <c r="B788" s="391" t="s">
        <v>5481</v>
      </c>
      <c r="D788" s="407">
        <v>8471740</v>
      </c>
      <c r="E788" s="422" t="s">
        <v>3798</v>
      </c>
      <c r="F788" s="368">
        <v>1</v>
      </c>
    </row>
    <row r="789" spans="1:6" ht="15.75" customHeight="1">
      <c r="A789" s="362" t="s">
        <v>5375</v>
      </c>
      <c r="B789" s="391" t="s">
        <v>5388</v>
      </c>
      <c r="C789" s="362" t="s">
        <v>5147</v>
      </c>
      <c r="D789" s="407">
        <v>5821130</v>
      </c>
      <c r="E789" s="422" t="s">
        <v>3796</v>
      </c>
      <c r="F789" s="368">
        <v>1</v>
      </c>
    </row>
    <row r="790" spans="1:6" ht="15.75" customHeight="1">
      <c r="A790" s="362" t="s">
        <v>5375</v>
      </c>
      <c r="B790" s="391" t="s">
        <v>5526</v>
      </c>
      <c r="D790" s="407">
        <v>8010100</v>
      </c>
      <c r="E790" s="422" t="s">
        <v>3798</v>
      </c>
      <c r="F790" s="368">
        <v>1</v>
      </c>
    </row>
    <row r="791" spans="1:6" ht="15.75" customHeight="1">
      <c r="A791" s="362" t="s">
        <v>5375</v>
      </c>
      <c r="B791" s="391" t="s">
        <v>5473</v>
      </c>
      <c r="D791" s="407">
        <v>8473591</v>
      </c>
      <c r="E791" s="422" t="s">
        <v>3798</v>
      </c>
      <c r="F791" s="368">
        <v>1</v>
      </c>
    </row>
    <row r="792" spans="1:6" ht="15.75" customHeight="1">
      <c r="A792" s="362" t="s">
        <v>5375</v>
      </c>
      <c r="B792" s="391" t="s">
        <v>5415</v>
      </c>
      <c r="C792" s="362" t="s">
        <v>331</v>
      </c>
      <c r="D792" s="407">
        <v>4810140</v>
      </c>
      <c r="E792" s="422" t="s">
        <v>3796</v>
      </c>
      <c r="F792" s="368">
        <v>1</v>
      </c>
    </row>
    <row r="793" spans="1:6" ht="15.75" customHeight="1">
      <c r="A793" s="362" t="s">
        <v>5375</v>
      </c>
      <c r="B793" s="391" t="s">
        <v>5529</v>
      </c>
      <c r="D793" s="407">
        <v>5267200</v>
      </c>
      <c r="E793" s="422" t="s">
        <v>3794</v>
      </c>
      <c r="F793" s="368">
        <v>1</v>
      </c>
    </row>
    <row r="794" spans="1:6" ht="15.75" customHeight="1">
      <c r="A794" s="363" t="s">
        <v>5375</v>
      </c>
      <c r="B794" s="394" t="s">
        <v>5443</v>
      </c>
      <c r="C794" s="360"/>
      <c r="D794" s="409">
        <v>2846040</v>
      </c>
      <c r="E794" s="422" t="s">
        <v>3794</v>
      </c>
      <c r="F794" s="377">
        <v>1</v>
      </c>
    </row>
    <row r="795" spans="1:6" ht="15.75" customHeight="1">
      <c r="A795" s="365" t="s">
        <v>5375</v>
      </c>
      <c r="B795" s="395" t="s">
        <v>5412</v>
      </c>
      <c r="C795" s="365" t="s">
        <v>331</v>
      </c>
      <c r="D795" s="410">
        <v>4835250</v>
      </c>
      <c r="E795" s="422" t="s">
        <v>3796</v>
      </c>
      <c r="F795" s="378">
        <v>1</v>
      </c>
    </row>
    <row r="796" spans="1:6" ht="15.75" customHeight="1">
      <c r="A796" s="371" t="s">
        <v>5375</v>
      </c>
      <c r="B796" s="396" t="s">
        <v>5661</v>
      </c>
      <c r="C796" s="361"/>
      <c r="D796" s="411">
        <v>8061015</v>
      </c>
      <c r="E796" s="421" t="s">
        <v>3798</v>
      </c>
      <c r="F796" s="368">
        <v>1</v>
      </c>
    </row>
    <row r="797" spans="1:6" ht="15.75" customHeight="1">
      <c r="A797" s="371" t="s">
        <v>5375</v>
      </c>
      <c r="B797" s="396" t="s">
        <v>5545</v>
      </c>
      <c r="D797" s="411">
        <v>2860001</v>
      </c>
      <c r="E797" s="422" t="s">
        <v>3794</v>
      </c>
      <c r="F797" s="377">
        <v>1</v>
      </c>
    </row>
    <row r="798" spans="1:6" ht="15.75" customHeight="1">
      <c r="A798" s="371" t="s">
        <v>5375</v>
      </c>
      <c r="B798" s="396" t="s">
        <v>5566</v>
      </c>
      <c r="D798" s="411">
        <v>2915100</v>
      </c>
      <c r="E798" s="422" t="s">
        <v>3794</v>
      </c>
      <c r="F798" s="378">
        <v>1</v>
      </c>
    </row>
    <row r="799" spans="1:6" ht="15.75" customHeight="1">
      <c r="A799" s="371" t="s">
        <v>5375</v>
      </c>
      <c r="B799" s="396" t="s">
        <v>5480</v>
      </c>
      <c r="D799" s="411">
        <v>8471000</v>
      </c>
      <c r="E799" s="422" t="s">
        <v>3798</v>
      </c>
      <c r="F799" s="368">
        <v>1</v>
      </c>
    </row>
    <row r="800" spans="1:6" ht="15.75" customHeight="1">
      <c r="A800" s="371" t="s">
        <v>5375</v>
      </c>
      <c r="B800" s="396" t="s">
        <v>5519</v>
      </c>
      <c r="D800" s="411">
        <v>8090580</v>
      </c>
      <c r="E800" s="422" t="s">
        <v>3798</v>
      </c>
      <c r="F800" s="377">
        <v>1</v>
      </c>
    </row>
    <row r="801" spans="1:6" ht="15.75" customHeight="1">
      <c r="A801" s="371" t="s">
        <v>5375</v>
      </c>
      <c r="B801" s="396" t="s">
        <v>5455</v>
      </c>
      <c r="D801" s="411">
        <v>2617140</v>
      </c>
      <c r="E801" s="422" t="s">
        <v>3794</v>
      </c>
      <c r="F801" s="378">
        <v>1</v>
      </c>
    </row>
    <row r="802" spans="1:6" ht="15.75" customHeight="1">
      <c r="A802" s="371" t="s">
        <v>5375</v>
      </c>
      <c r="B802" s="396" t="s">
        <v>5689</v>
      </c>
      <c r="D802" s="411">
        <v>8160460</v>
      </c>
      <c r="E802" s="421" t="s">
        <v>3798</v>
      </c>
      <c r="F802" s="368">
        <v>1</v>
      </c>
    </row>
    <row r="803" spans="1:6" ht="15.75" customHeight="1">
      <c r="A803" s="371" t="s">
        <v>5375</v>
      </c>
      <c r="B803" s="396" t="s">
        <v>5505</v>
      </c>
      <c r="D803" s="411">
        <v>2442090</v>
      </c>
      <c r="E803" s="422" t="s">
        <v>3794</v>
      </c>
      <c r="F803" s="377">
        <v>1</v>
      </c>
    </row>
    <row r="804" spans="1:6" ht="15.75" customHeight="1">
      <c r="A804" s="368" t="s">
        <v>5375</v>
      </c>
      <c r="B804" s="396" t="s">
        <v>5511</v>
      </c>
      <c r="D804" s="411">
        <v>2375000</v>
      </c>
      <c r="E804" s="422" t="s">
        <v>3794</v>
      </c>
      <c r="F804" s="378">
        <v>1</v>
      </c>
    </row>
    <row r="805" spans="1:6" ht="15.75" customHeight="1">
      <c r="A805" s="368" t="s">
        <v>5375</v>
      </c>
      <c r="B805" s="396" t="s">
        <v>5682</v>
      </c>
      <c r="D805" s="411">
        <v>5416002</v>
      </c>
      <c r="E805" s="421" t="s">
        <v>3800</v>
      </c>
      <c r="F805" s="368">
        <v>1</v>
      </c>
    </row>
    <row r="806" spans="1:6" ht="15.75" customHeight="1">
      <c r="A806" s="368" t="s">
        <v>5375</v>
      </c>
      <c r="B806" s="396" t="s">
        <v>5411</v>
      </c>
      <c r="C806" s="362" t="s">
        <v>331</v>
      </c>
      <c r="D806" s="411">
        <v>4836120</v>
      </c>
      <c r="E806" s="422" t="s">
        <v>3796</v>
      </c>
      <c r="F806" s="377">
        <v>1</v>
      </c>
    </row>
    <row r="807" spans="1:6" ht="15.75" customHeight="1">
      <c r="A807" s="368" t="s">
        <v>5375</v>
      </c>
      <c r="B807" s="396" t="s">
        <v>5464</v>
      </c>
      <c r="D807" s="411">
        <v>8475420</v>
      </c>
      <c r="E807" s="422" t="s">
        <v>3798</v>
      </c>
      <c r="F807" s="378">
        <v>1</v>
      </c>
    </row>
    <row r="808" spans="1:6" ht="15.75" customHeight="1">
      <c r="A808" s="368" t="s">
        <v>5375</v>
      </c>
      <c r="B808" s="396" t="s">
        <v>5620</v>
      </c>
      <c r="D808" s="411">
        <v>3975110</v>
      </c>
      <c r="E808" s="422" t="s">
        <v>3798</v>
      </c>
      <c r="F808" s="368">
        <v>1</v>
      </c>
    </row>
    <row r="809" spans="1:6" ht="15.75" customHeight="1">
      <c r="A809" s="368" t="s">
        <v>5375</v>
      </c>
      <c r="B809" s="396" t="s">
        <v>5383</v>
      </c>
      <c r="C809" s="362" t="s">
        <v>484</v>
      </c>
      <c r="D809" s="411">
        <v>4937010</v>
      </c>
      <c r="E809" s="422" t="s">
        <v>3796</v>
      </c>
      <c r="F809" s="377">
        <v>1</v>
      </c>
    </row>
    <row r="810" spans="1:6" ht="15.75" customHeight="1">
      <c r="A810" s="368" t="s">
        <v>5375</v>
      </c>
      <c r="B810" s="396" t="s">
        <v>5458</v>
      </c>
      <c r="D810" s="411">
        <v>2670030</v>
      </c>
      <c r="E810" s="422" t="s">
        <v>3794</v>
      </c>
      <c r="F810" s="378">
        <v>1</v>
      </c>
    </row>
    <row r="811" spans="1:6" ht="15.75" customHeight="1">
      <c r="A811" s="368" t="s">
        <v>5375</v>
      </c>
      <c r="B811" s="396" t="s">
        <v>5396</v>
      </c>
      <c r="C811" s="362" t="s">
        <v>5147</v>
      </c>
      <c r="D811" s="411">
        <v>5850270</v>
      </c>
      <c r="E811" s="422" t="s">
        <v>3796</v>
      </c>
      <c r="F811" s="368">
        <v>1</v>
      </c>
    </row>
    <row r="812" spans="1:6" ht="15.75" customHeight="1">
      <c r="A812" s="368" t="s">
        <v>5375</v>
      </c>
      <c r="B812" s="396" t="s">
        <v>5585</v>
      </c>
      <c r="D812" s="411">
        <v>8341000</v>
      </c>
      <c r="E812" s="422" t="s">
        <v>3798</v>
      </c>
      <c r="F812" s="377">
        <v>1</v>
      </c>
    </row>
    <row r="813" spans="1:6" ht="15.75" customHeight="1">
      <c r="A813" s="368" t="s">
        <v>5375</v>
      </c>
      <c r="B813" s="396" t="s">
        <v>5424</v>
      </c>
      <c r="C813" s="362" t="s">
        <v>263</v>
      </c>
      <c r="D813" s="411">
        <v>4855000</v>
      </c>
      <c r="E813" s="422" t="s">
        <v>3796</v>
      </c>
      <c r="F813" s="378">
        <v>1</v>
      </c>
    </row>
    <row r="814" spans="1:6" ht="15.75" customHeight="1">
      <c r="A814" s="368" t="s">
        <v>5375</v>
      </c>
      <c r="B814" s="396" t="s">
        <v>5624</v>
      </c>
      <c r="D814" s="411">
        <v>3928240</v>
      </c>
      <c r="E814" s="422" t="s">
        <v>3798</v>
      </c>
      <c r="F814" s="368">
        <v>1</v>
      </c>
    </row>
    <row r="815" spans="1:6" ht="15.75" customHeight="1">
      <c r="A815" s="368" t="s">
        <v>5375</v>
      </c>
      <c r="B815" s="396" t="s">
        <v>5533</v>
      </c>
      <c r="D815" s="411">
        <v>5271110</v>
      </c>
      <c r="E815" s="422" t="s">
        <v>3794</v>
      </c>
      <c r="F815" s="377">
        <v>1</v>
      </c>
    </row>
    <row r="816" spans="1:6" ht="15.75" customHeight="1">
      <c r="A816" s="368" t="s">
        <v>5375</v>
      </c>
      <c r="B816" s="396" t="s">
        <v>5413</v>
      </c>
      <c r="C816" s="362" t="s">
        <v>331</v>
      </c>
      <c r="D816" s="411">
        <v>4812070</v>
      </c>
      <c r="E816" s="422" t="s">
        <v>3796</v>
      </c>
      <c r="F816" s="378">
        <v>1</v>
      </c>
    </row>
    <row r="817" spans="1:6" ht="15.75" customHeight="1">
      <c r="A817" s="368" t="s">
        <v>5375</v>
      </c>
      <c r="B817" s="396" t="s">
        <v>5662</v>
      </c>
      <c r="D817" s="411">
        <v>8040370</v>
      </c>
      <c r="E817" s="421" t="s">
        <v>3798</v>
      </c>
      <c r="F817" s="368">
        <v>1</v>
      </c>
    </row>
    <row r="818" spans="1:6" ht="15.75" customHeight="1">
      <c r="A818" s="368" t="s">
        <v>5375</v>
      </c>
      <c r="B818" s="396" t="s">
        <v>5432</v>
      </c>
      <c r="D818" s="411">
        <v>4892100</v>
      </c>
      <c r="E818" s="422" t="s">
        <v>3796</v>
      </c>
      <c r="F818" s="377">
        <v>1</v>
      </c>
    </row>
    <row r="819" spans="1:6" ht="15.75" customHeight="1">
      <c r="A819" s="368" t="s">
        <v>5375</v>
      </c>
      <c r="B819" s="396" t="s">
        <v>5684</v>
      </c>
      <c r="D819" s="411">
        <v>5374070</v>
      </c>
      <c r="E819" s="421" t="s">
        <v>3800</v>
      </c>
      <c r="F819" s="378">
        <v>1</v>
      </c>
    </row>
    <row r="820" spans="1:6" ht="15.75" customHeight="1">
      <c r="A820" s="368" t="s">
        <v>5375</v>
      </c>
      <c r="B820" s="396" t="s">
        <v>5697</v>
      </c>
      <c r="D820" s="411">
        <v>4230045</v>
      </c>
      <c r="E820" s="421" t="s">
        <v>3796</v>
      </c>
      <c r="F820" s="368">
        <v>1</v>
      </c>
    </row>
    <row r="821" spans="1:6" ht="15.75" customHeight="1">
      <c r="A821" s="368" t="s">
        <v>5375</v>
      </c>
      <c r="B821" s="396" t="s">
        <v>5560</v>
      </c>
      <c r="D821" s="411">
        <v>5202260</v>
      </c>
      <c r="E821" s="422" t="s">
        <v>3794</v>
      </c>
      <c r="F821" s="377">
        <v>1</v>
      </c>
    </row>
    <row r="822" spans="1:6" ht="15.75" customHeight="1">
      <c r="A822" s="368" t="s">
        <v>5375</v>
      </c>
      <c r="B822" s="396" t="s">
        <v>5594</v>
      </c>
      <c r="D822" s="411">
        <v>8410080</v>
      </c>
      <c r="E822" s="422" t="s">
        <v>3798</v>
      </c>
      <c r="F822" s="378">
        <v>1</v>
      </c>
    </row>
    <row r="823" spans="1:6" ht="15.75" customHeight="1">
      <c r="A823" s="368" t="s">
        <v>5375</v>
      </c>
      <c r="B823" s="396" t="s">
        <v>5436</v>
      </c>
      <c r="D823" s="411">
        <v>4884390</v>
      </c>
      <c r="E823" s="422" t="s">
        <v>3796</v>
      </c>
      <c r="F823" s="368">
        <v>1</v>
      </c>
    </row>
    <row r="824" spans="1:6" ht="15.75" customHeight="1">
      <c r="A824" s="368" t="s">
        <v>5375</v>
      </c>
      <c r="B824" s="396" t="s">
        <v>5430</v>
      </c>
      <c r="C824" s="362" t="s">
        <v>263</v>
      </c>
      <c r="D824" s="411">
        <v>4851070</v>
      </c>
      <c r="E824" s="422" t="s">
        <v>3796</v>
      </c>
      <c r="F824" s="377">
        <v>1</v>
      </c>
    </row>
    <row r="825" spans="1:6" ht="15.75" customHeight="1">
      <c r="A825" s="368" t="s">
        <v>5375</v>
      </c>
      <c r="B825" s="396" t="s">
        <v>5401</v>
      </c>
      <c r="C825" s="362" t="s">
        <v>5147</v>
      </c>
      <c r="D825" s="411">
        <v>4904170</v>
      </c>
      <c r="E825" s="422" t="s">
        <v>3796</v>
      </c>
      <c r="F825" s="368">
        <v>1</v>
      </c>
    </row>
    <row r="826" spans="1:6" ht="15.75" customHeight="1">
      <c r="A826" s="368" t="s">
        <v>5375</v>
      </c>
      <c r="B826" s="396" t="s">
        <v>5442</v>
      </c>
      <c r="D826" s="411">
        <v>2675070</v>
      </c>
      <c r="E826" s="422" t="s">
        <v>3794</v>
      </c>
      <c r="F826" s="377">
        <v>1</v>
      </c>
    </row>
    <row r="827" spans="1:6" ht="15.75" customHeight="1">
      <c r="A827" s="368" t="s">
        <v>5375</v>
      </c>
      <c r="B827" s="396" t="s">
        <v>5397</v>
      </c>
      <c r="C827" s="362" t="s">
        <v>5147</v>
      </c>
      <c r="D827" s="411">
        <v>5846270</v>
      </c>
      <c r="E827" s="422" t="s">
        <v>3796</v>
      </c>
      <c r="F827" s="378">
        <v>1</v>
      </c>
    </row>
    <row r="828" spans="1:6" ht="15.75" customHeight="1">
      <c r="A828" s="368" t="s">
        <v>5375</v>
      </c>
      <c r="B828" s="396" t="s">
        <v>5701</v>
      </c>
      <c r="D828" s="411">
        <v>3147020</v>
      </c>
      <c r="E828" s="421" t="s">
        <v>3798</v>
      </c>
      <c r="F828" s="368">
        <v>1</v>
      </c>
    </row>
    <row r="829" spans="1:6" ht="15.75" customHeight="1">
      <c r="A829" s="368" t="s">
        <v>5375</v>
      </c>
      <c r="B829" s="396" t="s">
        <v>5486</v>
      </c>
      <c r="D829" s="411">
        <v>8460480</v>
      </c>
      <c r="E829" s="422" t="s">
        <v>3798</v>
      </c>
      <c r="F829" s="377">
        <v>1</v>
      </c>
    </row>
    <row r="830" spans="1:6" ht="15.75" customHeight="1">
      <c r="A830" s="368" t="s">
        <v>5375</v>
      </c>
      <c r="B830" s="396" t="s">
        <v>5520</v>
      </c>
      <c r="D830" s="411">
        <v>8080650</v>
      </c>
      <c r="E830" s="422" t="s">
        <v>3798</v>
      </c>
      <c r="F830" s="378">
        <v>1</v>
      </c>
    </row>
    <row r="831" spans="1:6" ht="15.75" customHeight="1">
      <c r="A831" s="368" t="s">
        <v>5375</v>
      </c>
      <c r="B831" s="396" t="s">
        <v>5506</v>
      </c>
      <c r="D831" s="411">
        <v>2635090</v>
      </c>
      <c r="E831" s="422" t="s">
        <v>3794</v>
      </c>
      <c r="F831" s="368">
        <v>1</v>
      </c>
    </row>
    <row r="832" spans="1:6" ht="15.75" customHeight="1">
      <c r="A832" s="368" t="s">
        <v>5375</v>
      </c>
      <c r="B832" s="396" t="s">
        <v>5445</v>
      </c>
      <c r="D832" s="411">
        <v>2845040</v>
      </c>
      <c r="E832" s="422" t="s">
        <v>3794</v>
      </c>
      <c r="F832" s="377">
        <v>1</v>
      </c>
    </row>
    <row r="833" spans="1:6" ht="15.75" customHeight="1">
      <c r="A833" s="368" t="s">
        <v>5375</v>
      </c>
      <c r="B833" s="396" t="s">
        <v>5534</v>
      </c>
      <c r="D833" s="411">
        <v>2986110</v>
      </c>
      <c r="E833" s="422" t="s">
        <v>3794</v>
      </c>
      <c r="F833" s="378">
        <v>1</v>
      </c>
    </row>
    <row r="834" spans="1:6" ht="15.75" customHeight="1">
      <c r="A834" s="368" t="s">
        <v>5375</v>
      </c>
      <c r="B834" s="396" t="s">
        <v>5558</v>
      </c>
      <c r="D834" s="411">
        <v>5212020</v>
      </c>
      <c r="E834" s="422" t="s">
        <v>3794</v>
      </c>
      <c r="F834" s="368">
        <v>1</v>
      </c>
    </row>
    <row r="835" spans="1:6" ht="15.75" customHeight="1">
      <c r="A835" s="368" t="s">
        <v>5375</v>
      </c>
      <c r="B835" s="396" t="s">
        <v>5527</v>
      </c>
      <c r="D835" s="411">
        <v>5271150</v>
      </c>
      <c r="E835" s="422" t="s">
        <v>3794</v>
      </c>
      <c r="F835" s="377">
        <v>1</v>
      </c>
    </row>
    <row r="836" spans="1:6" ht="15.75" customHeight="1">
      <c r="A836" s="368" t="s">
        <v>5375</v>
      </c>
      <c r="B836" s="396" t="s">
        <v>5570</v>
      </c>
      <c r="D836" s="411">
        <v>2982190</v>
      </c>
      <c r="E836" s="422" t="s">
        <v>3794</v>
      </c>
      <c r="F836" s="378">
        <v>1</v>
      </c>
    </row>
    <row r="837" spans="1:6" ht="15.75" customHeight="1">
      <c r="A837" s="368" t="s">
        <v>5375</v>
      </c>
      <c r="B837" s="396" t="s">
        <v>5681</v>
      </c>
      <c r="D837" s="411">
        <v>5373090</v>
      </c>
      <c r="E837" s="421" t="s">
        <v>3800</v>
      </c>
      <c r="F837" s="368">
        <v>1</v>
      </c>
    </row>
    <row r="838" spans="1:6" ht="15.75" customHeight="1">
      <c r="A838" s="368" t="s">
        <v>5375</v>
      </c>
      <c r="B838" s="396" t="s">
        <v>5454</v>
      </c>
      <c r="D838" s="411">
        <v>2615020</v>
      </c>
      <c r="E838" s="422" t="s">
        <v>3794</v>
      </c>
      <c r="F838" s="377">
        <v>1</v>
      </c>
    </row>
    <row r="839" spans="1:6" ht="15.75" customHeight="1">
      <c r="A839" s="368" t="s">
        <v>5375</v>
      </c>
      <c r="B839" s="396" t="s">
        <v>5619</v>
      </c>
      <c r="D839" s="411">
        <v>3977180</v>
      </c>
      <c r="E839" s="422" t="s">
        <v>3798</v>
      </c>
      <c r="F839" s="378">
        <v>1</v>
      </c>
    </row>
    <row r="840" spans="1:6" ht="15.75" customHeight="1">
      <c r="A840" s="368" t="s">
        <v>5375</v>
      </c>
      <c r="B840" s="396" t="s">
        <v>5547</v>
      </c>
      <c r="D840" s="411">
        <v>2992210</v>
      </c>
      <c r="E840" s="422" t="s">
        <v>3794</v>
      </c>
      <c r="F840" s="368">
        <v>1</v>
      </c>
    </row>
    <row r="841" spans="1:6" ht="15.75" customHeight="1">
      <c r="A841" s="368" t="s">
        <v>5375</v>
      </c>
      <c r="B841" s="396" t="s">
        <v>5514</v>
      </c>
      <c r="D841" s="411">
        <v>2320170</v>
      </c>
      <c r="E841" s="422" t="s">
        <v>3794</v>
      </c>
      <c r="F841" s="377">
        <v>1</v>
      </c>
    </row>
    <row r="842" spans="1:6" ht="15.75" customHeight="1">
      <c r="A842" s="368" t="s">
        <v>5375</v>
      </c>
      <c r="B842" s="396" t="s">
        <v>5700</v>
      </c>
      <c r="D842" s="411">
        <v>3143050</v>
      </c>
      <c r="E842" s="421" t="s">
        <v>3798</v>
      </c>
      <c r="F842" s="378">
        <v>1</v>
      </c>
    </row>
    <row r="843" spans="1:6" ht="15.75" customHeight="1">
      <c r="A843" s="368" t="s">
        <v>5375</v>
      </c>
      <c r="B843" s="396" t="s">
        <v>5503</v>
      </c>
      <c r="D843" s="411">
        <v>8280330</v>
      </c>
      <c r="E843" s="422" t="s">
        <v>3798</v>
      </c>
      <c r="F843" s="368">
        <v>1</v>
      </c>
    </row>
    <row r="844" spans="1:6" ht="15.75" customHeight="1">
      <c r="A844" s="368" t="s">
        <v>5375</v>
      </c>
      <c r="B844" s="396" t="s">
        <v>5448</v>
      </c>
      <c r="D844" s="411">
        <v>2860110</v>
      </c>
      <c r="E844" s="422" t="s">
        <v>3794</v>
      </c>
      <c r="F844" s="377">
        <v>1</v>
      </c>
    </row>
    <row r="845" spans="1:6" ht="15.75" customHeight="1">
      <c r="A845" s="368" t="s">
        <v>5375</v>
      </c>
      <c r="B845" s="396" t="s">
        <v>5577</v>
      </c>
      <c r="D845" s="411">
        <v>4474340</v>
      </c>
      <c r="E845" s="422" t="s">
        <v>3796</v>
      </c>
      <c r="F845" s="378">
        <v>1</v>
      </c>
    </row>
    <row r="846" spans="1:6" ht="15.75" customHeight="1">
      <c r="A846" s="368" t="s">
        <v>5375</v>
      </c>
      <c r="B846" s="396" t="s">
        <v>5628</v>
      </c>
      <c r="D846" s="411" t="s">
        <v>4982</v>
      </c>
      <c r="E846" s="421" t="s">
        <v>3798</v>
      </c>
      <c r="F846" s="368">
        <v>1</v>
      </c>
    </row>
    <row r="847" spans="1:6" ht="15.75" customHeight="1">
      <c r="A847" s="368" t="s">
        <v>5375</v>
      </c>
      <c r="B847" s="396" t="s">
        <v>5571</v>
      </c>
      <c r="D847" s="411">
        <v>5138100</v>
      </c>
      <c r="E847" s="422" t="s">
        <v>3794</v>
      </c>
      <c r="F847" s="377">
        <v>1</v>
      </c>
    </row>
    <row r="848" spans="1:6" ht="15.75" customHeight="1">
      <c r="A848" s="368" t="s">
        <v>5375</v>
      </c>
      <c r="B848" s="396" t="s">
        <v>5670</v>
      </c>
      <c r="D848" s="411">
        <v>5583080</v>
      </c>
      <c r="E848" s="421" t="s">
        <v>3800</v>
      </c>
      <c r="F848" s="378">
        <v>1</v>
      </c>
    </row>
    <row r="849" spans="1:6" ht="15.75" customHeight="1">
      <c r="A849" s="368" t="s">
        <v>5375</v>
      </c>
      <c r="B849" s="396" t="s">
        <v>5572</v>
      </c>
      <c r="D849" s="411">
        <v>4433010</v>
      </c>
      <c r="E849" s="422" t="s">
        <v>3796</v>
      </c>
      <c r="F849" s="368">
        <v>1</v>
      </c>
    </row>
    <row r="850" spans="1:6" ht="15.75" customHeight="1">
      <c r="A850" s="368" t="s">
        <v>5375</v>
      </c>
      <c r="B850" s="396" t="s">
        <v>5429</v>
      </c>
      <c r="C850" s="362" t="s">
        <v>263</v>
      </c>
      <c r="D850" s="411">
        <v>4843590</v>
      </c>
      <c r="E850" s="422" t="s">
        <v>3796</v>
      </c>
      <c r="F850" s="377">
        <v>1</v>
      </c>
    </row>
    <row r="851" spans="1:6" ht="15.75" customHeight="1">
      <c r="A851" s="368" t="s">
        <v>5375</v>
      </c>
      <c r="B851" s="396" t="s">
        <v>5374</v>
      </c>
      <c r="C851" s="362" t="s">
        <v>484</v>
      </c>
      <c r="D851" s="411">
        <v>4953040</v>
      </c>
      <c r="E851" s="422" t="s">
        <v>3796</v>
      </c>
      <c r="F851" s="378">
        <v>1</v>
      </c>
    </row>
    <row r="852" spans="1:6" ht="15.75" customHeight="1">
      <c r="A852" s="368" t="s">
        <v>5375</v>
      </c>
      <c r="B852" s="396" t="s">
        <v>5666</v>
      </c>
      <c r="D852" s="411">
        <v>8452340</v>
      </c>
      <c r="E852" s="421" t="s">
        <v>3798</v>
      </c>
      <c r="F852" s="368">
        <v>1</v>
      </c>
    </row>
    <row r="853" spans="1:6" ht="15.75" customHeight="1">
      <c r="A853" s="368" t="s">
        <v>5375</v>
      </c>
      <c r="B853" s="396" t="s">
        <v>5668</v>
      </c>
      <c r="D853" s="411">
        <v>5886490</v>
      </c>
      <c r="E853" s="421" t="s">
        <v>3796</v>
      </c>
      <c r="F853" s="377">
        <v>1</v>
      </c>
    </row>
    <row r="854" spans="1:6" ht="15.75" customHeight="1">
      <c r="A854" s="368" t="s">
        <v>5375</v>
      </c>
      <c r="B854" s="396" t="s">
        <v>5446</v>
      </c>
      <c r="D854" s="411">
        <v>2866040</v>
      </c>
      <c r="E854" s="422" t="s">
        <v>3794</v>
      </c>
      <c r="F854" s="378">
        <v>1</v>
      </c>
    </row>
    <row r="855" spans="1:6" ht="15.75" customHeight="1">
      <c r="A855" s="368" t="s">
        <v>5375</v>
      </c>
      <c r="B855" s="396" t="s">
        <v>5597</v>
      </c>
      <c r="D855" s="411">
        <v>8390355</v>
      </c>
      <c r="E855" s="422" t="s">
        <v>3798</v>
      </c>
      <c r="F855" s="368">
        <v>1</v>
      </c>
    </row>
    <row r="856" spans="1:6" ht="15.75" customHeight="1">
      <c r="A856" s="368" t="s">
        <v>5375</v>
      </c>
      <c r="B856" s="396" t="s">
        <v>5686</v>
      </c>
      <c r="D856" s="411">
        <v>4401160</v>
      </c>
      <c r="E856" s="421" t="s">
        <v>3796</v>
      </c>
      <c r="F856" s="377">
        <v>1</v>
      </c>
    </row>
    <row r="857" spans="1:6" ht="15.75" customHeight="1">
      <c r="A857" s="368" t="s">
        <v>5375</v>
      </c>
      <c r="B857" s="396" t="s">
        <v>5431</v>
      </c>
      <c r="D857" s="411">
        <v>4890290</v>
      </c>
      <c r="E857" s="422" t="s">
        <v>3796</v>
      </c>
      <c r="F857" s="378">
        <v>1</v>
      </c>
    </row>
    <row r="858" spans="1:6" ht="15.75" customHeight="1">
      <c r="A858" s="368" t="s">
        <v>5375</v>
      </c>
      <c r="B858" s="396" t="s">
        <v>5433</v>
      </c>
      <c r="D858" s="411">
        <v>4895280</v>
      </c>
      <c r="E858" s="422" t="s">
        <v>3796</v>
      </c>
      <c r="F858" s="368">
        <v>1</v>
      </c>
    </row>
    <row r="859" spans="1:6" ht="15.75" customHeight="1">
      <c r="A859" s="368" t="s">
        <v>5375</v>
      </c>
      <c r="B859" s="396" t="s">
        <v>5435</v>
      </c>
      <c r="D859" s="411">
        <v>4896360</v>
      </c>
      <c r="E859" s="422" t="s">
        <v>3796</v>
      </c>
      <c r="F859" s="377">
        <v>1</v>
      </c>
    </row>
    <row r="860" spans="1:6" ht="15.75" customHeight="1">
      <c r="A860" s="368" t="s">
        <v>5375</v>
      </c>
      <c r="B860" s="396" t="s">
        <v>5551</v>
      </c>
      <c r="D860" s="411">
        <v>2860001</v>
      </c>
      <c r="E860" s="422" t="s">
        <v>3794</v>
      </c>
      <c r="F860" s="378">
        <v>1</v>
      </c>
    </row>
    <row r="861" spans="1:6" ht="15.75" customHeight="1">
      <c r="A861" s="368" t="s">
        <v>5375</v>
      </c>
      <c r="B861" s="396" t="s">
        <v>5680</v>
      </c>
      <c r="D861" s="411">
        <v>5574010</v>
      </c>
      <c r="E861" s="421" t="s">
        <v>3800</v>
      </c>
      <c r="F861" s="368">
        <v>1</v>
      </c>
    </row>
    <row r="862" spans="1:6" ht="15.75" customHeight="1">
      <c r="A862" s="368" t="s">
        <v>5375</v>
      </c>
      <c r="B862" s="396" t="s">
        <v>5623</v>
      </c>
      <c r="D862" s="411">
        <v>3924120</v>
      </c>
      <c r="E862" s="422" t="s">
        <v>3798</v>
      </c>
      <c r="F862" s="377">
        <v>1</v>
      </c>
    </row>
    <row r="863" spans="1:6" ht="15.75" customHeight="1">
      <c r="A863" s="368" t="s">
        <v>5375</v>
      </c>
      <c r="B863" s="396" t="s">
        <v>5618</v>
      </c>
      <c r="D863" s="411">
        <v>3943090</v>
      </c>
      <c r="E863" s="422" t="s">
        <v>3798</v>
      </c>
      <c r="F863" s="378">
        <v>1</v>
      </c>
    </row>
    <row r="864" spans="1:6" ht="15.75" customHeight="1">
      <c r="A864" s="368" t="s">
        <v>5375</v>
      </c>
      <c r="B864" s="396" t="s">
        <v>5487</v>
      </c>
      <c r="D864" s="411">
        <v>8412010</v>
      </c>
      <c r="E864" s="422" t="s">
        <v>3798</v>
      </c>
      <c r="F864" s="368">
        <v>1</v>
      </c>
    </row>
    <row r="865" spans="1:6" ht="15.75" customHeight="1">
      <c r="A865" s="368" t="s">
        <v>5375</v>
      </c>
      <c r="B865" s="396" t="s">
        <v>5525</v>
      </c>
      <c r="D865" s="411">
        <v>8180010</v>
      </c>
      <c r="E865" s="422" t="s">
        <v>3798</v>
      </c>
      <c r="F865" s="377">
        <v>1</v>
      </c>
    </row>
    <row r="866" spans="1:6" ht="15.75" customHeight="1">
      <c r="A866" s="368" t="s">
        <v>5375</v>
      </c>
      <c r="B866" s="396" t="s">
        <v>5482</v>
      </c>
      <c r="D866" s="411">
        <v>8471530</v>
      </c>
      <c r="E866" s="422" t="s">
        <v>3798</v>
      </c>
      <c r="F866" s="378">
        <v>1</v>
      </c>
    </row>
    <row r="867" spans="1:6" ht="15.75" customHeight="1">
      <c r="A867" s="368" t="s">
        <v>5375</v>
      </c>
      <c r="B867" s="396" t="s">
        <v>5588</v>
      </c>
      <c r="D867" s="411">
        <v>8381855</v>
      </c>
      <c r="E867" s="422" t="s">
        <v>3798</v>
      </c>
      <c r="F867" s="368">
        <v>1</v>
      </c>
    </row>
    <row r="868" spans="1:6" ht="15.75" customHeight="1">
      <c r="A868" s="368" t="s">
        <v>5375</v>
      </c>
      <c r="B868" s="396" t="s">
        <v>5456</v>
      </c>
      <c r="D868" s="411">
        <v>2652110</v>
      </c>
      <c r="E868" s="422" t="s">
        <v>3794</v>
      </c>
      <c r="F868" s="377">
        <v>1</v>
      </c>
    </row>
    <row r="869" spans="1:6" ht="15.75" customHeight="1">
      <c r="A869" s="368" t="s">
        <v>5375</v>
      </c>
      <c r="B869" s="396" t="s">
        <v>5407</v>
      </c>
      <c r="C869" s="362" t="s">
        <v>331</v>
      </c>
      <c r="D869" s="411">
        <v>4837210</v>
      </c>
      <c r="E869" s="422" t="s">
        <v>3796</v>
      </c>
      <c r="F869" s="378">
        <v>1</v>
      </c>
    </row>
    <row r="870" spans="1:6" ht="15.75" customHeight="1">
      <c r="A870" s="368" t="s">
        <v>5375</v>
      </c>
      <c r="B870" s="396" t="s">
        <v>5591</v>
      </c>
      <c r="D870" s="411">
        <v>8380045</v>
      </c>
      <c r="E870" s="422" t="s">
        <v>3798</v>
      </c>
      <c r="F870" s="368">
        <v>1</v>
      </c>
    </row>
    <row r="871" spans="1:6" ht="15.75" customHeight="1">
      <c r="A871" s="368" t="s">
        <v>5375</v>
      </c>
      <c r="B871" s="396" t="s">
        <v>5592</v>
      </c>
      <c r="D871" s="411">
        <v>8371120</v>
      </c>
      <c r="E871" s="422" t="s">
        <v>3798</v>
      </c>
      <c r="F871" s="377">
        <v>1</v>
      </c>
    </row>
    <row r="872" spans="1:6" ht="15.75" customHeight="1">
      <c r="A872" s="368" t="s">
        <v>5375</v>
      </c>
      <c r="B872" s="396" t="s">
        <v>5485</v>
      </c>
      <c r="D872" s="411">
        <v>8490600</v>
      </c>
      <c r="E872" s="422" t="s">
        <v>3798</v>
      </c>
      <c r="F872" s="378">
        <v>1</v>
      </c>
    </row>
    <row r="873" spans="1:6" ht="15.75" customHeight="1">
      <c r="A873" s="368" t="s">
        <v>5375</v>
      </c>
      <c r="B873" s="396" t="s">
        <v>5596</v>
      </c>
      <c r="D873" s="411">
        <v>8311560</v>
      </c>
      <c r="E873" s="422" t="s">
        <v>3798</v>
      </c>
      <c r="F873" s="368">
        <v>1</v>
      </c>
    </row>
    <row r="874" spans="1:6" ht="15.75" customHeight="1">
      <c r="A874" s="368" t="s">
        <v>5375</v>
      </c>
      <c r="B874" s="396" t="s">
        <v>5633</v>
      </c>
      <c r="D874" s="411">
        <v>2011000</v>
      </c>
      <c r="E874" s="421" t="s">
        <v>3794</v>
      </c>
      <c r="F874" s="377">
        <v>1</v>
      </c>
    </row>
    <row r="875" spans="1:6" ht="15.75" customHeight="1">
      <c r="A875" s="368" t="s">
        <v>5375</v>
      </c>
      <c r="B875" s="396" t="s">
        <v>5635</v>
      </c>
      <c r="D875" s="411">
        <v>2011000</v>
      </c>
      <c r="E875" s="421" t="s">
        <v>3794</v>
      </c>
      <c r="F875" s="378">
        <v>1</v>
      </c>
    </row>
    <row r="876" spans="1:6" ht="15.75" customHeight="1">
      <c r="A876" s="368" t="s">
        <v>5375</v>
      </c>
      <c r="B876" s="396" t="s">
        <v>5564</v>
      </c>
      <c r="D876" s="411">
        <v>2945000</v>
      </c>
      <c r="E876" s="422" t="s">
        <v>3794</v>
      </c>
      <c r="F876" s="368">
        <v>1</v>
      </c>
    </row>
    <row r="877" spans="1:6" ht="15.75" customHeight="1">
      <c r="A877" s="368" t="s">
        <v>5375</v>
      </c>
      <c r="B877" s="396" t="s">
        <v>5634</v>
      </c>
      <c r="D877" s="411">
        <v>4733100</v>
      </c>
      <c r="E877" s="421" t="s">
        <v>3796</v>
      </c>
      <c r="F877" s="377">
        <v>1</v>
      </c>
    </row>
    <row r="878" spans="1:6" ht="15.75" customHeight="1">
      <c r="A878" s="368" t="s">
        <v>5375</v>
      </c>
      <c r="B878" s="396" t="s">
        <v>5606</v>
      </c>
      <c r="D878" s="411">
        <v>3985120</v>
      </c>
      <c r="E878" s="422" t="s">
        <v>3798</v>
      </c>
      <c r="F878" s="378">
        <v>1</v>
      </c>
    </row>
    <row r="879" spans="1:6" ht="15.75" customHeight="1">
      <c r="A879" s="368" t="s">
        <v>5375</v>
      </c>
      <c r="B879" s="396" t="s">
        <v>5586</v>
      </c>
      <c r="D879" s="411">
        <v>8371410</v>
      </c>
      <c r="E879" s="422" t="s">
        <v>3798</v>
      </c>
      <c r="F879" s="368">
        <v>1</v>
      </c>
    </row>
    <row r="880" spans="1:6" ht="15.75" customHeight="1">
      <c r="A880" s="368" t="s">
        <v>5375</v>
      </c>
      <c r="B880" s="396" t="s">
        <v>5479</v>
      </c>
      <c r="D880" s="411">
        <v>8490500</v>
      </c>
      <c r="E880" s="422" t="s">
        <v>3798</v>
      </c>
      <c r="F880" s="377">
        <v>1</v>
      </c>
    </row>
    <row r="881" spans="1:6" ht="15.75" customHeight="1">
      <c r="A881" s="368" t="s">
        <v>1859</v>
      </c>
      <c r="B881" s="374" t="s">
        <v>5012</v>
      </c>
      <c r="C881" s="362" t="s">
        <v>1860</v>
      </c>
      <c r="D881" s="411" t="s">
        <v>5011</v>
      </c>
      <c r="E881" s="422" t="s">
        <v>3798</v>
      </c>
      <c r="F881" s="378">
        <v>1</v>
      </c>
    </row>
    <row r="882" spans="1:6" ht="15.75" customHeight="1">
      <c r="A882" s="368" t="s">
        <v>1859</v>
      </c>
      <c r="B882" s="374" t="s">
        <v>5014</v>
      </c>
      <c r="C882" s="362" t="s">
        <v>325</v>
      </c>
      <c r="D882" s="411" t="s">
        <v>5013</v>
      </c>
      <c r="E882" s="422" t="s">
        <v>3800</v>
      </c>
      <c r="F882" s="368">
        <v>1</v>
      </c>
    </row>
    <row r="883" spans="1:6" ht="15.75" customHeight="1">
      <c r="A883" s="367" t="s">
        <v>5881</v>
      </c>
      <c r="B883" s="382" t="s">
        <v>6041</v>
      </c>
      <c r="D883" s="411" t="s">
        <v>6408</v>
      </c>
      <c r="E883" s="422" t="s">
        <v>3796</v>
      </c>
      <c r="F883" s="377">
        <v>1</v>
      </c>
    </row>
    <row r="884" spans="1:6" ht="15.75" customHeight="1">
      <c r="A884" s="367" t="s">
        <v>5881</v>
      </c>
      <c r="B884" s="382" t="s">
        <v>6041</v>
      </c>
      <c r="D884" s="411" t="s">
        <v>6408</v>
      </c>
      <c r="E884" s="422" t="s">
        <v>3796</v>
      </c>
      <c r="F884" s="378">
        <v>1</v>
      </c>
    </row>
    <row r="885" spans="1:6" ht="15.75" customHeight="1">
      <c r="A885" s="366"/>
      <c r="B885" s="374" t="s">
        <v>6644</v>
      </c>
      <c r="D885" s="411" t="s">
        <v>6666</v>
      </c>
      <c r="E885" s="422" t="s">
        <v>3798</v>
      </c>
      <c r="F885" s="368">
        <v>2</v>
      </c>
    </row>
    <row r="886" spans="1:6" ht="15.75" customHeight="1">
      <c r="A886" s="367" t="s">
        <v>5881</v>
      </c>
      <c r="B886" s="382" t="s">
        <v>6054</v>
      </c>
      <c r="D886" s="412" t="s">
        <v>6273</v>
      </c>
      <c r="E886" s="422" t="s">
        <v>3798</v>
      </c>
      <c r="F886" s="377">
        <v>1</v>
      </c>
    </row>
    <row r="887" spans="1:6" ht="15.75" customHeight="1">
      <c r="A887" s="367" t="s">
        <v>5881</v>
      </c>
      <c r="B887" s="382" t="s">
        <v>6054</v>
      </c>
      <c r="D887" s="412" t="s">
        <v>6273</v>
      </c>
      <c r="E887" s="422" t="s">
        <v>3798</v>
      </c>
      <c r="F887" s="378">
        <v>1</v>
      </c>
    </row>
    <row r="888" spans="1:6" ht="15.75" customHeight="1">
      <c r="A888" s="366"/>
      <c r="B888" s="374" t="s">
        <v>6645</v>
      </c>
      <c r="D888" s="411" t="s">
        <v>6667</v>
      </c>
      <c r="E888" s="422" t="s">
        <v>3798</v>
      </c>
      <c r="F888" s="377">
        <v>2</v>
      </c>
    </row>
    <row r="889" spans="1:6" ht="15.75" customHeight="1">
      <c r="A889" s="367" t="s">
        <v>5881</v>
      </c>
      <c r="B889" s="382" t="s">
        <v>6055</v>
      </c>
      <c r="D889" s="411" t="s">
        <v>6422</v>
      </c>
      <c r="E889" s="422" t="s">
        <v>3800</v>
      </c>
      <c r="F889" s="378">
        <v>1</v>
      </c>
    </row>
    <row r="890" spans="1:6" ht="15.75" customHeight="1">
      <c r="A890" s="367" t="s">
        <v>5881</v>
      </c>
      <c r="B890" s="382" t="s">
        <v>6055</v>
      </c>
      <c r="D890" s="411" t="s">
        <v>6422</v>
      </c>
      <c r="E890" s="422" t="s">
        <v>3800</v>
      </c>
      <c r="F890" s="377">
        <v>1</v>
      </c>
    </row>
    <row r="891" spans="1:6" ht="15.75" customHeight="1">
      <c r="A891" s="367" t="s">
        <v>5881</v>
      </c>
      <c r="B891" s="382" t="s">
        <v>6056</v>
      </c>
      <c r="D891" s="411" t="s">
        <v>6423</v>
      </c>
      <c r="E891" s="422" t="s">
        <v>3796</v>
      </c>
      <c r="F891" s="378">
        <v>1</v>
      </c>
    </row>
    <row r="892" spans="1:6" ht="15.75" customHeight="1">
      <c r="A892" s="367" t="s">
        <v>5881</v>
      </c>
      <c r="B892" s="382" t="s">
        <v>6056</v>
      </c>
      <c r="D892" s="411" t="s">
        <v>6423</v>
      </c>
      <c r="E892" s="422" t="s">
        <v>3796</v>
      </c>
      <c r="F892" s="368">
        <v>1</v>
      </c>
    </row>
    <row r="893" spans="1:6" ht="15.75" customHeight="1">
      <c r="A893" s="366"/>
      <c r="B893" s="374" t="s">
        <v>6643</v>
      </c>
      <c r="D893" s="411" t="s">
        <v>6665</v>
      </c>
      <c r="E893" s="422" t="s">
        <v>3800</v>
      </c>
      <c r="F893" s="377">
        <v>2</v>
      </c>
    </row>
    <row r="894" spans="1:6" ht="15.75" customHeight="1">
      <c r="A894" s="367" t="s">
        <v>5881</v>
      </c>
      <c r="B894" s="382" t="s">
        <v>6058</v>
      </c>
      <c r="D894" s="411" t="s">
        <v>6425</v>
      </c>
      <c r="E894" s="422" t="s">
        <v>3796</v>
      </c>
      <c r="F894" s="378">
        <v>1</v>
      </c>
    </row>
    <row r="895" spans="1:6" ht="15.75" customHeight="1">
      <c r="A895" s="367" t="s">
        <v>5881</v>
      </c>
      <c r="B895" s="382" t="s">
        <v>6058</v>
      </c>
      <c r="D895" s="411" t="s">
        <v>6425</v>
      </c>
      <c r="E895" s="422" t="s">
        <v>3796</v>
      </c>
      <c r="F895" s="368">
        <v>1</v>
      </c>
    </row>
    <row r="896" spans="1:6" ht="15.75" customHeight="1">
      <c r="A896" s="367" t="s">
        <v>5881</v>
      </c>
      <c r="B896" s="382" t="s">
        <v>6041</v>
      </c>
      <c r="D896" s="411" t="s">
        <v>6408</v>
      </c>
      <c r="E896" s="422" t="s">
        <v>3796</v>
      </c>
      <c r="F896" s="377">
        <v>1</v>
      </c>
    </row>
    <row r="897" spans="1:6" ht="15.75" customHeight="1">
      <c r="A897" s="367" t="s">
        <v>5881</v>
      </c>
      <c r="B897" s="382" t="s">
        <v>6041</v>
      </c>
      <c r="D897" s="411" t="s">
        <v>6408</v>
      </c>
      <c r="E897" s="422" t="s">
        <v>3796</v>
      </c>
      <c r="F897" s="378">
        <v>1</v>
      </c>
    </row>
    <row r="898" spans="1:6" ht="15.75" customHeight="1">
      <c r="A898" s="367" t="s">
        <v>5881</v>
      </c>
      <c r="B898" s="382" t="s">
        <v>6057</v>
      </c>
      <c r="D898" s="411" t="s">
        <v>6424</v>
      </c>
      <c r="E898" s="422" t="s">
        <v>3794</v>
      </c>
      <c r="F898" s="368">
        <v>1</v>
      </c>
    </row>
    <row r="899" spans="1:6" ht="15.75" customHeight="1">
      <c r="A899" s="367" t="s">
        <v>5881</v>
      </c>
      <c r="B899" s="382" t="s">
        <v>6057</v>
      </c>
      <c r="D899" s="411" t="s">
        <v>6424</v>
      </c>
      <c r="E899" s="422" t="s">
        <v>3794</v>
      </c>
      <c r="F899" s="377">
        <v>1</v>
      </c>
    </row>
    <row r="900" spans="1:6" ht="15.75" customHeight="1">
      <c r="A900" s="366"/>
      <c r="B900" s="374" t="s">
        <v>6646</v>
      </c>
      <c r="D900" s="411" t="s">
        <v>6668</v>
      </c>
      <c r="E900" s="422" t="s">
        <v>3798</v>
      </c>
      <c r="F900" s="378">
        <v>2</v>
      </c>
    </row>
    <row r="901" spans="1:6" ht="15.75" customHeight="1">
      <c r="A901" s="367" t="s">
        <v>5881</v>
      </c>
      <c r="B901" s="382" t="s">
        <v>6059</v>
      </c>
      <c r="D901" s="411" t="s">
        <v>6274</v>
      </c>
      <c r="E901" s="422" t="s">
        <v>3794</v>
      </c>
      <c r="F901" s="368">
        <v>1</v>
      </c>
    </row>
    <row r="902" spans="1:6" ht="15.75" customHeight="1">
      <c r="A902" s="367" t="s">
        <v>5881</v>
      </c>
      <c r="B902" s="382" t="s">
        <v>6059</v>
      </c>
      <c r="D902" s="411" t="s">
        <v>6274</v>
      </c>
      <c r="E902" s="422" t="s">
        <v>3794</v>
      </c>
      <c r="F902" s="377">
        <v>1</v>
      </c>
    </row>
    <row r="903" spans="1:6" ht="15.75" customHeight="1">
      <c r="A903" s="366"/>
      <c r="B903" s="374" t="s">
        <v>6647</v>
      </c>
      <c r="D903" s="411" t="s">
        <v>6669</v>
      </c>
      <c r="E903" s="422" t="s">
        <v>3798</v>
      </c>
      <c r="F903" s="378">
        <v>2</v>
      </c>
    </row>
    <row r="904" spans="1:6" ht="15.75" customHeight="1">
      <c r="A904" s="366" t="s">
        <v>5898</v>
      </c>
      <c r="B904" s="382" t="s">
        <v>6060</v>
      </c>
      <c r="D904" s="411" t="s">
        <v>6426</v>
      </c>
      <c r="E904" s="422" t="s">
        <v>3794</v>
      </c>
      <c r="F904" s="368">
        <v>1</v>
      </c>
    </row>
    <row r="905" spans="1:6" ht="15.75" customHeight="1">
      <c r="A905" s="366" t="s">
        <v>5898</v>
      </c>
      <c r="B905" s="382" t="s">
        <v>6060</v>
      </c>
      <c r="D905" s="411" t="s">
        <v>6426</v>
      </c>
      <c r="E905" s="422" t="s">
        <v>3794</v>
      </c>
      <c r="F905" s="377">
        <v>1</v>
      </c>
    </row>
    <row r="906" spans="1:6" ht="15.75" customHeight="1">
      <c r="A906" s="366" t="s">
        <v>5898</v>
      </c>
      <c r="B906" s="382" t="s">
        <v>6061</v>
      </c>
      <c r="D906" s="411" t="s">
        <v>6427</v>
      </c>
      <c r="E906" s="422" t="s">
        <v>3798</v>
      </c>
      <c r="F906" s="378">
        <v>1</v>
      </c>
    </row>
    <row r="907" spans="1:6" ht="15.75" customHeight="1">
      <c r="A907" s="366" t="s">
        <v>5898</v>
      </c>
      <c r="B907" s="382" t="s">
        <v>6061</v>
      </c>
      <c r="D907" s="411" t="s">
        <v>6427</v>
      </c>
      <c r="E907" s="422" t="s">
        <v>3798</v>
      </c>
      <c r="F907" s="368">
        <v>1</v>
      </c>
    </row>
    <row r="908" spans="1:6" ht="15.75" customHeight="1">
      <c r="A908" s="368" t="s">
        <v>29</v>
      </c>
      <c r="B908" s="374" t="s">
        <v>5016</v>
      </c>
      <c r="C908" s="362" t="s">
        <v>68</v>
      </c>
      <c r="D908" s="411" t="s">
        <v>5015</v>
      </c>
      <c r="E908" s="422" t="s">
        <v>3800</v>
      </c>
      <c r="F908" s="377">
        <v>4</v>
      </c>
    </row>
    <row r="909" spans="1:6" ht="15.75" customHeight="1">
      <c r="A909" s="368" t="s">
        <v>29</v>
      </c>
      <c r="B909" s="374" t="s">
        <v>5018</v>
      </c>
      <c r="C909" s="362" t="s">
        <v>465</v>
      </c>
      <c r="D909" s="411" t="s">
        <v>5017</v>
      </c>
      <c r="E909" s="422" t="s">
        <v>3798</v>
      </c>
      <c r="F909" s="378">
        <v>1</v>
      </c>
    </row>
    <row r="910" spans="1:6" ht="15.75" customHeight="1">
      <c r="A910" s="368" t="s">
        <v>29</v>
      </c>
      <c r="B910" s="374" t="s">
        <v>5020</v>
      </c>
      <c r="C910" s="362" t="s">
        <v>500</v>
      </c>
      <c r="D910" s="411" t="s">
        <v>5019</v>
      </c>
      <c r="E910" s="422" t="s">
        <v>3794</v>
      </c>
      <c r="F910" s="368">
        <v>1</v>
      </c>
    </row>
    <row r="911" spans="1:6" ht="15.75" customHeight="1">
      <c r="A911" s="368" t="s">
        <v>29</v>
      </c>
      <c r="B911" s="374" t="s">
        <v>5022</v>
      </c>
      <c r="C911" s="362" t="s">
        <v>471</v>
      </c>
      <c r="D911" s="411" t="s">
        <v>5021</v>
      </c>
      <c r="E911" s="422" t="s">
        <v>3796</v>
      </c>
      <c r="F911" s="377">
        <v>2</v>
      </c>
    </row>
    <row r="912" spans="1:6" ht="15.75" customHeight="1">
      <c r="A912" s="368" t="s">
        <v>29</v>
      </c>
      <c r="B912" s="374" t="s">
        <v>5024</v>
      </c>
      <c r="C912" s="362" t="s">
        <v>445</v>
      </c>
      <c r="D912" s="411" t="s">
        <v>5023</v>
      </c>
      <c r="E912" s="422" t="s">
        <v>49</v>
      </c>
      <c r="F912" s="378">
        <v>2</v>
      </c>
    </row>
    <row r="913" spans="1:6" ht="15.75" customHeight="1">
      <c r="A913" s="368" t="s">
        <v>29</v>
      </c>
      <c r="B913" s="374" t="s">
        <v>5026</v>
      </c>
      <c r="C913" s="362" t="s">
        <v>459</v>
      </c>
      <c r="D913" s="411" t="s">
        <v>5025</v>
      </c>
      <c r="E913" s="422" t="s">
        <v>49</v>
      </c>
      <c r="F913" s="368">
        <v>2</v>
      </c>
    </row>
    <row r="914" spans="1:6" ht="15.75" customHeight="1">
      <c r="A914" s="368" t="s">
        <v>29</v>
      </c>
      <c r="B914" s="374" t="s">
        <v>5028</v>
      </c>
      <c r="C914" s="362" t="s">
        <v>493</v>
      </c>
      <c r="D914" s="411" t="s">
        <v>5027</v>
      </c>
      <c r="E914" s="422" t="s">
        <v>3794</v>
      </c>
      <c r="F914" s="377">
        <v>1</v>
      </c>
    </row>
    <row r="915" spans="1:6" ht="15.75" customHeight="1">
      <c r="A915" s="368" t="s">
        <v>29</v>
      </c>
      <c r="B915" s="374" t="s">
        <v>5029</v>
      </c>
      <c r="C915" s="362" t="s">
        <v>137</v>
      </c>
      <c r="D915" s="411" t="s">
        <v>4962</v>
      </c>
      <c r="E915" s="422" t="s">
        <v>3798</v>
      </c>
      <c r="F915" s="378">
        <v>2</v>
      </c>
    </row>
    <row r="916" spans="1:6" ht="15.75" customHeight="1">
      <c r="A916" s="368" t="s">
        <v>29</v>
      </c>
      <c r="B916" s="374" t="s">
        <v>5031</v>
      </c>
      <c r="C916" s="362" t="s">
        <v>477</v>
      </c>
      <c r="D916" s="411" t="s">
        <v>5030</v>
      </c>
      <c r="E916" s="422" t="s">
        <v>3796</v>
      </c>
      <c r="F916" s="368">
        <v>1</v>
      </c>
    </row>
    <row r="917" spans="1:6" ht="15.75" customHeight="1">
      <c r="A917" s="368" t="s">
        <v>29</v>
      </c>
      <c r="B917" s="374" t="s">
        <v>5033</v>
      </c>
      <c r="C917" s="362" t="s">
        <v>706</v>
      </c>
      <c r="D917" s="411" t="s">
        <v>5032</v>
      </c>
      <c r="E917" s="422" t="s">
        <v>49</v>
      </c>
      <c r="F917" s="377">
        <v>1</v>
      </c>
    </row>
    <row r="918" spans="1:6" ht="15.75" customHeight="1">
      <c r="A918" s="368" t="s">
        <v>29</v>
      </c>
      <c r="B918" s="374" t="s">
        <v>5035</v>
      </c>
      <c r="C918" s="362" t="s">
        <v>512</v>
      </c>
      <c r="D918" s="411" t="s">
        <v>5034</v>
      </c>
      <c r="E918" s="422" t="s">
        <v>3796</v>
      </c>
      <c r="F918" s="368">
        <v>1</v>
      </c>
    </row>
    <row r="919" spans="1:6" ht="15.75" customHeight="1">
      <c r="A919" s="368" t="s">
        <v>29</v>
      </c>
      <c r="B919" s="374" t="s">
        <v>5037</v>
      </c>
      <c r="C919" s="362" t="s">
        <v>519</v>
      </c>
      <c r="D919" s="411" t="s">
        <v>5036</v>
      </c>
      <c r="E919" s="422" t="s">
        <v>49</v>
      </c>
      <c r="F919" s="377">
        <v>2</v>
      </c>
    </row>
    <row r="920" spans="1:6" ht="15.75" customHeight="1">
      <c r="A920" s="368" t="s">
        <v>29</v>
      </c>
      <c r="B920" s="374" t="s">
        <v>5039</v>
      </c>
      <c r="C920" s="362" t="s">
        <v>40</v>
      </c>
      <c r="D920" s="411" t="s">
        <v>5038</v>
      </c>
      <c r="E920" s="422" t="s">
        <v>49</v>
      </c>
      <c r="F920" s="378">
        <v>1</v>
      </c>
    </row>
    <row r="921" spans="1:6" ht="15.75" customHeight="1">
      <c r="A921" s="366" t="s">
        <v>5891</v>
      </c>
      <c r="B921" s="382" t="s">
        <v>6062</v>
      </c>
      <c r="D921" s="412" t="s">
        <v>6634</v>
      </c>
      <c r="E921" s="422" t="s">
        <v>3798</v>
      </c>
      <c r="F921" s="368">
        <v>1</v>
      </c>
    </row>
    <row r="922" spans="1:6" ht="15.75" customHeight="1">
      <c r="A922" s="366" t="s">
        <v>5891</v>
      </c>
      <c r="B922" s="382" t="s">
        <v>6062</v>
      </c>
      <c r="D922" s="412" t="s">
        <v>6634</v>
      </c>
      <c r="E922" s="422" t="s">
        <v>3798</v>
      </c>
      <c r="F922" s="377">
        <v>1</v>
      </c>
    </row>
    <row r="923" spans="1:6" ht="15.75" customHeight="1">
      <c r="A923" s="366"/>
      <c r="B923" s="374" t="s">
        <v>6648</v>
      </c>
      <c r="D923" s="411" t="s">
        <v>6670</v>
      </c>
      <c r="E923" s="422" t="s">
        <v>3798</v>
      </c>
      <c r="F923" s="378">
        <v>2</v>
      </c>
    </row>
    <row r="924" spans="1:6" ht="15.75" customHeight="1">
      <c r="A924" s="366" t="s">
        <v>5891</v>
      </c>
      <c r="B924" s="382" t="s">
        <v>6063</v>
      </c>
      <c r="D924" s="411" t="s">
        <v>6428</v>
      </c>
      <c r="E924" s="422" t="s">
        <v>3798</v>
      </c>
      <c r="F924" s="368">
        <v>1</v>
      </c>
    </row>
    <row r="925" spans="1:6" ht="15.75" customHeight="1">
      <c r="A925" s="366" t="s">
        <v>5891</v>
      </c>
      <c r="B925" s="382" t="s">
        <v>6063</v>
      </c>
      <c r="D925" s="411" t="s">
        <v>6428</v>
      </c>
      <c r="E925" s="422" t="s">
        <v>3798</v>
      </c>
      <c r="F925" s="378">
        <v>1</v>
      </c>
    </row>
    <row r="926" spans="1:6" ht="15.75" customHeight="1">
      <c r="A926" s="366" t="s">
        <v>5891</v>
      </c>
      <c r="B926" s="382" t="s">
        <v>6064</v>
      </c>
      <c r="D926" s="412" t="s">
        <v>6633</v>
      </c>
      <c r="E926" s="422" t="s">
        <v>3798</v>
      </c>
      <c r="F926" s="368">
        <v>1</v>
      </c>
    </row>
    <row r="927" spans="1:6" ht="15.75" customHeight="1">
      <c r="A927" s="366" t="s">
        <v>5891</v>
      </c>
      <c r="B927" s="382" t="s">
        <v>6064</v>
      </c>
      <c r="D927" s="412" t="s">
        <v>6633</v>
      </c>
      <c r="E927" s="422" t="s">
        <v>3798</v>
      </c>
      <c r="F927" s="377">
        <v>1</v>
      </c>
    </row>
    <row r="928" spans="1:6" ht="15.75" customHeight="1">
      <c r="A928" s="366"/>
      <c r="B928" s="374" t="s">
        <v>6649</v>
      </c>
      <c r="D928" s="411" t="s">
        <v>5352</v>
      </c>
      <c r="E928" s="422" t="s">
        <v>3798</v>
      </c>
      <c r="F928" s="368">
        <v>2</v>
      </c>
    </row>
    <row r="929" spans="1:6" ht="15.75" customHeight="1">
      <c r="A929" s="368" t="s">
        <v>778</v>
      </c>
      <c r="B929" s="374" t="s">
        <v>5041</v>
      </c>
      <c r="C929" s="362" t="s">
        <v>41</v>
      </c>
      <c r="D929" s="411" t="s">
        <v>5040</v>
      </c>
      <c r="E929" s="422" t="s">
        <v>49</v>
      </c>
      <c r="F929" s="377">
        <v>2</v>
      </c>
    </row>
    <row r="930" spans="1:6" ht="15.75" customHeight="1">
      <c r="A930" s="368" t="s">
        <v>778</v>
      </c>
      <c r="B930" s="374" t="s">
        <v>5043</v>
      </c>
      <c r="C930" s="362" t="s">
        <v>729</v>
      </c>
      <c r="D930" s="411" t="s">
        <v>5042</v>
      </c>
      <c r="E930" s="422" t="s">
        <v>49</v>
      </c>
      <c r="F930" s="378">
        <v>7</v>
      </c>
    </row>
    <row r="931" spans="1:6" ht="15.75" customHeight="1">
      <c r="A931" s="368" t="s">
        <v>4959</v>
      </c>
      <c r="B931" s="374" t="s">
        <v>5045</v>
      </c>
      <c r="C931" s="362" t="s">
        <v>206</v>
      </c>
      <c r="D931" s="411" t="s">
        <v>5044</v>
      </c>
      <c r="E931" s="422" t="s">
        <v>3796</v>
      </c>
      <c r="F931" s="368">
        <v>3</v>
      </c>
    </row>
    <row r="932" spans="1:6" ht="15.75" customHeight="1">
      <c r="A932" s="366" t="s">
        <v>5891</v>
      </c>
      <c r="B932" s="382" t="s">
        <v>6065</v>
      </c>
      <c r="D932" s="411" t="s">
        <v>6429</v>
      </c>
      <c r="E932" s="422" t="s">
        <v>3794</v>
      </c>
      <c r="F932" s="377">
        <v>1</v>
      </c>
    </row>
    <row r="933" spans="1:6" ht="15.75" customHeight="1">
      <c r="A933" s="366" t="s">
        <v>5891</v>
      </c>
      <c r="B933" s="382" t="s">
        <v>6065</v>
      </c>
      <c r="D933" s="411" t="s">
        <v>6429</v>
      </c>
      <c r="E933" s="422" t="s">
        <v>3794</v>
      </c>
      <c r="F933" s="378">
        <v>1</v>
      </c>
    </row>
    <row r="934" spans="1:6" ht="15.75" customHeight="1">
      <c r="A934" s="366" t="s">
        <v>5891</v>
      </c>
      <c r="B934" s="382" t="s">
        <v>6066</v>
      </c>
      <c r="D934" s="411" t="s">
        <v>6430</v>
      </c>
      <c r="E934" s="422" t="s">
        <v>3794</v>
      </c>
      <c r="F934" s="368">
        <v>1</v>
      </c>
    </row>
    <row r="935" spans="1:6" ht="15.75" customHeight="1">
      <c r="A935" s="366" t="s">
        <v>5891</v>
      </c>
      <c r="B935" s="382" t="s">
        <v>6066</v>
      </c>
      <c r="D935" s="411" t="s">
        <v>6430</v>
      </c>
      <c r="E935" s="422" t="s">
        <v>3794</v>
      </c>
      <c r="F935" s="377">
        <v>1</v>
      </c>
    </row>
    <row r="936" spans="1:6" ht="15.75" customHeight="1">
      <c r="A936" s="366" t="s">
        <v>5891</v>
      </c>
      <c r="B936" s="382" t="s">
        <v>6067</v>
      </c>
      <c r="D936" s="411" t="s">
        <v>6431</v>
      </c>
      <c r="E936" s="422" t="s">
        <v>3794</v>
      </c>
      <c r="F936" s="378">
        <v>1</v>
      </c>
    </row>
    <row r="937" spans="1:6" ht="15.75" customHeight="1">
      <c r="A937" s="366" t="s">
        <v>5891</v>
      </c>
      <c r="B937" s="382" t="s">
        <v>6067</v>
      </c>
      <c r="D937" s="411" t="s">
        <v>6431</v>
      </c>
      <c r="E937" s="422" t="s">
        <v>3794</v>
      </c>
      <c r="F937" s="368">
        <v>1</v>
      </c>
    </row>
    <row r="938" spans="1:6" ht="15.75" customHeight="1">
      <c r="A938" s="366" t="s">
        <v>5891</v>
      </c>
      <c r="B938" s="382" t="s">
        <v>6068</v>
      </c>
      <c r="D938" s="411" t="s">
        <v>6432</v>
      </c>
      <c r="E938" s="422" t="s">
        <v>3800</v>
      </c>
      <c r="F938" s="377">
        <v>1</v>
      </c>
    </row>
    <row r="939" spans="1:6" ht="15.75" customHeight="1">
      <c r="A939" s="366" t="s">
        <v>5891</v>
      </c>
      <c r="B939" s="382" t="s">
        <v>6068</v>
      </c>
      <c r="D939" s="411" t="s">
        <v>6432</v>
      </c>
      <c r="E939" s="422" t="s">
        <v>3800</v>
      </c>
      <c r="F939" s="378">
        <v>1</v>
      </c>
    </row>
    <row r="940" spans="1:6" ht="15.75" customHeight="1">
      <c r="A940" s="366"/>
      <c r="B940" s="374" t="s">
        <v>6650</v>
      </c>
      <c r="D940" s="411" t="s">
        <v>6671</v>
      </c>
      <c r="E940" s="422" t="s">
        <v>3798</v>
      </c>
      <c r="F940" s="368">
        <v>2</v>
      </c>
    </row>
    <row r="941" spans="1:6" ht="15.75" customHeight="1">
      <c r="A941" s="368" t="s">
        <v>48</v>
      </c>
      <c r="B941" s="374" t="s">
        <v>5047</v>
      </c>
      <c r="C941" s="362" t="s">
        <v>773</v>
      </c>
      <c r="D941" s="411" t="s">
        <v>5046</v>
      </c>
      <c r="E941" s="422" t="s">
        <v>3800</v>
      </c>
      <c r="F941" s="377">
        <v>4</v>
      </c>
    </row>
    <row r="942" spans="1:6" ht="15.75" customHeight="1">
      <c r="A942" s="368" t="s">
        <v>48</v>
      </c>
      <c r="B942" s="374" t="s">
        <v>5049</v>
      </c>
      <c r="C942" s="362" t="s">
        <v>400</v>
      </c>
      <c r="D942" s="411" t="s">
        <v>5048</v>
      </c>
      <c r="E942" s="422" t="s">
        <v>3798</v>
      </c>
      <c r="F942" s="378">
        <v>2</v>
      </c>
    </row>
    <row r="943" spans="1:6" ht="15.75" customHeight="1">
      <c r="A943" s="368" t="s">
        <v>48</v>
      </c>
      <c r="B943" s="374" t="s">
        <v>5051</v>
      </c>
      <c r="C943" s="362" t="s">
        <v>706</v>
      </c>
      <c r="D943" s="411" t="s">
        <v>5050</v>
      </c>
      <c r="E943" s="422" t="s">
        <v>49</v>
      </c>
      <c r="F943" s="368">
        <v>13</v>
      </c>
    </row>
    <row r="944" spans="1:6" ht="15" customHeight="1">
      <c r="A944" s="368" t="s">
        <v>48</v>
      </c>
      <c r="B944" s="374" t="s">
        <v>5053</v>
      </c>
      <c r="C944" s="362" t="s">
        <v>166</v>
      </c>
      <c r="D944" s="411" t="s">
        <v>5052</v>
      </c>
      <c r="E944" s="422" t="s">
        <v>3796</v>
      </c>
      <c r="F944" s="377">
        <v>6</v>
      </c>
    </row>
    <row r="945" spans="1:6" ht="15" customHeight="1">
      <c r="A945" s="368" t="s">
        <v>48</v>
      </c>
      <c r="B945" s="374" t="s">
        <v>5055</v>
      </c>
      <c r="C945" s="362" t="s">
        <v>729</v>
      </c>
      <c r="D945" s="411" t="s">
        <v>5054</v>
      </c>
      <c r="E945" s="422" t="s">
        <v>49</v>
      </c>
      <c r="F945" s="378">
        <v>9</v>
      </c>
    </row>
    <row r="946" spans="1:6" ht="15" customHeight="1">
      <c r="A946" s="368" t="s">
        <v>48</v>
      </c>
      <c r="B946" s="374" t="s">
        <v>5057</v>
      </c>
      <c r="C946" s="362" t="s">
        <v>2619</v>
      </c>
      <c r="D946" s="411" t="s">
        <v>5056</v>
      </c>
      <c r="E946" s="422" t="s">
        <v>3796</v>
      </c>
      <c r="F946" s="368">
        <v>3</v>
      </c>
    </row>
    <row r="947" spans="1:6" ht="15" customHeight="1">
      <c r="A947" s="368" t="s">
        <v>48</v>
      </c>
      <c r="B947" s="374" t="s">
        <v>5059</v>
      </c>
      <c r="C947" s="362" t="s">
        <v>735</v>
      </c>
      <c r="D947" s="411" t="s">
        <v>5058</v>
      </c>
      <c r="E947" s="422" t="s">
        <v>3796</v>
      </c>
      <c r="F947" s="377">
        <v>3</v>
      </c>
    </row>
    <row r="948" spans="1:6" ht="15" customHeight="1">
      <c r="A948" s="368" t="s">
        <v>48</v>
      </c>
      <c r="B948" s="374" t="s">
        <v>5061</v>
      </c>
      <c r="C948" s="362" t="s">
        <v>49</v>
      </c>
      <c r="D948" s="411" t="s">
        <v>5060</v>
      </c>
      <c r="E948" s="422" t="s">
        <v>49</v>
      </c>
      <c r="F948" s="378">
        <v>3</v>
      </c>
    </row>
    <row r="949" spans="1:6" ht="15" customHeight="1">
      <c r="A949" s="368" t="s">
        <v>48</v>
      </c>
      <c r="B949" s="374" t="s">
        <v>5063</v>
      </c>
      <c r="C949" s="362" t="s">
        <v>116</v>
      </c>
      <c r="D949" s="411" t="s">
        <v>5062</v>
      </c>
      <c r="E949" s="422" t="s">
        <v>3798</v>
      </c>
      <c r="F949" s="368">
        <v>2</v>
      </c>
    </row>
    <row r="950" spans="1:6" ht="15" customHeight="1">
      <c r="A950" s="368" t="s">
        <v>48</v>
      </c>
      <c r="B950" s="374" t="s">
        <v>5064</v>
      </c>
      <c r="C950" s="362" t="s">
        <v>31</v>
      </c>
      <c r="D950" s="411" t="s">
        <v>4687</v>
      </c>
      <c r="E950" s="422" t="s">
        <v>3796</v>
      </c>
      <c r="F950" s="377">
        <v>3</v>
      </c>
    </row>
    <row r="951" spans="1:6" ht="15" customHeight="1">
      <c r="A951" s="368" t="s">
        <v>48</v>
      </c>
      <c r="B951" s="374" t="s">
        <v>5066</v>
      </c>
      <c r="C951" s="362" t="s">
        <v>176</v>
      </c>
      <c r="D951" s="411" t="s">
        <v>5065</v>
      </c>
      <c r="E951" s="422" t="s">
        <v>3798</v>
      </c>
      <c r="F951" s="378">
        <v>6</v>
      </c>
    </row>
    <row r="952" spans="1:6" ht="15" customHeight="1">
      <c r="A952" s="368" t="s">
        <v>48</v>
      </c>
      <c r="B952" s="374" t="s">
        <v>5068</v>
      </c>
      <c r="C952" s="362" t="s">
        <v>742</v>
      </c>
      <c r="D952" s="411" t="s">
        <v>5067</v>
      </c>
      <c r="E952" s="422" t="s">
        <v>3796</v>
      </c>
      <c r="F952" s="368">
        <v>2</v>
      </c>
    </row>
    <row r="953" spans="1:6" ht="15" customHeight="1">
      <c r="A953" s="368" t="s">
        <v>48</v>
      </c>
      <c r="B953" s="374" t="s">
        <v>5070</v>
      </c>
      <c r="C953" s="362" t="s">
        <v>748</v>
      </c>
      <c r="D953" s="411" t="s">
        <v>5069</v>
      </c>
      <c r="E953" s="422" t="s">
        <v>3800</v>
      </c>
      <c r="F953" s="377">
        <v>3</v>
      </c>
    </row>
    <row r="954" spans="1:6" ht="15" customHeight="1">
      <c r="A954" s="368" t="s">
        <v>48</v>
      </c>
      <c r="B954" s="374" t="s">
        <v>5071</v>
      </c>
      <c r="C954" s="362" t="s">
        <v>754</v>
      </c>
      <c r="D954" s="411" t="s">
        <v>4802</v>
      </c>
      <c r="E954" s="422" t="s">
        <v>3798</v>
      </c>
      <c r="F954" s="378">
        <v>2</v>
      </c>
    </row>
    <row r="955" spans="1:6" ht="15" customHeight="1">
      <c r="A955" s="368" t="s">
        <v>48</v>
      </c>
      <c r="B955" s="374" t="s">
        <v>5073</v>
      </c>
      <c r="C955" s="362" t="s">
        <v>759</v>
      </c>
      <c r="D955" s="411" t="s">
        <v>5072</v>
      </c>
      <c r="E955" s="422" t="s">
        <v>3798</v>
      </c>
      <c r="F955" s="368">
        <v>2</v>
      </c>
    </row>
    <row r="956" spans="1:6" ht="15" customHeight="1">
      <c r="A956" s="368" t="s">
        <v>48</v>
      </c>
      <c r="B956" s="374" t="s">
        <v>5075</v>
      </c>
      <c r="C956" s="362" t="s">
        <v>766</v>
      </c>
      <c r="D956" s="411" t="s">
        <v>5074</v>
      </c>
      <c r="E956" s="422" t="s">
        <v>3796</v>
      </c>
      <c r="F956" s="377">
        <v>3</v>
      </c>
    </row>
    <row r="957" spans="1:6" ht="15" customHeight="1">
      <c r="A957" s="368" t="s">
        <v>48</v>
      </c>
      <c r="B957" s="374" t="s">
        <v>5077</v>
      </c>
      <c r="C957" s="362" t="s">
        <v>1898</v>
      </c>
      <c r="D957" s="411" t="s">
        <v>5076</v>
      </c>
      <c r="E957" s="422" t="s">
        <v>3796</v>
      </c>
      <c r="F957" s="378">
        <v>6</v>
      </c>
    </row>
    <row r="958" spans="1:6" ht="15" customHeight="1">
      <c r="A958" s="368" t="s">
        <v>778</v>
      </c>
      <c r="B958" s="374" t="s">
        <v>5079</v>
      </c>
      <c r="C958" s="362" t="s">
        <v>40</v>
      </c>
      <c r="D958" s="411" t="s">
        <v>5078</v>
      </c>
      <c r="E958" s="422" t="s">
        <v>49</v>
      </c>
      <c r="F958" s="368">
        <v>2</v>
      </c>
    </row>
    <row r="959" spans="1:6" ht="15" customHeight="1">
      <c r="A959" s="368" t="s">
        <v>29</v>
      </c>
      <c r="B959" s="374" t="s">
        <v>5081</v>
      </c>
      <c r="C959" s="362" t="s">
        <v>608</v>
      </c>
      <c r="D959" s="411" t="s">
        <v>5080</v>
      </c>
      <c r="E959" s="422" t="s">
        <v>3796</v>
      </c>
      <c r="F959" s="377">
        <v>1</v>
      </c>
    </row>
    <row r="960" spans="1:6" ht="15" customHeight="1">
      <c r="A960" s="366" t="s">
        <v>5900</v>
      </c>
      <c r="B960" s="382" t="s">
        <v>6069</v>
      </c>
      <c r="D960" s="412" t="s">
        <v>6632</v>
      </c>
      <c r="E960" s="422" t="s">
        <v>3800</v>
      </c>
      <c r="F960" s="378">
        <v>1</v>
      </c>
    </row>
    <row r="961" spans="1:6" ht="15" customHeight="1">
      <c r="A961" s="366" t="s">
        <v>5900</v>
      </c>
      <c r="B961" s="382" t="s">
        <v>6069</v>
      </c>
      <c r="D961" s="412" t="s">
        <v>6632</v>
      </c>
      <c r="E961" s="422" t="s">
        <v>3800</v>
      </c>
      <c r="F961" s="368">
        <v>1</v>
      </c>
    </row>
    <row r="962" spans="1:6" ht="15" customHeight="1">
      <c r="A962" s="368" t="s">
        <v>29</v>
      </c>
      <c r="B962" s="374" t="s">
        <v>5083</v>
      </c>
      <c r="C962" s="362" t="s">
        <v>223</v>
      </c>
      <c r="D962" s="411" t="s">
        <v>5082</v>
      </c>
      <c r="E962" s="422" t="s">
        <v>3794</v>
      </c>
      <c r="F962" s="377">
        <v>1</v>
      </c>
    </row>
    <row r="963" spans="1:6" ht="15" customHeight="1">
      <c r="A963" s="368" t="s">
        <v>29</v>
      </c>
      <c r="B963" s="374" t="s">
        <v>5085</v>
      </c>
      <c r="C963" s="362" t="s">
        <v>2134</v>
      </c>
      <c r="D963" s="411" t="s">
        <v>5084</v>
      </c>
      <c r="E963" s="422" t="s">
        <v>3800</v>
      </c>
      <c r="F963" s="368">
        <v>1</v>
      </c>
    </row>
    <row r="964" spans="1:6" ht="15" customHeight="1">
      <c r="A964" s="368" t="s">
        <v>29</v>
      </c>
      <c r="B964" s="374" t="s">
        <v>5087</v>
      </c>
      <c r="C964" s="362" t="s">
        <v>152</v>
      </c>
      <c r="D964" s="411" t="s">
        <v>5086</v>
      </c>
      <c r="E964" s="422" t="s">
        <v>3796</v>
      </c>
      <c r="F964" s="378">
        <v>1</v>
      </c>
    </row>
    <row r="965" spans="1:6" ht="15" customHeight="1">
      <c r="A965" s="368" t="s">
        <v>29</v>
      </c>
      <c r="B965" s="374" t="s">
        <v>5089</v>
      </c>
      <c r="C965" s="362" t="s">
        <v>1892</v>
      </c>
      <c r="D965" s="411" t="s">
        <v>5088</v>
      </c>
      <c r="E965" s="422" t="s">
        <v>3798</v>
      </c>
      <c r="F965" s="368">
        <v>1</v>
      </c>
    </row>
    <row r="966" spans="1:6" ht="15" customHeight="1">
      <c r="A966" s="368" t="s">
        <v>29</v>
      </c>
      <c r="B966" s="374" t="s">
        <v>5091</v>
      </c>
      <c r="C966" s="362" t="s">
        <v>1914</v>
      </c>
      <c r="D966" s="411" t="s">
        <v>5090</v>
      </c>
      <c r="E966" s="422" t="s">
        <v>3794</v>
      </c>
      <c r="F966" s="368">
        <v>1</v>
      </c>
    </row>
    <row r="967" spans="1:6" ht="15" customHeight="1">
      <c r="A967" s="368" t="s">
        <v>29</v>
      </c>
      <c r="B967" s="374" t="s">
        <v>5093</v>
      </c>
      <c r="C967" s="362" t="s">
        <v>69</v>
      </c>
      <c r="D967" s="411" t="s">
        <v>5092</v>
      </c>
      <c r="E967" s="422" t="s">
        <v>3800</v>
      </c>
      <c r="F967" s="377">
        <v>1</v>
      </c>
    </row>
    <row r="968" spans="1:6" ht="15" customHeight="1">
      <c r="A968" s="368" t="s">
        <v>29</v>
      </c>
      <c r="B968" s="374" t="s">
        <v>5095</v>
      </c>
      <c r="C968" s="362" t="s">
        <v>231</v>
      </c>
      <c r="D968" s="411" t="s">
        <v>5094</v>
      </c>
      <c r="E968" s="422" t="s">
        <v>3798</v>
      </c>
      <c r="F968" s="378">
        <v>1</v>
      </c>
    </row>
    <row r="969" spans="1:6" ht="15" customHeight="1">
      <c r="A969" s="368" t="s">
        <v>29</v>
      </c>
      <c r="B969" s="374" t="s">
        <v>5097</v>
      </c>
      <c r="C969" s="362" t="s">
        <v>249</v>
      </c>
      <c r="D969" s="411" t="s">
        <v>5096</v>
      </c>
      <c r="E969" s="422" t="s">
        <v>3796</v>
      </c>
      <c r="F969" s="368">
        <v>1</v>
      </c>
    </row>
    <row r="970" spans="1:6" ht="15" customHeight="1">
      <c r="A970" s="368" t="s">
        <v>29</v>
      </c>
      <c r="B970" s="374" t="s">
        <v>5099</v>
      </c>
      <c r="C970" s="362" t="s">
        <v>923</v>
      </c>
      <c r="D970" s="411" t="s">
        <v>5098</v>
      </c>
      <c r="E970" s="422" t="s">
        <v>3798</v>
      </c>
      <c r="F970" s="377">
        <v>1</v>
      </c>
    </row>
    <row r="971" spans="1:6" ht="15" customHeight="1">
      <c r="A971" s="368" t="s">
        <v>29</v>
      </c>
      <c r="B971" s="374" t="s">
        <v>5101</v>
      </c>
      <c r="C971" s="362" t="s">
        <v>68</v>
      </c>
      <c r="D971" s="411" t="s">
        <v>5100</v>
      </c>
      <c r="E971" s="422" t="s">
        <v>3800</v>
      </c>
      <c r="F971" s="378">
        <v>2</v>
      </c>
    </row>
    <row r="972" spans="1:6" ht="15" customHeight="1">
      <c r="A972" s="368" t="s">
        <v>29</v>
      </c>
      <c r="B972" s="374" t="s">
        <v>5103</v>
      </c>
      <c r="C972" s="362" t="s">
        <v>256</v>
      </c>
      <c r="D972" s="411" t="s">
        <v>5102</v>
      </c>
      <c r="E972" s="422" t="s">
        <v>3798</v>
      </c>
      <c r="F972" s="368">
        <v>1</v>
      </c>
    </row>
    <row r="973" spans="1:6" ht="15" customHeight="1">
      <c r="A973" s="368" t="s">
        <v>29</v>
      </c>
      <c r="B973" s="374" t="s">
        <v>5105</v>
      </c>
      <c r="C973" s="362" t="s">
        <v>59</v>
      </c>
      <c r="D973" s="411" t="s">
        <v>5104</v>
      </c>
      <c r="E973" s="422" t="s">
        <v>3798</v>
      </c>
      <c r="F973" s="377">
        <v>1</v>
      </c>
    </row>
    <row r="974" spans="1:6" ht="15" customHeight="1">
      <c r="A974" s="368" t="s">
        <v>29</v>
      </c>
      <c r="B974" s="374" t="s">
        <v>5107</v>
      </c>
      <c r="C974" s="362" t="s">
        <v>270</v>
      </c>
      <c r="D974" s="411" t="s">
        <v>5106</v>
      </c>
      <c r="E974" s="422" t="s">
        <v>3798</v>
      </c>
      <c r="F974" s="378">
        <v>2</v>
      </c>
    </row>
    <row r="975" spans="1:6" ht="15" customHeight="1">
      <c r="A975" s="368" t="s">
        <v>29</v>
      </c>
      <c r="B975" s="374" t="s">
        <v>5109</v>
      </c>
      <c r="C975" s="362" t="s">
        <v>917</v>
      </c>
      <c r="D975" s="411" t="s">
        <v>5108</v>
      </c>
      <c r="E975" s="422" t="s">
        <v>3798</v>
      </c>
      <c r="F975" s="368">
        <v>1</v>
      </c>
    </row>
    <row r="976" spans="1:6" ht="15" customHeight="1">
      <c r="A976" s="368" t="s">
        <v>29</v>
      </c>
      <c r="B976" s="374" t="s">
        <v>5111</v>
      </c>
      <c r="C976" s="362" t="s">
        <v>278</v>
      </c>
      <c r="D976" s="411" t="s">
        <v>5110</v>
      </c>
      <c r="E976" s="422" t="s">
        <v>3800</v>
      </c>
      <c r="F976" s="377">
        <v>1</v>
      </c>
    </row>
    <row r="977" spans="1:6" ht="15" customHeight="1">
      <c r="A977" s="368" t="s">
        <v>29</v>
      </c>
      <c r="B977" s="374" t="s">
        <v>5113</v>
      </c>
      <c r="C977" s="362" t="s">
        <v>278</v>
      </c>
      <c r="D977" s="411" t="s">
        <v>5112</v>
      </c>
      <c r="E977" s="422" t="s">
        <v>3800</v>
      </c>
      <c r="F977" s="378">
        <v>1</v>
      </c>
    </row>
    <row r="978" spans="1:6" ht="15" customHeight="1">
      <c r="A978" s="368" t="s">
        <v>29</v>
      </c>
      <c r="B978" s="374" t="s">
        <v>5115</v>
      </c>
      <c r="C978" s="362" t="s">
        <v>144</v>
      </c>
      <c r="D978" s="411" t="s">
        <v>5114</v>
      </c>
      <c r="E978" s="422" t="s">
        <v>3798</v>
      </c>
      <c r="F978" s="368">
        <v>2</v>
      </c>
    </row>
    <row r="979" spans="1:6" ht="15" customHeight="1">
      <c r="A979" s="368" t="s">
        <v>29</v>
      </c>
      <c r="B979" s="374" t="s">
        <v>5117</v>
      </c>
      <c r="C979" s="362" t="s">
        <v>40</v>
      </c>
      <c r="D979" s="411" t="s">
        <v>5116</v>
      </c>
      <c r="E979" s="422" t="s">
        <v>49</v>
      </c>
      <c r="F979" s="377">
        <v>4</v>
      </c>
    </row>
    <row r="980" spans="1:6" ht="15" customHeight="1">
      <c r="A980" s="368" t="s">
        <v>29</v>
      </c>
      <c r="B980" s="374" t="s">
        <v>5119</v>
      </c>
      <c r="C980" s="362" t="s">
        <v>103</v>
      </c>
      <c r="D980" s="411" t="s">
        <v>5118</v>
      </c>
      <c r="E980" s="422" t="s">
        <v>3798</v>
      </c>
      <c r="F980" s="378">
        <v>1</v>
      </c>
    </row>
    <row r="981" spans="1:6" ht="15" customHeight="1">
      <c r="A981" s="368" t="s">
        <v>29</v>
      </c>
      <c r="B981" s="374" t="s">
        <v>5120</v>
      </c>
      <c r="C981" s="362" t="s">
        <v>286</v>
      </c>
      <c r="D981" s="411" t="s">
        <v>5010</v>
      </c>
      <c r="E981" s="422" t="s">
        <v>3794</v>
      </c>
      <c r="F981" s="368">
        <v>2</v>
      </c>
    </row>
    <row r="982" spans="1:6" ht="15" customHeight="1">
      <c r="A982" s="368" t="s">
        <v>29</v>
      </c>
      <c r="B982" s="374" t="s">
        <v>5122</v>
      </c>
      <c r="C982" s="362" t="s">
        <v>182</v>
      </c>
      <c r="D982" s="411" t="s">
        <v>5121</v>
      </c>
      <c r="E982" s="422" t="s">
        <v>3798</v>
      </c>
      <c r="F982" s="377">
        <v>2</v>
      </c>
    </row>
    <row r="983" spans="1:6" ht="15" customHeight="1">
      <c r="A983" s="368" t="s">
        <v>29</v>
      </c>
      <c r="B983" s="374" t="s">
        <v>5124</v>
      </c>
      <c r="C983" s="362" t="s">
        <v>705</v>
      </c>
      <c r="D983" s="411" t="s">
        <v>5123</v>
      </c>
      <c r="E983" s="422" t="s">
        <v>49</v>
      </c>
      <c r="F983" s="378">
        <v>3</v>
      </c>
    </row>
    <row r="984" spans="1:6" ht="15" customHeight="1">
      <c r="A984" s="368" t="s">
        <v>29</v>
      </c>
      <c r="B984" s="374" t="s">
        <v>5126</v>
      </c>
      <c r="C984" s="362" t="s">
        <v>445</v>
      </c>
      <c r="D984" s="411" t="s">
        <v>5125</v>
      </c>
      <c r="E984" s="422" t="s">
        <v>49</v>
      </c>
      <c r="F984" s="368">
        <v>3</v>
      </c>
    </row>
    <row r="985" spans="1:6" ht="15" customHeight="1">
      <c r="A985" s="368" t="s">
        <v>29</v>
      </c>
      <c r="B985" s="374" t="s">
        <v>5128</v>
      </c>
      <c r="C985" s="362" t="s">
        <v>2004</v>
      </c>
      <c r="D985" s="411" t="s">
        <v>5127</v>
      </c>
      <c r="E985" s="422" t="s">
        <v>3798</v>
      </c>
      <c r="F985" s="377">
        <v>1</v>
      </c>
    </row>
    <row r="986" spans="1:6" ht="15" customHeight="1">
      <c r="A986" s="368" t="s">
        <v>29</v>
      </c>
      <c r="B986" s="374" t="s">
        <v>5130</v>
      </c>
      <c r="C986" s="362" t="s">
        <v>40</v>
      </c>
      <c r="D986" s="411" t="s">
        <v>5129</v>
      </c>
      <c r="E986" s="422" t="s">
        <v>49</v>
      </c>
      <c r="F986" s="378">
        <v>2</v>
      </c>
    </row>
    <row r="987" spans="1:6" ht="15" customHeight="1">
      <c r="A987" s="368" t="s">
        <v>29</v>
      </c>
      <c r="B987" s="374" t="s">
        <v>5132</v>
      </c>
      <c r="C987" s="362" t="s">
        <v>545</v>
      </c>
      <c r="D987" s="411" t="s">
        <v>5131</v>
      </c>
      <c r="E987" s="422" t="s">
        <v>3794</v>
      </c>
      <c r="F987" s="368">
        <v>2</v>
      </c>
    </row>
    <row r="988" spans="1:6" ht="15" customHeight="1">
      <c r="A988" s="368" t="s">
        <v>29</v>
      </c>
      <c r="B988" s="374" t="s">
        <v>5134</v>
      </c>
      <c r="C988" s="362" t="s">
        <v>123</v>
      </c>
      <c r="D988" s="411" t="s">
        <v>5133</v>
      </c>
      <c r="E988" s="422" t="s">
        <v>3798</v>
      </c>
      <c r="F988" s="377">
        <v>2</v>
      </c>
    </row>
    <row r="989" spans="1:6" ht="15" customHeight="1">
      <c r="A989" s="368" t="s">
        <v>29</v>
      </c>
      <c r="B989" s="374" t="s">
        <v>5136</v>
      </c>
      <c r="C989" s="362" t="s">
        <v>292</v>
      </c>
      <c r="D989" s="411" t="s">
        <v>5135</v>
      </c>
      <c r="E989" s="422" t="s">
        <v>3796</v>
      </c>
      <c r="F989" s="378">
        <v>4</v>
      </c>
    </row>
    <row r="990" spans="1:6" ht="15" customHeight="1">
      <c r="A990" s="368" t="s">
        <v>29</v>
      </c>
      <c r="B990" s="374" t="s">
        <v>5138</v>
      </c>
      <c r="C990" s="362" t="s">
        <v>2044</v>
      </c>
      <c r="D990" s="411" t="s">
        <v>5137</v>
      </c>
      <c r="E990" s="422" t="s">
        <v>3794</v>
      </c>
      <c r="F990" s="368">
        <v>1</v>
      </c>
    </row>
    <row r="991" spans="1:6" ht="15" customHeight="1">
      <c r="A991" s="368" t="s">
        <v>29</v>
      </c>
      <c r="B991" s="374" t="s">
        <v>5140</v>
      </c>
      <c r="C991" s="362" t="s">
        <v>614</v>
      </c>
      <c r="D991" s="411" t="s">
        <v>5139</v>
      </c>
      <c r="E991" s="422" t="s">
        <v>3798</v>
      </c>
      <c r="F991" s="377">
        <v>1</v>
      </c>
    </row>
    <row r="992" spans="1:6" ht="15" customHeight="1">
      <c r="A992" s="368" t="s">
        <v>29</v>
      </c>
      <c r="B992" s="374" t="s">
        <v>5142</v>
      </c>
      <c r="C992" s="362" t="s">
        <v>1898</v>
      </c>
      <c r="D992" s="411" t="s">
        <v>5141</v>
      </c>
      <c r="E992" s="422" t="s">
        <v>3796</v>
      </c>
      <c r="F992" s="378">
        <v>1</v>
      </c>
    </row>
    <row r="993" spans="1:6" ht="15" customHeight="1">
      <c r="A993" s="368" t="s">
        <v>29</v>
      </c>
      <c r="B993" s="374" t="s">
        <v>5144</v>
      </c>
      <c r="C993" s="362" t="s">
        <v>589</v>
      </c>
      <c r="D993" s="411" t="s">
        <v>5143</v>
      </c>
      <c r="E993" s="422" t="s">
        <v>3798</v>
      </c>
      <c r="F993" s="368">
        <v>1</v>
      </c>
    </row>
    <row r="994" spans="1:6" ht="15" customHeight="1">
      <c r="A994" s="368" t="s">
        <v>29</v>
      </c>
      <c r="B994" s="374" t="s">
        <v>5146</v>
      </c>
      <c r="C994" s="362" t="s">
        <v>5147</v>
      </c>
      <c r="D994" s="411" t="s">
        <v>5145</v>
      </c>
      <c r="E994" s="422" t="s">
        <v>3796</v>
      </c>
      <c r="F994" s="377">
        <v>1</v>
      </c>
    </row>
    <row r="995" spans="1:6" ht="15" customHeight="1">
      <c r="A995" s="368" t="s">
        <v>29</v>
      </c>
      <c r="B995" s="374" t="s">
        <v>5149</v>
      </c>
      <c r="C995" s="362" t="s">
        <v>485</v>
      </c>
      <c r="D995" s="411" t="s">
        <v>5148</v>
      </c>
      <c r="E995" s="422" t="s">
        <v>3796</v>
      </c>
      <c r="F995" s="378">
        <v>1</v>
      </c>
    </row>
    <row r="996" spans="1:6" ht="15" customHeight="1">
      <c r="A996" s="368" t="s">
        <v>29</v>
      </c>
      <c r="B996" s="374" t="s">
        <v>5151</v>
      </c>
      <c r="C996" s="362" t="s">
        <v>1011</v>
      </c>
      <c r="D996" s="411" t="s">
        <v>5150</v>
      </c>
      <c r="E996" s="422" t="s">
        <v>49</v>
      </c>
      <c r="F996" s="368">
        <v>2</v>
      </c>
    </row>
    <row r="997" spans="1:6" ht="15" customHeight="1">
      <c r="A997" s="368" t="s">
        <v>29</v>
      </c>
      <c r="B997" s="374" t="s">
        <v>5153</v>
      </c>
      <c r="C997" s="362" t="s">
        <v>85</v>
      </c>
      <c r="D997" s="411" t="s">
        <v>5152</v>
      </c>
      <c r="E997" s="422" t="s">
        <v>3800</v>
      </c>
      <c r="F997" s="377">
        <v>2</v>
      </c>
    </row>
    <row r="998" spans="1:6" ht="15" customHeight="1">
      <c r="A998" s="368" t="s">
        <v>29</v>
      </c>
      <c r="B998" s="374" t="s">
        <v>5155</v>
      </c>
      <c r="C998" s="362" t="s">
        <v>445</v>
      </c>
      <c r="D998" s="411" t="s">
        <v>5154</v>
      </c>
      <c r="E998" s="422" t="s">
        <v>49</v>
      </c>
      <c r="F998" s="378">
        <v>1</v>
      </c>
    </row>
    <row r="999" spans="1:6" ht="15" customHeight="1">
      <c r="A999" s="368" t="s">
        <v>29</v>
      </c>
      <c r="B999" s="374" t="s">
        <v>5157</v>
      </c>
      <c r="C999" s="362" t="s">
        <v>41</v>
      </c>
      <c r="D999" s="411" t="s">
        <v>5156</v>
      </c>
      <c r="E999" s="422" t="s">
        <v>49</v>
      </c>
      <c r="F999" s="368">
        <v>3</v>
      </c>
    </row>
    <row r="1000" spans="1:6" ht="15" customHeight="1">
      <c r="A1000" s="368" t="s">
        <v>29</v>
      </c>
      <c r="B1000" s="374" t="s">
        <v>5159</v>
      </c>
      <c r="C1000" s="362" t="s">
        <v>68</v>
      </c>
      <c r="D1000" s="411" t="s">
        <v>5158</v>
      </c>
      <c r="E1000" s="422" t="s">
        <v>3800</v>
      </c>
      <c r="F1000" s="377">
        <v>1</v>
      </c>
    </row>
    <row r="1001" spans="1:6" ht="15" customHeight="1">
      <c r="A1001" s="368" t="s">
        <v>29</v>
      </c>
      <c r="B1001" s="374" t="s">
        <v>5161</v>
      </c>
      <c r="C1001" s="362" t="s">
        <v>312</v>
      </c>
      <c r="D1001" s="411" t="s">
        <v>5160</v>
      </c>
      <c r="E1001" s="422" t="s">
        <v>3794</v>
      </c>
      <c r="F1001" s="378">
        <v>2</v>
      </c>
    </row>
    <row r="1002" spans="1:6" ht="15" customHeight="1">
      <c r="A1002" s="368" t="s">
        <v>29</v>
      </c>
      <c r="B1002" s="374" t="s">
        <v>5163</v>
      </c>
      <c r="C1002" s="362" t="s">
        <v>319</v>
      </c>
      <c r="D1002" s="411" t="s">
        <v>5162</v>
      </c>
      <c r="E1002" s="422" t="s">
        <v>3800</v>
      </c>
      <c r="F1002" s="377">
        <v>3</v>
      </c>
    </row>
    <row r="1003" spans="1:6" ht="15" customHeight="1">
      <c r="A1003" s="368" t="s">
        <v>29</v>
      </c>
      <c r="B1003" s="374" t="s">
        <v>5165</v>
      </c>
      <c r="C1003" s="362" t="s">
        <v>325</v>
      </c>
      <c r="D1003" s="411" t="s">
        <v>5164</v>
      </c>
      <c r="E1003" s="422" t="s">
        <v>3800</v>
      </c>
      <c r="F1003" s="378">
        <v>2</v>
      </c>
    </row>
    <row r="1004" spans="1:6" ht="15" customHeight="1">
      <c r="A1004" s="368" t="s">
        <v>29</v>
      </c>
      <c r="B1004" s="374" t="s">
        <v>5167</v>
      </c>
      <c r="C1004" s="362" t="s">
        <v>331</v>
      </c>
      <c r="D1004" s="411" t="s">
        <v>5166</v>
      </c>
      <c r="E1004" s="422" t="s">
        <v>3796</v>
      </c>
      <c r="F1004" s="368">
        <v>1</v>
      </c>
    </row>
    <row r="1005" spans="1:6" ht="15" customHeight="1">
      <c r="A1005" s="368" t="s">
        <v>29</v>
      </c>
      <c r="B1005" s="374" t="s">
        <v>5169</v>
      </c>
      <c r="C1005" s="362" t="s">
        <v>533</v>
      </c>
      <c r="D1005" s="411" t="s">
        <v>5168</v>
      </c>
      <c r="E1005" s="422" t="s">
        <v>3798</v>
      </c>
      <c r="F1005" s="377">
        <v>2</v>
      </c>
    </row>
    <row r="1006" spans="1:6" ht="15" customHeight="1">
      <c r="A1006" s="368" t="s">
        <v>29</v>
      </c>
      <c r="B1006" s="374" t="s">
        <v>5171</v>
      </c>
      <c r="C1006" s="362" t="s">
        <v>197</v>
      </c>
      <c r="D1006" s="411" t="s">
        <v>5170</v>
      </c>
      <c r="E1006" s="422" t="s">
        <v>3796</v>
      </c>
      <c r="F1006" s="378">
        <v>1</v>
      </c>
    </row>
    <row r="1007" spans="1:6" ht="15" customHeight="1">
      <c r="A1007" s="368" t="s">
        <v>29</v>
      </c>
      <c r="B1007" s="374" t="s">
        <v>5173</v>
      </c>
      <c r="C1007" s="362" t="s">
        <v>188</v>
      </c>
      <c r="D1007" s="411" t="s">
        <v>5172</v>
      </c>
      <c r="E1007" s="422" t="s">
        <v>3798</v>
      </c>
      <c r="F1007" s="368">
        <v>2</v>
      </c>
    </row>
    <row r="1008" spans="1:6" ht="15" customHeight="1">
      <c r="A1008" s="368" t="s">
        <v>29</v>
      </c>
      <c r="B1008" s="374" t="s">
        <v>5175</v>
      </c>
      <c r="C1008" s="362" t="s">
        <v>371</v>
      </c>
      <c r="D1008" s="411" t="s">
        <v>5174</v>
      </c>
      <c r="E1008" s="422" t="s">
        <v>3800</v>
      </c>
      <c r="F1008" s="377">
        <v>1</v>
      </c>
    </row>
    <row r="1009" spans="1:6" ht="15" customHeight="1">
      <c r="A1009" s="368" t="s">
        <v>29</v>
      </c>
      <c r="B1009" s="374" t="s">
        <v>5177</v>
      </c>
      <c r="C1009" s="362" t="s">
        <v>358</v>
      </c>
      <c r="D1009" s="411" t="s">
        <v>5176</v>
      </c>
      <c r="E1009" s="422" t="s">
        <v>3800</v>
      </c>
      <c r="F1009" s="378">
        <v>2</v>
      </c>
    </row>
    <row r="1010" spans="1:6" ht="15" customHeight="1">
      <c r="A1010" s="368" t="s">
        <v>29</v>
      </c>
      <c r="B1010" s="374" t="s">
        <v>5179</v>
      </c>
      <c r="C1010" s="362" t="s">
        <v>365</v>
      </c>
      <c r="D1010" s="411" t="s">
        <v>5178</v>
      </c>
      <c r="E1010" s="422" t="s">
        <v>3798</v>
      </c>
      <c r="F1010" s="368">
        <v>2</v>
      </c>
    </row>
    <row r="1011" spans="1:6" ht="15" customHeight="1">
      <c r="A1011" s="368" t="s">
        <v>29</v>
      </c>
      <c r="B1011" s="374" t="s">
        <v>5181</v>
      </c>
      <c r="C1011" s="362" t="s">
        <v>379</v>
      </c>
      <c r="D1011" s="411" t="s">
        <v>5180</v>
      </c>
      <c r="E1011" s="422" t="s">
        <v>3798</v>
      </c>
      <c r="F1011" s="377">
        <v>1</v>
      </c>
    </row>
    <row r="1012" spans="1:6" ht="15" customHeight="1">
      <c r="A1012" s="368" t="s">
        <v>29</v>
      </c>
      <c r="B1012" s="374" t="s">
        <v>5183</v>
      </c>
      <c r="C1012" s="362" t="s">
        <v>929</v>
      </c>
      <c r="D1012" s="411" t="s">
        <v>5182</v>
      </c>
      <c r="E1012" s="422" t="s">
        <v>3798</v>
      </c>
      <c r="F1012" s="378">
        <v>3</v>
      </c>
    </row>
    <row r="1013" spans="1:6" ht="15" customHeight="1">
      <c r="A1013" s="368" t="s">
        <v>29</v>
      </c>
      <c r="B1013" s="374" t="s">
        <v>5185</v>
      </c>
      <c r="C1013" s="362" t="s">
        <v>284</v>
      </c>
      <c r="D1013" s="411" t="s">
        <v>5184</v>
      </c>
      <c r="E1013" s="422" t="s">
        <v>3794</v>
      </c>
      <c r="F1013" s="368">
        <v>1</v>
      </c>
    </row>
    <row r="1014" spans="1:6" ht="15" customHeight="1">
      <c r="A1014" s="368" t="s">
        <v>29</v>
      </c>
      <c r="B1014" s="374" t="s">
        <v>5187</v>
      </c>
      <c r="C1014" s="362" t="s">
        <v>2173</v>
      </c>
      <c r="D1014" s="411" t="s">
        <v>5186</v>
      </c>
      <c r="E1014" s="422" t="s">
        <v>3794</v>
      </c>
      <c r="F1014" s="377">
        <v>1</v>
      </c>
    </row>
    <row r="1015" spans="1:6" ht="15" customHeight="1">
      <c r="A1015" s="368" t="s">
        <v>29</v>
      </c>
      <c r="B1015" s="374" t="s">
        <v>5189</v>
      </c>
      <c r="C1015" s="362" t="s">
        <v>400</v>
      </c>
      <c r="D1015" s="411" t="s">
        <v>5188</v>
      </c>
      <c r="E1015" s="422" t="s">
        <v>3798</v>
      </c>
      <c r="F1015" s="378">
        <v>2</v>
      </c>
    </row>
    <row r="1016" spans="1:6" ht="15" customHeight="1">
      <c r="A1016" s="368" t="s">
        <v>29</v>
      </c>
      <c r="B1016" s="374" t="s">
        <v>5191</v>
      </c>
      <c r="C1016" s="362" t="s">
        <v>2202</v>
      </c>
      <c r="D1016" s="411" t="s">
        <v>5190</v>
      </c>
      <c r="E1016" s="422" t="s">
        <v>3800</v>
      </c>
      <c r="F1016" s="368">
        <v>1</v>
      </c>
    </row>
    <row r="1017" spans="1:6" ht="15" customHeight="1">
      <c r="A1017" s="368" t="s">
        <v>29</v>
      </c>
      <c r="B1017" s="374" t="s">
        <v>5193</v>
      </c>
      <c r="C1017" s="362" t="s">
        <v>57</v>
      </c>
      <c r="D1017" s="411" t="s">
        <v>5192</v>
      </c>
      <c r="E1017" s="422" t="s">
        <v>3798</v>
      </c>
      <c r="F1017" s="377">
        <v>2</v>
      </c>
    </row>
    <row r="1018" spans="1:6" ht="15" customHeight="1">
      <c r="A1018" s="368" t="s">
        <v>29</v>
      </c>
      <c r="B1018" s="374" t="s">
        <v>5195</v>
      </c>
      <c r="C1018" s="362" t="s">
        <v>425</v>
      </c>
      <c r="D1018" s="411" t="s">
        <v>5194</v>
      </c>
      <c r="E1018" s="422" t="s">
        <v>3796</v>
      </c>
      <c r="F1018" s="378">
        <v>1</v>
      </c>
    </row>
    <row r="1019" spans="1:6" ht="15" customHeight="1">
      <c r="A1019" s="368" t="s">
        <v>29</v>
      </c>
      <c r="B1019" s="374" t="s">
        <v>5197</v>
      </c>
      <c r="C1019" s="362" t="s">
        <v>331</v>
      </c>
      <c r="D1019" s="411" t="s">
        <v>5196</v>
      </c>
      <c r="E1019" s="422" t="s">
        <v>3796</v>
      </c>
      <c r="F1019" s="368">
        <v>1</v>
      </c>
    </row>
    <row r="1020" spans="1:6" ht="15" customHeight="1">
      <c r="A1020" s="368" t="s">
        <v>29</v>
      </c>
      <c r="B1020" s="374" t="s">
        <v>5199</v>
      </c>
      <c r="C1020" s="362" t="s">
        <v>418</v>
      </c>
      <c r="D1020" s="411" t="s">
        <v>5198</v>
      </c>
      <c r="E1020" s="422" t="s">
        <v>3794</v>
      </c>
      <c r="F1020" s="377">
        <v>2</v>
      </c>
    </row>
    <row r="1021" spans="1:6" ht="15" customHeight="1">
      <c r="A1021" s="368" t="s">
        <v>29</v>
      </c>
      <c r="B1021" s="374" t="s">
        <v>5201</v>
      </c>
      <c r="C1021" s="362" t="s">
        <v>432</v>
      </c>
      <c r="D1021" s="411" t="s">
        <v>5200</v>
      </c>
      <c r="E1021" s="422" t="s">
        <v>3796</v>
      </c>
      <c r="F1021" s="378">
        <v>2</v>
      </c>
    </row>
    <row r="1022" spans="1:6" ht="15" customHeight="1">
      <c r="A1022" s="368" t="s">
        <v>29</v>
      </c>
      <c r="B1022" s="374" t="s">
        <v>5203</v>
      </c>
      <c r="C1022" s="362" t="s">
        <v>406</v>
      </c>
      <c r="D1022" s="411" t="s">
        <v>5202</v>
      </c>
      <c r="E1022" s="422" t="s">
        <v>3796</v>
      </c>
      <c r="F1022" s="368">
        <v>1</v>
      </c>
    </row>
    <row r="1023" spans="1:6" ht="15" customHeight="1">
      <c r="A1023" s="368" t="s">
        <v>29</v>
      </c>
      <c r="B1023" s="374" t="s">
        <v>5205</v>
      </c>
      <c r="C1023" s="362" t="s">
        <v>439</v>
      </c>
      <c r="D1023" s="411" t="s">
        <v>5204</v>
      </c>
      <c r="E1023" s="422" t="s">
        <v>3798</v>
      </c>
      <c r="F1023" s="377">
        <v>1</v>
      </c>
    </row>
    <row r="1024" spans="1:6" ht="15" customHeight="1">
      <c r="A1024" s="368" t="s">
        <v>29</v>
      </c>
      <c r="B1024" s="374" t="s">
        <v>5207</v>
      </c>
      <c r="C1024" s="362" t="s">
        <v>2247</v>
      </c>
      <c r="D1024" s="411" t="s">
        <v>5206</v>
      </c>
      <c r="E1024" s="422" t="s">
        <v>49</v>
      </c>
      <c r="F1024" s="378">
        <v>1</v>
      </c>
    </row>
    <row r="1025" spans="1:6" ht="15" customHeight="1">
      <c r="A1025" s="368" t="s">
        <v>29</v>
      </c>
      <c r="B1025" s="374" t="s">
        <v>5209</v>
      </c>
      <c r="C1025" s="362" t="s">
        <v>398</v>
      </c>
      <c r="D1025" s="411" t="s">
        <v>5208</v>
      </c>
      <c r="E1025" s="422" t="s">
        <v>3798</v>
      </c>
      <c r="F1025" s="368">
        <v>1</v>
      </c>
    </row>
    <row r="1026" spans="1:6" ht="15" customHeight="1">
      <c r="A1026" s="368" t="s">
        <v>29</v>
      </c>
      <c r="B1026" s="374" t="s">
        <v>5211</v>
      </c>
      <c r="C1026" s="362" t="s">
        <v>453</v>
      </c>
      <c r="D1026" s="411" t="s">
        <v>5210</v>
      </c>
      <c r="E1026" s="422" t="s">
        <v>3794</v>
      </c>
      <c r="F1026" s="377">
        <v>2</v>
      </c>
    </row>
    <row r="1027" spans="1:6" ht="15" customHeight="1">
      <c r="A1027" s="368" t="s">
        <v>29</v>
      </c>
      <c r="B1027" s="374" t="s">
        <v>5213</v>
      </c>
      <c r="C1027" s="362" t="s">
        <v>539</v>
      </c>
      <c r="D1027" s="411" t="s">
        <v>5212</v>
      </c>
      <c r="E1027" s="422" t="s">
        <v>3796</v>
      </c>
      <c r="F1027" s="378">
        <v>2</v>
      </c>
    </row>
    <row r="1028" spans="1:6" ht="15" customHeight="1">
      <c r="A1028" s="368" t="s">
        <v>29</v>
      </c>
      <c r="B1028" s="374" t="s">
        <v>5215</v>
      </c>
      <c r="C1028" s="362" t="s">
        <v>2386</v>
      </c>
      <c r="D1028" s="411" t="s">
        <v>5214</v>
      </c>
      <c r="E1028" s="422" t="s">
        <v>3798</v>
      </c>
      <c r="F1028" s="368">
        <v>1</v>
      </c>
    </row>
    <row r="1029" spans="1:6" ht="15" customHeight="1">
      <c r="A1029" s="368" t="s">
        <v>29</v>
      </c>
      <c r="B1029" s="374" t="s">
        <v>5217</v>
      </c>
      <c r="C1029" s="362" t="s">
        <v>545</v>
      </c>
      <c r="D1029" s="411" t="s">
        <v>5216</v>
      </c>
      <c r="E1029" s="422" t="s">
        <v>3794</v>
      </c>
      <c r="F1029" s="377">
        <v>1</v>
      </c>
    </row>
    <row r="1030" spans="1:6" ht="15" customHeight="1">
      <c r="A1030" s="368" t="s">
        <v>29</v>
      </c>
      <c r="B1030" s="374" t="s">
        <v>5219</v>
      </c>
      <c r="C1030" s="362" t="s">
        <v>2288</v>
      </c>
      <c r="D1030" s="411" t="s">
        <v>5218</v>
      </c>
      <c r="E1030" s="422" t="s">
        <v>3796</v>
      </c>
      <c r="F1030" s="378">
        <v>1</v>
      </c>
    </row>
    <row r="1031" spans="1:6" ht="15" customHeight="1">
      <c r="A1031" s="368" t="s">
        <v>29</v>
      </c>
      <c r="B1031" s="374" t="s">
        <v>5221</v>
      </c>
      <c r="C1031" s="362" t="s">
        <v>558</v>
      </c>
      <c r="D1031" s="411" t="s">
        <v>5220</v>
      </c>
      <c r="E1031" s="422" t="s">
        <v>3794</v>
      </c>
      <c r="F1031" s="377">
        <v>1</v>
      </c>
    </row>
    <row r="1032" spans="1:6" ht="15" customHeight="1">
      <c r="A1032" s="368" t="s">
        <v>29</v>
      </c>
      <c r="B1032" s="374" t="s">
        <v>5223</v>
      </c>
      <c r="C1032" s="362" t="s">
        <v>940</v>
      </c>
      <c r="D1032" s="411" t="s">
        <v>5222</v>
      </c>
      <c r="E1032" s="422" t="s">
        <v>3798</v>
      </c>
      <c r="F1032" s="378">
        <v>2</v>
      </c>
    </row>
    <row r="1033" spans="1:6" ht="15" customHeight="1">
      <c r="A1033" s="368" t="s">
        <v>29</v>
      </c>
      <c r="B1033" s="374" t="s">
        <v>5225</v>
      </c>
      <c r="C1033" s="362" t="s">
        <v>614</v>
      </c>
      <c r="D1033" s="411" t="s">
        <v>5224</v>
      </c>
      <c r="E1033" s="422" t="s">
        <v>3798</v>
      </c>
      <c r="F1033" s="368">
        <v>3</v>
      </c>
    </row>
    <row r="1034" spans="1:6" ht="15" customHeight="1">
      <c r="A1034" s="368" t="s">
        <v>29</v>
      </c>
      <c r="B1034" s="374" t="s">
        <v>5227</v>
      </c>
      <c r="C1034" s="362" t="s">
        <v>1980</v>
      </c>
      <c r="D1034" s="411" t="s">
        <v>5226</v>
      </c>
      <c r="E1034" s="422" t="s">
        <v>3800</v>
      </c>
      <c r="F1034" s="378">
        <v>1</v>
      </c>
    </row>
    <row r="1035" spans="1:6" ht="15" customHeight="1">
      <c r="A1035" s="368" t="s">
        <v>29</v>
      </c>
      <c r="B1035" s="374" t="s">
        <v>5229</v>
      </c>
      <c r="C1035" s="362" t="s">
        <v>392</v>
      </c>
      <c r="D1035" s="411" t="s">
        <v>5228</v>
      </c>
      <c r="E1035" s="422" t="s">
        <v>3794</v>
      </c>
      <c r="F1035" s="368">
        <v>1</v>
      </c>
    </row>
    <row r="1036" spans="1:6" ht="15" customHeight="1">
      <c r="A1036" s="368" t="s">
        <v>29</v>
      </c>
      <c r="B1036" s="374" t="s">
        <v>5231</v>
      </c>
      <c r="C1036" s="362" t="s">
        <v>277</v>
      </c>
      <c r="D1036" s="411" t="s">
        <v>5230</v>
      </c>
      <c r="E1036" s="422" t="s">
        <v>3800</v>
      </c>
      <c r="F1036" s="377">
        <v>2</v>
      </c>
    </row>
    <row r="1037" spans="1:6" ht="15" customHeight="1">
      <c r="A1037" s="368" t="s">
        <v>29</v>
      </c>
      <c r="B1037" s="374" t="s">
        <v>5233</v>
      </c>
      <c r="C1037" s="362" t="s">
        <v>229</v>
      </c>
      <c r="D1037" s="411" t="s">
        <v>5232</v>
      </c>
      <c r="E1037" s="422" t="s">
        <v>3798</v>
      </c>
      <c r="F1037" s="378">
        <v>1</v>
      </c>
    </row>
    <row r="1038" spans="1:6" ht="15" customHeight="1">
      <c r="A1038" s="368" t="s">
        <v>29</v>
      </c>
      <c r="B1038" s="374" t="s">
        <v>5235</v>
      </c>
      <c r="C1038" s="362" t="s">
        <v>292</v>
      </c>
      <c r="D1038" s="411" t="s">
        <v>5234</v>
      </c>
      <c r="E1038" s="422" t="s">
        <v>3794</v>
      </c>
      <c r="F1038" s="368">
        <v>2</v>
      </c>
    </row>
    <row r="1039" spans="1:6" ht="15" customHeight="1">
      <c r="A1039" s="368" t="s">
        <v>29</v>
      </c>
      <c r="B1039" s="374" t="s">
        <v>5237</v>
      </c>
      <c r="C1039" s="362" t="s">
        <v>2368</v>
      </c>
      <c r="D1039" s="411" t="s">
        <v>5236</v>
      </c>
      <c r="E1039" s="422" t="s">
        <v>3794</v>
      </c>
      <c r="F1039" s="378">
        <v>1</v>
      </c>
    </row>
    <row r="1040" spans="1:6" ht="15" customHeight="1">
      <c r="A1040" s="368" t="s">
        <v>29</v>
      </c>
      <c r="B1040" s="374" t="s">
        <v>5239</v>
      </c>
      <c r="C1040" s="362" t="s">
        <v>2351</v>
      </c>
      <c r="D1040" s="411" t="s">
        <v>5238</v>
      </c>
      <c r="E1040" s="422" t="s">
        <v>3794</v>
      </c>
      <c r="F1040" s="368">
        <v>1</v>
      </c>
    </row>
    <row r="1041" spans="1:6" ht="15" customHeight="1">
      <c r="A1041" s="368" t="s">
        <v>29</v>
      </c>
      <c r="B1041" s="374" t="s">
        <v>5241</v>
      </c>
      <c r="C1041" s="362" t="s">
        <v>277</v>
      </c>
      <c r="D1041" s="411" t="s">
        <v>5240</v>
      </c>
      <c r="E1041" s="422" t="s">
        <v>49</v>
      </c>
      <c r="F1041" s="377">
        <v>1</v>
      </c>
    </row>
    <row r="1042" spans="1:6" ht="15" customHeight="1">
      <c r="A1042" s="368" t="s">
        <v>29</v>
      </c>
      <c r="B1042" s="374" t="s">
        <v>5243</v>
      </c>
      <c r="C1042" s="362" t="s">
        <v>573</v>
      </c>
      <c r="D1042" s="411" t="s">
        <v>5242</v>
      </c>
      <c r="E1042" s="422" t="s">
        <v>3794</v>
      </c>
      <c r="F1042" s="378">
        <v>2</v>
      </c>
    </row>
    <row r="1043" spans="1:6" ht="15" customHeight="1">
      <c r="A1043" s="368" t="s">
        <v>29</v>
      </c>
      <c r="B1043" s="374" t="s">
        <v>5245</v>
      </c>
      <c r="C1043" s="362" t="s">
        <v>565</v>
      </c>
      <c r="D1043" s="411" t="s">
        <v>5244</v>
      </c>
      <c r="E1043" s="422" t="s">
        <v>3794</v>
      </c>
      <c r="F1043" s="368">
        <v>2</v>
      </c>
    </row>
    <row r="1044" spans="1:6" ht="15" customHeight="1">
      <c r="A1044" s="368" t="s">
        <v>29</v>
      </c>
      <c r="B1044" s="374" t="s">
        <v>5247</v>
      </c>
      <c r="C1044" s="362" t="s">
        <v>595</v>
      </c>
      <c r="D1044" s="411" t="s">
        <v>5246</v>
      </c>
      <c r="E1044" s="422" t="s">
        <v>3794</v>
      </c>
      <c r="F1044" s="377">
        <v>1</v>
      </c>
    </row>
    <row r="1045" spans="1:6" ht="15" customHeight="1">
      <c r="A1045" s="368" t="s">
        <v>29</v>
      </c>
      <c r="B1045" s="374" t="s">
        <v>5249</v>
      </c>
      <c r="C1045" s="362" t="s">
        <v>582</v>
      </c>
      <c r="D1045" s="411" t="s">
        <v>5248</v>
      </c>
      <c r="E1045" s="422" t="s">
        <v>3798</v>
      </c>
      <c r="F1045" s="378">
        <v>1</v>
      </c>
    </row>
    <row r="1046" spans="1:6" ht="15" customHeight="1">
      <c r="A1046" s="368" t="s">
        <v>29</v>
      </c>
      <c r="B1046" s="374" t="s">
        <v>5251</v>
      </c>
      <c r="C1046" s="362" t="s">
        <v>589</v>
      </c>
      <c r="D1046" s="411" t="s">
        <v>5250</v>
      </c>
      <c r="E1046" s="422" t="s">
        <v>3798</v>
      </c>
      <c r="F1046" s="368">
        <v>2</v>
      </c>
    </row>
    <row r="1047" spans="1:6" ht="15" customHeight="1">
      <c r="A1047" s="368" t="s">
        <v>29</v>
      </c>
      <c r="B1047" s="374" t="s">
        <v>5253</v>
      </c>
      <c r="C1047" s="362" t="s">
        <v>143</v>
      </c>
      <c r="D1047" s="411" t="s">
        <v>5252</v>
      </c>
      <c r="E1047" s="422" t="s">
        <v>3798</v>
      </c>
      <c r="F1047" s="377">
        <v>1</v>
      </c>
    </row>
    <row r="1048" spans="1:6" ht="15" customHeight="1">
      <c r="A1048" s="368" t="s">
        <v>29</v>
      </c>
      <c r="B1048" s="374" t="s">
        <v>5255</v>
      </c>
      <c r="C1048" s="362" t="s">
        <v>91</v>
      </c>
      <c r="D1048" s="411" t="s">
        <v>5254</v>
      </c>
      <c r="E1048" s="422" t="s">
        <v>3798</v>
      </c>
      <c r="F1048" s="378">
        <v>1</v>
      </c>
    </row>
    <row r="1049" spans="1:6" ht="15" customHeight="1">
      <c r="A1049" s="368" t="s">
        <v>29</v>
      </c>
      <c r="B1049" s="374" t="s">
        <v>5257</v>
      </c>
      <c r="C1049" s="362" t="s">
        <v>946</v>
      </c>
      <c r="D1049" s="411" t="s">
        <v>5256</v>
      </c>
      <c r="E1049" s="422" t="s">
        <v>3798</v>
      </c>
      <c r="F1049" s="368">
        <v>1</v>
      </c>
    </row>
    <row r="1050" spans="1:6" ht="15" customHeight="1">
      <c r="A1050" s="368" t="s">
        <v>29</v>
      </c>
      <c r="B1050" s="374" t="s">
        <v>5259</v>
      </c>
      <c r="C1050" s="362" t="s">
        <v>718</v>
      </c>
      <c r="D1050" s="411" t="s">
        <v>5258</v>
      </c>
      <c r="E1050" s="422" t="s">
        <v>3794</v>
      </c>
      <c r="F1050" s="377">
        <v>2</v>
      </c>
    </row>
    <row r="1051" spans="1:6" ht="15" customHeight="1">
      <c r="A1051" s="368" t="s">
        <v>29</v>
      </c>
      <c r="B1051" s="374" t="s">
        <v>5261</v>
      </c>
      <c r="C1051" s="362" t="s">
        <v>5262</v>
      </c>
      <c r="D1051" s="411" t="s">
        <v>5260</v>
      </c>
      <c r="E1051" s="422" t="s">
        <v>3796</v>
      </c>
      <c r="F1051" s="378">
        <v>1</v>
      </c>
    </row>
    <row r="1052" spans="1:6" ht="15" customHeight="1">
      <c r="A1052" s="368" t="s">
        <v>29</v>
      </c>
      <c r="B1052" s="374" t="s">
        <v>5264</v>
      </c>
      <c r="C1052" s="362" t="s">
        <v>620</v>
      </c>
      <c r="D1052" s="411" t="s">
        <v>5263</v>
      </c>
      <c r="E1052" s="422" t="s">
        <v>3798</v>
      </c>
      <c r="F1052" s="368">
        <v>1</v>
      </c>
    </row>
    <row r="1053" spans="1:6" ht="15" customHeight="1">
      <c r="A1053" s="368" t="s">
        <v>29</v>
      </c>
      <c r="B1053" s="374" t="s">
        <v>5266</v>
      </c>
      <c r="C1053" s="362" t="s">
        <v>445</v>
      </c>
      <c r="D1053" s="411" t="s">
        <v>5265</v>
      </c>
      <c r="E1053" s="422" t="s">
        <v>49</v>
      </c>
      <c r="F1053" s="377">
        <v>3</v>
      </c>
    </row>
    <row r="1054" spans="1:6" ht="15" customHeight="1">
      <c r="A1054" s="368" t="s">
        <v>29</v>
      </c>
      <c r="B1054" s="374" t="s">
        <v>5268</v>
      </c>
      <c r="C1054" s="362" t="s">
        <v>42</v>
      </c>
      <c r="D1054" s="411" t="s">
        <v>5267</v>
      </c>
      <c r="E1054" s="422" t="s">
        <v>49</v>
      </c>
      <c r="F1054" s="378">
        <v>3</v>
      </c>
    </row>
    <row r="1055" spans="1:6" ht="15" customHeight="1">
      <c r="A1055" s="368" t="s">
        <v>29</v>
      </c>
      <c r="B1055" s="374" t="s">
        <v>5270</v>
      </c>
      <c r="C1055" s="362" t="s">
        <v>205</v>
      </c>
      <c r="D1055" s="411" t="s">
        <v>5269</v>
      </c>
      <c r="E1055" s="422" t="s">
        <v>3796</v>
      </c>
      <c r="F1055" s="368">
        <v>1</v>
      </c>
    </row>
    <row r="1056" spans="1:6" ht="15" customHeight="1">
      <c r="A1056" s="368" t="s">
        <v>29</v>
      </c>
      <c r="B1056" s="374" t="s">
        <v>5272</v>
      </c>
      <c r="C1056" s="362" t="s">
        <v>519</v>
      </c>
      <c r="D1056" s="411" t="s">
        <v>5271</v>
      </c>
      <c r="E1056" s="422" t="s">
        <v>49</v>
      </c>
      <c r="F1056" s="377">
        <v>1</v>
      </c>
    </row>
    <row r="1057" spans="1:6" ht="15" customHeight="1">
      <c r="A1057" s="368" t="s">
        <v>29</v>
      </c>
      <c r="B1057" s="374" t="s">
        <v>5274</v>
      </c>
      <c r="C1057" s="362" t="s">
        <v>110</v>
      </c>
      <c r="D1057" s="411" t="s">
        <v>5273</v>
      </c>
      <c r="E1057" s="422" t="s">
        <v>3798</v>
      </c>
      <c r="F1057" s="378">
        <v>2</v>
      </c>
    </row>
    <row r="1058" spans="1:6" ht="15" customHeight="1">
      <c r="A1058" s="368" t="s">
        <v>29</v>
      </c>
      <c r="B1058" s="374" t="s">
        <v>5276</v>
      </c>
      <c r="C1058" s="362" t="s">
        <v>652</v>
      </c>
      <c r="D1058" s="411" t="s">
        <v>5275</v>
      </c>
      <c r="E1058" s="422" t="s">
        <v>3796</v>
      </c>
      <c r="F1058" s="368">
        <v>1</v>
      </c>
    </row>
    <row r="1059" spans="1:6" ht="15" customHeight="1">
      <c r="A1059" s="368" t="s">
        <v>29</v>
      </c>
      <c r="B1059" s="374" t="s">
        <v>5278</v>
      </c>
      <c r="C1059" s="362" t="s">
        <v>2472</v>
      </c>
      <c r="D1059" s="411" t="s">
        <v>5277</v>
      </c>
      <c r="E1059" s="422" t="s">
        <v>3794</v>
      </c>
      <c r="F1059" s="377">
        <v>1</v>
      </c>
    </row>
    <row r="1060" spans="1:6" ht="15" customHeight="1">
      <c r="A1060" s="368" t="s">
        <v>29</v>
      </c>
      <c r="B1060" s="374" t="s">
        <v>5280</v>
      </c>
      <c r="C1060" s="362" t="s">
        <v>131</v>
      </c>
      <c r="D1060" s="411" t="s">
        <v>5279</v>
      </c>
      <c r="E1060" s="422" t="s">
        <v>3798</v>
      </c>
      <c r="F1060" s="378">
        <v>1</v>
      </c>
    </row>
    <row r="1061" spans="1:6" ht="15" customHeight="1">
      <c r="A1061" s="368" t="s">
        <v>29</v>
      </c>
      <c r="B1061" s="374" t="s">
        <v>5282</v>
      </c>
      <c r="C1061" s="362" t="s">
        <v>5283</v>
      </c>
      <c r="D1061" s="411" t="s">
        <v>5281</v>
      </c>
      <c r="E1061" s="422" t="s">
        <v>3798</v>
      </c>
      <c r="F1061" s="368">
        <v>1</v>
      </c>
    </row>
    <row r="1062" spans="1:6" ht="15" customHeight="1">
      <c r="A1062" s="368" t="s">
        <v>29</v>
      </c>
      <c r="B1062" s="374" t="s">
        <v>5285</v>
      </c>
      <c r="C1062" s="362" t="s">
        <v>952</v>
      </c>
      <c r="D1062" s="411" t="s">
        <v>5284</v>
      </c>
      <c r="E1062" s="422" t="s">
        <v>3798</v>
      </c>
      <c r="F1062" s="377">
        <v>2</v>
      </c>
    </row>
    <row r="1063" spans="1:6" ht="15" customHeight="1">
      <c r="A1063" s="368" t="s">
        <v>29</v>
      </c>
      <c r="B1063" s="374" t="s">
        <v>5287</v>
      </c>
      <c r="C1063" s="362" t="s">
        <v>645</v>
      </c>
      <c r="D1063" s="411" t="s">
        <v>5286</v>
      </c>
      <c r="E1063" s="422" t="s">
        <v>3798</v>
      </c>
      <c r="F1063" s="378">
        <v>2</v>
      </c>
    </row>
    <row r="1064" spans="1:6" ht="15" customHeight="1">
      <c r="A1064" s="368" t="s">
        <v>29</v>
      </c>
      <c r="B1064" s="374" t="s">
        <v>5289</v>
      </c>
      <c r="C1064" s="362" t="s">
        <v>2720</v>
      </c>
      <c r="D1064" s="411" t="s">
        <v>5288</v>
      </c>
      <c r="E1064" s="422" t="s">
        <v>3798</v>
      </c>
      <c r="F1064" s="368">
        <v>1</v>
      </c>
    </row>
    <row r="1065" spans="1:6" ht="15" customHeight="1">
      <c r="A1065" s="368" t="s">
        <v>29</v>
      </c>
      <c r="B1065" s="374" t="s">
        <v>5291</v>
      </c>
      <c r="C1065" s="362" t="s">
        <v>670</v>
      </c>
      <c r="D1065" s="411" t="s">
        <v>5290</v>
      </c>
      <c r="E1065" s="422" t="s">
        <v>3798</v>
      </c>
      <c r="F1065" s="377">
        <v>2</v>
      </c>
    </row>
    <row r="1066" spans="1:6" ht="15" customHeight="1">
      <c r="A1066" s="368" t="s">
        <v>29</v>
      </c>
      <c r="B1066" s="374" t="s">
        <v>5293</v>
      </c>
      <c r="C1066" s="362" t="s">
        <v>677</v>
      </c>
      <c r="D1066" s="411" t="s">
        <v>5292</v>
      </c>
      <c r="E1066" s="422" t="s">
        <v>3796</v>
      </c>
      <c r="F1066" s="378">
        <v>2</v>
      </c>
    </row>
    <row r="1067" spans="1:6" ht="15" customHeight="1">
      <c r="A1067" s="368" t="s">
        <v>29</v>
      </c>
      <c r="B1067" s="374" t="s">
        <v>5295</v>
      </c>
      <c r="C1067" s="362" t="s">
        <v>2542</v>
      </c>
      <c r="D1067" s="411" t="s">
        <v>5294</v>
      </c>
      <c r="E1067" s="422" t="s">
        <v>3798</v>
      </c>
      <c r="F1067" s="368">
        <v>1</v>
      </c>
    </row>
    <row r="1068" spans="1:6" ht="15" customHeight="1">
      <c r="A1068" s="368" t="s">
        <v>29</v>
      </c>
      <c r="B1068" s="374" t="s">
        <v>5297</v>
      </c>
      <c r="C1068" s="362" t="s">
        <v>685</v>
      </c>
      <c r="D1068" s="411" t="s">
        <v>5296</v>
      </c>
      <c r="E1068" s="422" t="s">
        <v>3794</v>
      </c>
      <c r="F1068" s="377">
        <v>2</v>
      </c>
    </row>
    <row r="1069" spans="1:6" ht="15" customHeight="1">
      <c r="A1069" s="368" t="s">
        <v>29</v>
      </c>
      <c r="B1069" s="374" t="s">
        <v>5299</v>
      </c>
      <c r="C1069" s="362" t="s">
        <v>159</v>
      </c>
      <c r="D1069" s="411" t="s">
        <v>5298</v>
      </c>
      <c r="E1069" s="422" t="s">
        <v>3798</v>
      </c>
      <c r="F1069" s="368">
        <v>1</v>
      </c>
    </row>
    <row r="1070" spans="1:6" ht="15" customHeight="1">
      <c r="A1070" s="368" t="s">
        <v>29</v>
      </c>
      <c r="B1070" s="374" t="s">
        <v>5301</v>
      </c>
      <c r="C1070" s="362" t="s">
        <v>2559</v>
      </c>
      <c r="D1070" s="411" t="s">
        <v>5300</v>
      </c>
      <c r="E1070" s="422" t="s">
        <v>3796</v>
      </c>
      <c r="F1070" s="377">
        <v>2</v>
      </c>
    </row>
    <row r="1071" spans="1:6" ht="15" customHeight="1">
      <c r="A1071" s="368" t="s">
        <v>29</v>
      </c>
      <c r="B1071" s="374" t="s">
        <v>5303</v>
      </c>
      <c r="C1071" s="362" t="s">
        <v>2553</v>
      </c>
      <c r="D1071" s="411" t="s">
        <v>5302</v>
      </c>
      <c r="E1071" s="422" t="s">
        <v>3794</v>
      </c>
      <c r="F1071" s="378">
        <v>1</v>
      </c>
    </row>
    <row r="1072" spans="1:6" ht="15" customHeight="1">
      <c r="A1072" s="368" t="s">
        <v>29</v>
      </c>
      <c r="B1072" s="374" t="s">
        <v>5305</v>
      </c>
      <c r="C1072" s="362" t="s">
        <v>305</v>
      </c>
      <c r="D1072" s="411" t="s">
        <v>5304</v>
      </c>
      <c r="E1072" s="422" t="s">
        <v>3794</v>
      </c>
      <c r="F1072" s="368">
        <v>2</v>
      </c>
    </row>
    <row r="1073" spans="1:6" ht="15" customHeight="1">
      <c r="A1073" s="368" t="s">
        <v>29</v>
      </c>
      <c r="B1073" s="374" t="s">
        <v>5307</v>
      </c>
      <c r="C1073" s="362" t="s">
        <v>2565</v>
      </c>
      <c r="D1073" s="411" t="s">
        <v>5306</v>
      </c>
      <c r="E1073" s="422" t="s">
        <v>3796</v>
      </c>
      <c r="F1073" s="377">
        <v>1</v>
      </c>
    </row>
    <row r="1074" spans="1:6" ht="15" customHeight="1">
      <c r="A1074" s="368" t="s">
        <v>29</v>
      </c>
      <c r="B1074" s="374" t="s">
        <v>5309</v>
      </c>
      <c r="C1074" s="362" t="s">
        <v>692</v>
      </c>
      <c r="D1074" s="411" t="s">
        <v>5308</v>
      </c>
      <c r="E1074" s="422" t="s">
        <v>3800</v>
      </c>
      <c r="F1074" s="378">
        <v>1</v>
      </c>
    </row>
    <row r="1075" spans="1:6" ht="15" customHeight="1">
      <c r="A1075" s="368" t="s">
        <v>29</v>
      </c>
      <c r="B1075" s="374" t="s">
        <v>5311</v>
      </c>
      <c r="C1075" s="362" t="s">
        <v>699</v>
      </c>
      <c r="D1075" s="411" t="s">
        <v>5310</v>
      </c>
      <c r="E1075" s="422" t="s">
        <v>3800</v>
      </c>
      <c r="F1075" s="368">
        <v>1</v>
      </c>
    </row>
    <row r="1076" spans="1:6" ht="15" customHeight="1">
      <c r="A1076" s="366" t="s">
        <v>5899</v>
      </c>
      <c r="B1076" s="382" t="s">
        <v>6070</v>
      </c>
      <c r="D1076" s="411" t="s">
        <v>6349</v>
      </c>
      <c r="E1076" s="422" t="s">
        <v>3800</v>
      </c>
      <c r="F1076" s="377">
        <v>1</v>
      </c>
    </row>
    <row r="1077" spans="1:6" ht="15" customHeight="1">
      <c r="A1077" s="366" t="s">
        <v>5899</v>
      </c>
      <c r="B1077" s="382" t="s">
        <v>6070</v>
      </c>
      <c r="D1077" s="411" t="s">
        <v>6349</v>
      </c>
      <c r="E1077" s="422" t="s">
        <v>3800</v>
      </c>
      <c r="F1077" s="378">
        <v>1</v>
      </c>
    </row>
    <row r="1078" spans="1:6" ht="15" customHeight="1">
      <c r="A1078" s="366" t="s">
        <v>5899</v>
      </c>
      <c r="B1078" s="382" t="s">
        <v>6071</v>
      </c>
      <c r="D1078" s="411" t="s">
        <v>6433</v>
      </c>
      <c r="E1078" s="422" t="s">
        <v>3794</v>
      </c>
      <c r="F1078" s="368">
        <v>1</v>
      </c>
    </row>
    <row r="1079" spans="1:6" ht="15" customHeight="1">
      <c r="A1079" s="366" t="s">
        <v>5899</v>
      </c>
      <c r="B1079" s="382" t="s">
        <v>6071</v>
      </c>
      <c r="D1079" s="411" t="s">
        <v>6433</v>
      </c>
      <c r="E1079" s="422" t="s">
        <v>3794</v>
      </c>
      <c r="F1079" s="377">
        <v>1</v>
      </c>
    </row>
    <row r="1080" spans="1:6" ht="15" customHeight="1">
      <c r="A1080" s="366" t="s">
        <v>5887</v>
      </c>
      <c r="B1080" s="382" t="s">
        <v>6072</v>
      </c>
      <c r="D1080" s="411" t="s">
        <v>6434</v>
      </c>
      <c r="E1080" s="422" t="s">
        <v>3800</v>
      </c>
      <c r="F1080" s="378">
        <v>1</v>
      </c>
    </row>
    <row r="1081" spans="1:6" ht="15" customHeight="1">
      <c r="A1081" s="366" t="s">
        <v>5887</v>
      </c>
      <c r="B1081" s="382" t="s">
        <v>6072</v>
      </c>
      <c r="D1081" s="411" t="s">
        <v>6434</v>
      </c>
      <c r="E1081" s="422" t="s">
        <v>3800</v>
      </c>
      <c r="F1081" s="368">
        <v>1</v>
      </c>
    </row>
    <row r="1082" spans="1:6" ht="15" customHeight="1">
      <c r="A1082" s="366" t="s">
        <v>5887</v>
      </c>
      <c r="B1082" s="382" t="s">
        <v>6073</v>
      </c>
      <c r="D1082" s="411" t="s">
        <v>6435</v>
      </c>
      <c r="E1082" s="422" t="s">
        <v>49</v>
      </c>
      <c r="F1082" s="377">
        <v>1</v>
      </c>
    </row>
    <row r="1083" spans="1:6" ht="15" customHeight="1">
      <c r="A1083" s="366" t="s">
        <v>5887</v>
      </c>
      <c r="B1083" s="382" t="s">
        <v>6073</v>
      </c>
      <c r="D1083" s="411" t="s">
        <v>6435</v>
      </c>
      <c r="E1083" s="422" t="s">
        <v>49</v>
      </c>
      <c r="F1083" s="378">
        <v>1</v>
      </c>
    </row>
    <row r="1084" spans="1:6" ht="15" customHeight="1">
      <c r="A1084" s="366" t="s">
        <v>5887</v>
      </c>
      <c r="B1084" s="382" t="s">
        <v>5904</v>
      </c>
      <c r="D1084" s="411" t="s">
        <v>6275</v>
      </c>
      <c r="E1084" s="422" t="s">
        <v>3796</v>
      </c>
      <c r="F1084" s="368">
        <v>1</v>
      </c>
    </row>
    <row r="1085" spans="1:6" ht="15" customHeight="1">
      <c r="A1085" s="366" t="s">
        <v>5887</v>
      </c>
      <c r="B1085" s="382" t="s">
        <v>5904</v>
      </c>
      <c r="D1085" s="411" t="s">
        <v>6275</v>
      </c>
      <c r="E1085" s="422" t="s">
        <v>3796</v>
      </c>
      <c r="F1085" s="377">
        <v>1</v>
      </c>
    </row>
    <row r="1086" spans="1:6" ht="15" customHeight="1">
      <c r="A1086" s="366" t="s">
        <v>5887</v>
      </c>
      <c r="B1086" s="382" t="s">
        <v>6074</v>
      </c>
      <c r="D1086" s="411" t="s">
        <v>6436</v>
      </c>
      <c r="E1086" s="422" t="s">
        <v>3798</v>
      </c>
      <c r="F1086" s="378">
        <v>1</v>
      </c>
    </row>
    <row r="1087" spans="1:6" ht="15" customHeight="1">
      <c r="A1087" s="366" t="s">
        <v>5887</v>
      </c>
      <c r="B1087" s="382" t="s">
        <v>6074</v>
      </c>
      <c r="D1087" s="411" t="s">
        <v>6436</v>
      </c>
      <c r="E1087" s="422" t="s">
        <v>3798</v>
      </c>
      <c r="F1087" s="368">
        <v>1</v>
      </c>
    </row>
    <row r="1088" spans="1:6" ht="15" customHeight="1">
      <c r="A1088" s="366" t="s">
        <v>5887</v>
      </c>
      <c r="B1088" s="382" t="s">
        <v>6075</v>
      </c>
      <c r="D1088" s="411" t="s">
        <v>6437</v>
      </c>
      <c r="E1088" s="422" t="s">
        <v>3798</v>
      </c>
      <c r="F1088" s="377">
        <v>1</v>
      </c>
    </row>
    <row r="1089" spans="1:6" ht="15" customHeight="1">
      <c r="A1089" s="366" t="s">
        <v>5887</v>
      </c>
      <c r="B1089" s="382" t="s">
        <v>6075</v>
      </c>
      <c r="D1089" s="411" t="s">
        <v>6437</v>
      </c>
      <c r="E1089" s="422" t="s">
        <v>3798</v>
      </c>
      <c r="F1089" s="378">
        <v>1</v>
      </c>
    </row>
    <row r="1090" spans="1:6" ht="15" customHeight="1">
      <c r="A1090" s="366" t="s">
        <v>5887</v>
      </c>
      <c r="B1090" s="382" t="s">
        <v>6076</v>
      </c>
      <c r="D1090" s="411" t="s">
        <v>6438</v>
      </c>
      <c r="E1090" s="422" t="s">
        <v>3798</v>
      </c>
      <c r="F1090" s="368">
        <v>1</v>
      </c>
    </row>
    <row r="1091" spans="1:6" ht="15" customHeight="1">
      <c r="A1091" s="366" t="s">
        <v>5887</v>
      </c>
      <c r="B1091" s="382" t="s">
        <v>6076</v>
      </c>
      <c r="D1091" s="411" t="s">
        <v>6438</v>
      </c>
      <c r="E1091" s="422" t="s">
        <v>3798</v>
      </c>
      <c r="F1091" s="377">
        <v>1</v>
      </c>
    </row>
    <row r="1092" spans="1:6" ht="15" customHeight="1">
      <c r="A1092" s="366" t="s">
        <v>5887</v>
      </c>
      <c r="B1092" s="382" t="s">
        <v>6077</v>
      </c>
      <c r="D1092" s="411" t="s">
        <v>6439</v>
      </c>
      <c r="E1092" s="422" t="s">
        <v>3798</v>
      </c>
      <c r="F1092" s="378">
        <v>1</v>
      </c>
    </row>
    <row r="1093" spans="1:6" ht="15" customHeight="1">
      <c r="A1093" s="366" t="s">
        <v>5887</v>
      </c>
      <c r="B1093" s="382" t="s">
        <v>6077</v>
      </c>
      <c r="D1093" s="411" t="s">
        <v>6439</v>
      </c>
      <c r="E1093" s="422" t="s">
        <v>3798</v>
      </c>
      <c r="F1093" s="368">
        <v>1</v>
      </c>
    </row>
    <row r="1094" spans="1:6" ht="15" customHeight="1">
      <c r="A1094" s="366"/>
      <c r="B1094" s="374" t="s">
        <v>6651</v>
      </c>
      <c r="D1094" s="411" t="s">
        <v>6672</v>
      </c>
      <c r="E1094" s="422" t="s">
        <v>3796</v>
      </c>
      <c r="F1094" s="377">
        <v>2</v>
      </c>
    </row>
    <row r="1095" spans="1:6" ht="15" customHeight="1">
      <c r="A1095" s="366" t="s">
        <v>5887</v>
      </c>
      <c r="B1095" s="382" t="s">
        <v>6078</v>
      </c>
      <c r="D1095" s="411" t="s">
        <v>6440</v>
      </c>
      <c r="E1095" s="422" t="s">
        <v>3796</v>
      </c>
      <c r="F1095" s="378">
        <v>1</v>
      </c>
    </row>
    <row r="1096" spans="1:6" ht="15" customHeight="1">
      <c r="A1096" s="366" t="s">
        <v>5887</v>
      </c>
      <c r="B1096" s="382" t="s">
        <v>6078</v>
      </c>
      <c r="D1096" s="411" t="s">
        <v>6440</v>
      </c>
      <c r="E1096" s="422" t="s">
        <v>3796</v>
      </c>
      <c r="F1096" s="368">
        <v>1</v>
      </c>
    </row>
    <row r="1097" spans="1:6" ht="15" customHeight="1">
      <c r="A1097" s="366" t="s">
        <v>5887</v>
      </c>
      <c r="B1097" s="382" t="s">
        <v>6079</v>
      </c>
      <c r="D1097" s="411" t="s">
        <v>6441</v>
      </c>
      <c r="E1097" s="422" t="s">
        <v>3798</v>
      </c>
      <c r="F1097" s="377">
        <v>1</v>
      </c>
    </row>
    <row r="1098" spans="1:6" ht="15" customHeight="1">
      <c r="A1098" s="366" t="s">
        <v>5887</v>
      </c>
      <c r="B1098" s="382" t="s">
        <v>6079</v>
      </c>
      <c r="D1098" s="411" t="s">
        <v>6441</v>
      </c>
      <c r="E1098" s="422" t="s">
        <v>3798</v>
      </c>
      <c r="F1098" s="378">
        <v>1</v>
      </c>
    </row>
    <row r="1099" spans="1:6" ht="15" customHeight="1">
      <c r="A1099" s="366" t="s">
        <v>5887</v>
      </c>
      <c r="B1099" s="382" t="s">
        <v>6080</v>
      </c>
      <c r="D1099" s="411" t="s">
        <v>6442</v>
      </c>
      <c r="E1099" s="422" t="s">
        <v>3794</v>
      </c>
      <c r="F1099" s="368">
        <v>1</v>
      </c>
    </row>
    <row r="1100" spans="1:6" ht="15" customHeight="1">
      <c r="A1100" s="366" t="s">
        <v>5887</v>
      </c>
      <c r="B1100" s="382" t="s">
        <v>6080</v>
      </c>
      <c r="D1100" s="411" t="s">
        <v>6442</v>
      </c>
      <c r="E1100" s="422" t="s">
        <v>3794</v>
      </c>
      <c r="F1100" s="377">
        <v>1</v>
      </c>
    </row>
    <row r="1101" spans="1:6" ht="15" customHeight="1">
      <c r="A1101" s="366" t="s">
        <v>5887</v>
      </c>
      <c r="B1101" s="382" t="s">
        <v>6081</v>
      </c>
      <c r="D1101" s="411" t="s">
        <v>6443</v>
      </c>
      <c r="E1101" s="422" t="s">
        <v>3796</v>
      </c>
      <c r="F1101" s="378">
        <v>1</v>
      </c>
    </row>
    <row r="1102" spans="1:6" ht="15" customHeight="1">
      <c r="A1102" s="366" t="s">
        <v>5887</v>
      </c>
      <c r="B1102" s="382" t="s">
        <v>6081</v>
      </c>
      <c r="D1102" s="411" t="s">
        <v>6443</v>
      </c>
      <c r="E1102" s="422" t="s">
        <v>3796</v>
      </c>
      <c r="F1102" s="368">
        <v>1</v>
      </c>
    </row>
    <row r="1103" spans="1:6" ht="15" customHeight="1">
      <c r="A1103" s="366" t="s">
        <v>5887</v>
      </c>
      <c r="B1103" s="382" t="s">
        <v>6060</v>
      </c>
      <c r="D1103" s="411" t="s">
        <v>6426</v>
      </c>
      <c r="E1103" s="422" t="s">
        <v>3794</v>
      </c>
      <c r="F1103" s="377">
        <v>1</v>
      </c>
    </row>
    <row r="1104" spans="1:6" ht="15" customHeight="1">
      <c r="A1104" s="366" t="s">
        <v>5887</v>
      </c>
      <c r="B1104" s="382" t="s">
        <v>6060</v>
      </c>
      <c r="D1104" s="411" t="s">
        <v>6426</v>
      </c>
      <c r="E1104" s="422" t="s">
        <v>3794</v>
      </c>
      <c r="F1104" s="378">
        <v>1</v>
      </c>
    </row>
    <row r="1105" spans="1:6" ht="15" customHeight="1">
      <c r="A1105" s="366" t="s">
        <v>5887</v>
      </c>
      <c r="B1105" s="382" t="s">
        <v>6038</v>
      </c>
      <c r="D1105" s="411" t="s">
        <v>6405</v>
      </c>
      <c r="E1105" s="422" t="s">
        <v>3798</v>
      </c>
      <c r="F1105" s="368">
        <v>1</v>
      </c>
    </row>
    <row r="1106" spans="1:6" ht="15" customHeight="1">
      <c r="A1106" s="366" t="s">
        <v>5887</v>
      </c>
      <c r="B1106" s="382" t="s">
        <v>6038</v>
      </c>
      <c r="D1106" s="411" t="s">
        <v>6405</v>
      </c>
      <c r="E1106" s="422" t="s">
        <v>3798</v>
      </c>
      <c r="F1106" s="377">
        <v>1</v>
      </c>
    </row>
    <row r="1107" spans="1:6" ht="15" customHeight="1">
      <c r="A1107" s="366" t="s">
        <v>5890</v>
      </c>
      <c r="B1107" s="382" t="s">
        <v>6082</v>
      </c>
      <c r="D1107" s="411" t="s">
        <v>6444</v>
      </c>
      <c r="E1107" s="422" t="s">
        <v>49</v>
      </c>
      <c r="F1107" s="378">
        <v>1</v>
      </c>
    </row>
    <row r="1108" spans="1:6" ht="15" customHeight="1">
      <c r="A1108" s="366" t="s">
        <v>5890</v>
      </c>
      <c r="B1108" s="382" t="s">
        <v>6082</v>
      </c>
      <c r="D1108" s="411" t="s">
        <v>6444</v>
      </c>
      <c r="E1108" s="422" t="s">
        <v>49</v>
      </c>
      <c r="F1108" s="368">
        <v>1</v>
      </c>
    </row>
    <row r="1109" spans="1:6" ht="15" customHeight="1">
      <c r="A1109" s="366" t="s">
        <v>5889</v>
      </c>
      <c r="B1109" s="382" t="s">
        <v>6083</v>
      </c>
      <c r="D1109" s="411" t="s">
        <v>6445</v>
      </c>
      <c r="E1109" s="422" t="s">
        <v>49</v>
      </c>
      <c r="F1109" s="377">
        <v>1</v>
      </c>
    </row>
    <row r="1110" spans="1:6" ht="15" customHeight="1">
      <c r="A1110" s="366" t="s">
        <v>5889</v>
      </c>
      <c r="B1110" s="382" t="s">
        <v>6083</v>
      </c>
      <c r="D1110" s="411" t="s">
        <v>6445</v>
      </c>
      <c r="E1110" s="422" t="s">
        <v>49</v>
      </c>
      <c r="F1110" s="378">
        <v>1</v>
      </c>
    </row>
    <row r="1111" spans="1:6" ht="15" customHeight="1">
      <c r="A1111" s="366" t="s">
        <v>5889</v>
      </c>
      <c r="B1111" s="382" t="s">
        <v>6083</v>
      </c>
      <c r="D1111" s="411" t="s">
        <v>6445</v>
      </c>
      <c r="E1111" s="422" t="s">
        <v>49</v>
      </c>
      <c r="F1111" s="368">
        <v>1</v>
      </c>
    </row>
    <row r="1112" spans="1:6" ht="15" customHeight="1">
      <c r="A1112" s="366" t="s">
        <v>5889</v>
      </c>
      <c r="B1112" s="382" t="s">
        <v>6083</v>
      </c>
      <c r="D1112" s="411" t="s">
        <v>6445</v>
      </c>
      <c r="E1112" s="422" t="s">
        <v>49</v>
      </c>
      <c r="F1112" s="377">
        <v>1</v>
      </c>
    </row>
    <row r="1113" spans="1:6" ht="15" customHeight="1">
      <c r="A1113" s="366" t="s">
        <v>5888</v>
      </c>
      <c r="B1113" s="382" t="s">
        <v>6084</v>
      </c>
      <c r="D1113" s="411" t="s">
        <v>6365</v>
      </c>
      <c r="E1113" s="422" t="s">
        <v>3794</v>
      </c>
      <c r="F1113" s="378">
        <v>1</v>
      </c>
    </row>
    <row r="1114" spans="1:6" ht="15" customHeight="1">
      <c r="A1114" s="366" t="s">
        <v>5888</v>
      </c>
      <c r="B1114" s="382" t="s">
        <v>6084</v>
      </c>
      <c r="D1114" s="411" t="s">
        <v>6365</v>
      </c>
      <c r="E1114" s="422" t="s">
        <v>3794</v>
      </c>
      <c r="F1114" s="368">
        <v>1</v>
      </c>
    </row>
    <row r="1115" spans="1:6" ht="15" customHeight="1">
      <c r="A1115" s="366" t="s">
        <v>5888</v>
      </c>
      <c r="B1115" s="382" t="s">
        <v>6038</v>
      </c>
      <c r="D1115" s="411" t="s">
        <v>6405</v>
      </c>
      <c r="E1115" s="422" t="s">
        <v>3798</v>
      </c>
      <c r="F1115" s="377">
        <v>1</v>
      </c>
    </row>
    <row r="1116" spans="1:6" ht="15" customHeight="1">
      <c r="A1116" s="366" t="s">
        <v>5888</v>
      </c>
      <c r="B1116" s="382" t="s">
        <v>6038</v>
      </c>
      <c r="D1116" s="411" t="s">
        <v>6405</v>
      </c>
      <c r="E1116" s="422" t="s">
        <v>3798</v>
      </c>
      <c r="F1116" s="378">
        <v>1</v>
      </c>
    </row>
    <row r="1117" spans="1:6" ht="15" customHeight="1">
      <c r="A1117" s="368" t="s">
        <v>958</v>
      </c>
      <c r="B1117" s="374" t="s">
        <v>5313</v>
      </c>
      <c r="C1117" s="362" t="s">
        <v>2756</v>
      </c>
      <c r="D1117" s="411" t="s">
        <v>5312</v>
      </c>
      <c r="E1117" s="422" t="s">
        <v>3796</v>
      </c>
      <c r="F1117" s="368">
        <v>2</v>
      </c>
    </row>
    <row r="1118" spans="1:6" ht="15" customHeight="1">
      <c r="A1118" s="368" t="s">
        <v>958</v>
      </c>
      <c r="B1118" s="374" t="s">
        <v>5315</v>
      </c>
      <c r="C1118" s="362" t="s">
        <v>2762</v>
      </c>
      <c r="D1118" s="411" t="s">
        <v>5314</v>
      </c>
      <c r="E1118" s="422" t="s">
        <v>3794</v>
      </c>
      <c r="F1118" s="377">
        <v>1</v>
      </c>
    </row>
    <row r="1119" spans="1:6" ht="15" customHeight="1">
      <c r="A1119" s="368" t="s">
        <v>958</v>
      </c>
      <c r="B1119" s="374" t="s">
        <v>5317</v>
      </c>
      <c r="C1119" s="362" t="s">
        <v>2768</v>
      </c>
      <c r="D1119" s="411" t="s">
        <v>5316</v>
      </c>
      <c r="E1119" s="422" t="s">
        <v>3796</v>
      </c>
      <c r="F1119" s="378">
        <v>1</v>
      </c>
    </row>
    <row r="1120" spans="1:6" ht="15" customHeight="1">
      <c r="A1120" s="368" t="s">
        <v>958</v>
      </c>
      <c r="B1120" s="374" t="s">
        <v>5319</v>
      </c>
      <c r="C1120" s="362" t="s">
        <v>2774</v>
      </c>
      <c r="D1120" s="411" t="s">
        <v>5318</v>
      </c>
      <c r="E1120" s="422" t="s">
        <v>3798</v>
      </c>
      <c r="F1120" s="368">
        <v>1</v>
      </c>
    </row>
    <row r="1121" spans="1:6" ht="15" customHeight="1">
      <c r="A1121" s="368" t="s">
        <v>958</v>
      </c>
      <c r="B1121" s="374" t="s">
        <v>5321</v>
      </c>
      <c r="C1121" s="362" t="s">
        <v>2300</v>
      </c>
      <c r="D1121" s="411" t="s">
        <v>5320</v>
      </c>
      <c r="E1121" s="422" t="s">
        <v>3794</v>
      </c>
      <c r="F1121" s="377">
        <v>1</v>
      </c>
    </row>
    <row r="1122" spans="1:6" ht="15" customHeight="1">
      <c r="A1122" s="368" t="s">
        <v>958</v>
      </c>
      <c r="B1122" s="374" t="s">
        <v>5322</v>
      </c>
      <c r="C1122" s="362" t="s">
        <v>278</v>
      </c>
      <c r="D1122" s="411" t="s">
        <v>4969</v>
      </c>
      <c r="E1122" s="422" t="s">
        <v>3800</v>
      </c>
      <c r="F1122" s="378">
        <v>1</v>
      </c>
    </row>
    <row r="1123" spans="1:6" ht="15" customHeight="1">
      <c r="A1123" s="368" t="s">
        <v>958</v>
      </c>
      <c r="B1123" s="374" t="s">
        <v>4870</v>
      </c>
      <c r="C1123" s="362" t="s">
        <v>270</v>
      </c>
      <c r="D1123" s="411" t="s">
        <v>4815</v>
      </c>
      <c r="E1123" s="422" t="s">
        <v>3798</v>
      </c>
      <c r="F1123" s="368">
        <v>1</v>
      </c>
    </row>
    <row r="1124" spans="1:6" ht="15" customHeight="1">
      <c r="A1124" s="368" t="s">
        <v>958</v>
      </c>
      <c r="B1124" s="374" t="s">
        <v>5324</v>
      </c>
      <c r="C1124" s="362" t="s">
        <v>959</v>
      </c>
      <c r="D1124" s="411" t="s">
        <v>5323</v>
      </c>
      <c r="E1124" s="422" t="s">
        <v>3798</v>
      </c>
      <c r="F1124" s="377">
        <v>1</v>
      </c>
    </row>
    <row r="1125" spans="1:6" ht="15" customHeight="1">
      <c r="A1125" s="368" t="s">
        <v>958</v>
      </c>
      <c r="B1125" s="374" t="s">
        <v>5326</v>
      </c>
      <c r="C1125" s="362" t="s">
        <v>49</v>
      </c>
      <c r="D1125" s="411" t="s">
        <v>5325</v>
      </c>
      <c r="E1125" s="422" t="s">
        <v>49</v>
      </c>
      <c r="F1125" s="378">
        <v>1</v>
      </c>
    </row>
    <row r="1126" spans="1:6" ht="15" customHeight="1">
      <c r="A1126" s="368" t="s">
        <v>958</v>
      </c>
      <c r="B1126" s="374" t="s">
        <v>5328</v>
      </c>
      <c r="C1126" s="362" t="s">
        <v>1097</v>
      </c>
      <c r="D1126" s="411" t="s">
        <v>5327</v>
      </c>
      <c r="E1126" s="422" t="s">
        <v>3794</v>
      </c>
      <c r="F1126" s="368">
        <v>1</v>
      </c>
    </row>
    <row r="1127" spans="1:6" ht="15" customHeight="1">
      <c r="A1127" s="368" t="s">
        <v>958</v>
      </c>
      <c r="B1127" s="374" t="s">
        <v>5330</v>
      </c>
      <c r="C1127" s="362" t="s">
        <v>1073</v>
      </c>
      <c r="D1127" s="411" t="s">
        <v>5329</v>
      </c>
      <c r="E1127" s="422" t="s">
        <v>3796</v>
      </c>
      <c r="F1127" s="377">
        <v>1</v>
      </c>
    </row>
    <row r="1128" spans="1:6" ht="15" customHeight="1">
      <c r="A1128" s="368" t="s">
        <v>958</v>
      </c>
      <c r="B1128" s="374" t="s">
        <v>5332</v>
      </c>
      <c r="C1128" s="362" t="s">
        <v>159</v>
      </c>
      <c r="D1128" s="411" t="s">
        <v>5331</v>
      </c>
      <c r="E1128" s="422" t="s">
        <v>3798</v>
      </c>
      <c r="F1128" s="378">
        <v>1</v>
      </c>
    </row>
    <row r="1129" spans="1:6" ht="15" customHeight="1">
      <c r="A1129" s="368" t="s">
        <v>958</v>
      </c>
      <c r="B1129" s="374" t="s">
        <v>5334</v>
      </c>
      <c r="C1129" s="362" t="s">
        <v>2781</v>
      </c>
      <c r="D1129" s="411" t="s">
        <v>5333</v>
      </c>
      <c r="E1129" s="422" t="s">
        <v>3798</v>
      </c>
      <c r="F1129" s="368">
        <v>1</v>
      </c>
    </row>
    <row r="1130" spans="1:6" ht="15" customHeight="1">
      <c r="A1130" s="368" t="s">
        <v>958</v>
      </c>
      <c r="B1130" s="374" t="s">
        <v>5336</v>
      </c>
      <c r="C1130" s="362" t="s">
        <v>2230</v>
      </c>
      <c r="D1130" s="411" t="s">
        <v>5335</v>
      </c>
      <c r="E1130" s="422" t="s">
        <v>3798</v>
      </c>
      <c r="F1130" s="377">
        <v>1</v>
      </c>
    </row>
    <row r="1131" spans="1:6" ht="15" customHeight="1">
      <c r="A1131" s="368" t="s">
        <v>958</v>
      </c>
      <c r="B1131" s="374" t="s">
        <v>5338</v>
      </c>
      <c r="C1131" s="362" t="s">
        <v>2804</v>
      </c>
      <c r="D1131" s="411" t="s">
        <v>5337</v>
      </c>
      <c r="E1131" s="422" t="s">
        <v>3798</v>
      </c>
      <c r="F1131" s="377">
        <v>1</v>
      </c>
    </row>
    <row r="1132" spans="1:6" ht="15" customHeight="1">
      <c r="A1132" s="368" t="s">
        <v>958</v>
      </c>
      <c r="B1132" s="374" t="s">
        <v>5340</v>
      </c>
      <c r="C1132" s="362" t="s">
        <v>2832</v>
      </c>
      <c r="D1132" s="411" t="s">
        <v>5339</v>
      </c>
      <c r="E1132" s="422" t="s">
        <v>3796</v>
      </c>
      <c r="F1132" s="378">
        <v>1</v>
      </c>
    </row>
    <row r="1133" spans="1:6" ht="15" customHeight="1">
      <c r="A1133" s="368" t="s">
        <v>958</v>
      </c>
      <c r="B1133" s="374" t="s">
        <v>5342</v>
      </c>
      <c r="C1133" s="362" t="s">
        <v>305</v>
      </c>
      <c r="D1133" s="411" t="s">
        <v>5341</v>
      </c>
      <c r="E1133" s="422" t="s">
        <v>3794</v>
      </c>
      <c r="F1133" s="368">
        <v>1</v>
      </c>
    </row>
    <row r="1134" spans="1:6" ht="15" customHeight="1">
      <c r="A1134" s="368" t="s">
        <v>958</v>
      </c>
      <c r="B1134" s="374" t="s">
        <v>5344</v>
      </c>
      <c r="C1134" s="362" t="s">
        <v>68</v>
      </c>
      <c r="D1134" s="411" t="s">
        <v>5343</v>
      </c>
      <c r="E1134" s="422" t="s">
        <v>3800</v>
      </c>
      <c r="F1134" s="377">
        <v>1</v>
      </c>
    </row>
    <row r="1135" spans="1:6" ht="15" customHeight="1">
      <c r="A1135" s="368" t="s">
        <v>958</v>
      </c>
      <c r="B1135" s="374" t="s">
        <v>5346</v>
      </c>
      <c r="C1135" s="362" t="s">
        <v>2856</v>
      </c>
      <c r="D1135" s="411" t="s">
        <v>5345</v>
      </c>
      <c r="E1135" s="422" t="s">
        <v>3794</v>
      </c>
      <c r="F1135" s="378">
        <v>1</v>
      </c>
    </row>
    <row r="1136" spans="1:6" ht="15" customHeight="1">
      <c r="A1136" s="368" t="s">
        <v>958</v>
      </c>
      <c r="B1136" s="374" t="s">
        <v>5347</v>
      </c>
      <c r="C1136" s="362" t="s">
        <v>572</v>
      </c>
      <c r="D1136" s="411" t="s">
        <v>4941</v>
      </c>
      <c r="E1136" s="422" t="s">
        <v>3794</v>
      </c>
      <c r="F1136" s="368">
        <v>4</v>
      </c>
    </row>
    <row r="1137" spans="1:6" ht="15" customHeight="1">
      <c r="A1137" s="368" t="s">
        <v>958</v>
      </c>
      <c r="B1137" s="374" t="s">
        <v>5349</v>
      </c>
      <c r="C1137" s="362" t="s">
        <v>197</v>
      </c>
      <c r="D1137" s="411" t="s">
        <v>5348</v>
      </c>
      <c r="E1137" s="422" t="s">
        <v>3796</v>
      </c>
      <c r="F1137" s="377">
        <v>2</v>
      </c>
    </row>
    <row r="1138" spans="1:6" ht="15" customHeight="1">
      <c r="A1138" s="368" t="s">
        <v>958</v>
      </c>
      <c r="B1138" s="374" t="s">
        <v>5351</v>
      </c>
      <c r="C1138" s="362" t="s">
        <v>984</v>
      </c>
      <c r="D1138" s="411" t="s">
        <v>5350</v>
      </c>
      <c r="E1138" s="422" t="s">
        <v>3798</v>
      </c>
      <c r="F1138" s="378">
        <v>1</v>
      </c>
    </row>
    <row r="1139" spans="1:6" ht="15" customHeight="1">
      <c r="A1139" s="368" t="s">
        <v>958</v>
      </c>
      <c r="B1139" s="374" t="s">
        <v>5353</v>
      </c>
      <c r="C1139" s="362" t="s">
        <v>188</v>
      </c>
      <c r="D1139" s="411" t="s">
        <v>5352</v>
      </c>
      <c r="E1139" s="422" t="s">
        <v>3798</v>
      </c>
      <c r="F1139" s="368">
        <v>1</v>
      </c>
    </row>
    <row r="1140" spans="1:6" ht="15" customHeight="1">
      <c r="A1140" s="368" t="s">
        <v>958</v>
      </c>
      <c r="B1140" s="374" t="s">
        <v>5355</v>
      </c>
      <c r="C1140" s="362" t="s">
        <v>2876</v>
      </c>
      <c r="D1140" s="411" t="s">
        <v>5354</v>
      </c>
      <c r="E1140" s="422" t="s">
        <v>3798</v>
      </c>
      <c r="F1140" s="377">
        <v>1</v>
      </c>
    </row>
    <row r="1141" spans="1:6" ht="15" customHeight="1">
      <c r="A1141" s="368" t="s">
        <v>958</v>
      </c>
      <c r="B1141" s="374" t="s">
        <v>5357</v>
      </c>
      <c r="C1141" s="362" t="s">
        <v>91</v>
      </c>
      <c r="D1141" s="411" t="s">
        <v>5356</v>
      </c>
      <c r="E1141" s="422" t="s">
        <v>3798</v>
      </c>
      <c r="F1141" s="378">
        <v>1</v>
      </c>
    </row>
    <row r="1142" spans="1:6" ht="15" customHeight="1">
      <c r="A1142" s="368" t="s">
        <v>958</v>
      </c>
      <c r="B1142" s="374" t="s">
        <v>5359</v>
      </c>
      <c r="C1142" s="362" t="s">
        <v>1051</v>
      </c>
      <c r="D1142" s="411" t="s">
        <v>5358</v>
      </c>
      <c r="E1142" s="422" t="s">
        <v>3800</v>
      </c>
      <c r="F1142" s="377">
        <v>1</v>
      </c>
    </row>
    <row r="1143" spans="1:6" ht="15" customHeight="1">
      <c r="A1143" s="368" t="s">
        <v>958</v>
      </c>
      <c r="B1143" s="374" t="s">
        <v>5361</v>
      </c>
      <c r="C1143" s="362" t="s">
        <v>2749</v>
      </c>
      <c r="D1143" s="411" t="s">
        <v>5360</v>
      </c>
      <c r="E1143" s="422" t="s">
        <v>3796</v>
      </c>
      <c r="F1143" s="378">
        <v>1</v>
      </c>
    </row>
    <row r="1144" spans="1:6" ht="15" customHeight="1">
      <c r="A1144" s="368" t="s">
        <v>958</v>
      </c>
      <c r="B1144" s="374" t="s">
        <v>5363</v>
      </c>
      <c r="C1144" s="362" t="s">
        <v>166</v>
      </c>
      <c r="D1144" s="411" t="s">
        <v>5362</v>
      </c>
      <c r="E1144" s="422" t="s">
        <v>3796</v>
      </c>
      <c r="F1144" s="368">
        <v>1</v>
      </c>
    </row>
    <row r="1145" spans="1:6" ht="15" customHeight="1">
      <c r="A1145" s="368" t="s">
        <v>958</v>
      </c>
      <c r="B1145" s="374" t="s">
        <v>5365</v>
      </c>
      <c r="C1145" s="362" t="s">
        <v>398</v>
      </c>
      <c r="D1145" s="411" t="s">
        <v>5364</v>
      </c>
      <c r="E1145" s="422" t="s">
        <v>3798</v>
      </c>
      <c r="F1145" s="377">
        <v>1</v>
      </c>
    </row>
    <row r="1146" spans="1:6" ht="15" customHeight="1">
      <c r="A1146" s="368" t="s">
        <v>958</v>
      </c>
      <c r="B1146" s="374" t="s">
        <v>5367</v>
      </c>
      <c r="C1146" s="362" t="s">
        <v>31</v>
      </c>
      <c r="D1146" s="411" t="s">
        <v>5366</v>
      </c>
      <c r="E1146" s="422" t="s">
        <v>3796</v>
      </c>
      <c r="F1146" s="378">
        <v>2</v>
      </c>
    </row>
    <row r="1147" spans="1:6" ht="15" customHeight="1">
      <c r="A1147" s="368" t="s">
        <v>958</v>
      </c>
      <c r="B1147" s="374" t="s">
        <v>5369</v>
      </c>
      <c r="C1147" s="362" t="s">
        <v>312</v>
      </c>
      <c r="D1147" s="411" t="s">
        <v>5368</v>
      </c>
      <c r="E1147" s="422" t="s">
        <v>3794</v>
      </c>
      <c r="F1147" s="368">
        <v>1</v>
      </c>
    </row>
    <row r="1148" spans="1:6" ht="15" customHeight="1">
      <c r="A1148" s="368" t="s">
        <v>958</v>
      </c>
      <c r="B1148" s="374" t="s">
        <v>5371</v>
      </c>
      <c r="C1148" s="362" t="s">
        <v>2826</v>
      </c>
      <c r="D1148" s="411" t="s">
        <v>5370</v>
      </c>
      <c r="E1148" s="422" t="s">
        <v>3796</v>
      </c>
      <c r="F1148" s="377">
        <v>1</v>
      </c>
    </row>
    <row r="1149" spans="1:6" ht="15" customHeight="1">
      <c r="A1149" s="366" t="s">
        <v>5888</v>
      </c>
      <c r="B1149" s="382" t="s">
        <v>6085</v>
      </c>
      <c r="D1149" s="411" t="s">
        <v>6446</v>
      </c>
      <c r="E1149" s="422" t="s">
        <v>3798</v>
      </c>
      <c r="F1149" s="378">
        <v>1</v>
      </c>
    </row>
    <row r="1150" spans="1:6" ht="15" customHeight="1">
      <c r="A1150" s="366" t="s">
        <v>5888</v>
      </c>
      <c r="B1150" s="382" t="s">
        <v>6085</v>
      </c>
      <c r="D1150" s="411" t="s">
        <v>6446</v>
      </c>
      <c r="E1150" s="422" t="s">
        <v>3798</v>
      </c>
      <c r="F1150" s="368">
        <v>1</v>
      </c>
    </row>
    <row r="1151" spans="1:6" ht="15" customHeight="1">
      <c r="A1151" s="366" t="s">
        <v>5888</v>
      </c>
      <c r="B1151" s="382" t="s">
        <v>6086</v>
      </c>
      <c r="D1151" s="411" t="s">
        <v>6447</v>
      </c>
      <c r="E1151" s="422" t="s">
        <v>3796</v>
      </c>
      <c r="F1151" s="377">
        <v>1</v>
      </c>
    </row>
    <row r="1152" spans="1:6" ht="15" customHeight="1">
      <c r="A1152" s="366" t="s">
        <v>5888</v>
      </c>
      <c r="B1152" s="382" t="s">
        <v>6086</v>
      </c>
      <c r="D1152" s="411" t="s">
        <v>6447</v>
      </c>
      <c r="E1152" s="422" t="s">
        <v>3796</v>
      </c>
      <c r="F1152" s="378">
        <v>1</v>
      </c>
    </row>
    <row r="1153" spans="1:6" ht="15" customHeight="1">
      <c r="A1153" s="366" t="s">
        <v>5888</v>
      </c>
      <c r="B1153" s="382" t="s">
        <v>6087</v>
      </c>
      <c r="D1153" s="411" t="s">
        <v>6448</v>
      </c>
      <c r="E1153" s="422" t="s">
        <v>3798</v>
      </c>
      <c r="F1153" s="368">
        <v>1</v>
      </c>
    </row>
    <row r="1154" spans="1:6" ht="15" customHeight="1">
      <c r="A1154" s="366" t="s">
        <v>5888</v>
      </c>
      <c r="B1154" s="382" t="s">
        <v>6087</v>
      </c>
      <c r="D1154" s="411" t="s">
        <v>6448</v>
      </c>
      <c r="E1154" s="422" t="s">
        <v>3798</v>
      </c>
      <c r="F1154" s="377">
        <v>1</v>
      </c>
    </row>
    <row r="1155" spans="1:6" ht="15" customHeight="1">
      <c r="A1155" s="366" t="s">
        <v>5888</v>
      </c>
      <c r="B1155" s="382" t="s">
        <v>6088</v>
      </c>
      <c r="D1155" s="411" t="s">
        <v>6449</v>
      </c>
      <c r="E1155" s="422" t="s">
        <v>3796</v>
      </c>
      <c r="F1155" s="378">
        <v>1</v>
      </c>
    </row>
    <row r="1156" spans="1:6" ht="15" customHeight="1">
      <c r="A1156" s="366" t="s">
        <v>5888</v>
      </c>
      <c r="B1156" s="382" t="s">
        <v>6088</v>
      </c>
      <c r="D1156" s="411" t="s">
        <v>6449</v>
      </c>
      <c r="E1156" s="422" t="s">
        <v>3796</v>
      </c>
      <c r="F1156" s="368">
        <v>1</v>
      </c>
    </row>
    <row r="1157" spans="1:6" ht="15" customHeight="1">
      <c r="A1157" s="366" t="s">
        <v>5888</v>
      </c>
      <c r="B1157" s="382" t="s">
        <v>6090</v>
      </c>
      <c r="D1157" s="411" t="s">
        <v>6451</v>
      </c>
      <c r="E1157" s="422" t="s">
        <v>3796</v>
      </c>
      <c r="F1157" s="377">
        <v>1</v>
      </c>
    </row>
    <row r="1158" spans="1:6" ht="15" customHeight="1">
      <c r="A1158" s="366" t="s">
        <v>5888</v>
      </c>
      <c r="B1158" s="382" t="s">
        <v>6090</v>
      </c>
      <c r="D1158" s="411" t="s">
        <v>6451</v>
      </c>
      <c r="E1158" s="422" t="s">
        <v>3796</v>
      </c>
      <c r="F1158" s="378">
        <v>1</v>
      </c>
    </row>
    <row r="1159" spans="1:6" ht="15" customHeight="1">
      <c r="A1159" s="366" t="s">
        <v>5888</v>
      </c>
      <c r="B1159" s="382" t="s">
        <v>6091</v>
      </c>
      <c r="D1159" s="411" t="s">
        <v>6452</v>
      </c>
      <c r="E1159" s="422" t="s">
        <v>3796</v>
      </c>
      <c r="F1159" s="368">
        <v>1</v>
      </c>
    </row>
    <row r="1160" spans="1:6" ht="15" customHeight="1">
      <c r="A1160" s="366" t="s">
        <v>5888</v>
      </c>
      <c r="B1160" s="382" t="s">
        <v>6091</v>
      </c>
      <c r="D1160" s="411" t="s">
        <v>6452</v>
      </c>
      <c r="E1160" s="422" t="s">
        <v>3796</v>
      </c>
      <c r="F1160" s="377">
        <v>1</v>
      </c>
    </row>
    <row r="1161" spans="1:6" ht="15" customHeight="1">
      <c r="A1161" s="367" t="s">
        <v>5880</v>
      </c>
      <c r="B1161" s="382" t="s">
        <v>6092</v>
      </c>
      <c r="D1161" s="411" t="s">
        <v>6453</v>
      </c>
      <c r="E1161" s="422" t="s">
        <v>3800</v>
      </c>
      <c r="F1161" s="378">
        <v>1</v>
      </c>
    </row>
    <row r="1162" spans="1:6" ht="15" customHeight="1">
      <c r="A1162" s="367" t="s">
        <v>5880</v>
      </c>
      <c r="B1162" s="382" t="s">
        <v>6092</v>
      </c>
      <c r="D1162" s="411" t="s">
        <v>6453</v>
      </c>
      <c r="E1162" s="422" t="s">
        <v>3800</v>
      </c>
      <c r="F1162" s="368">
        <v>1</v>
      </c>
    </row>
    <row r="1163" spans="1:6" ht="15" customHeight="1">
      <c r="A1163" s="367" t="s">
        <v>5880</v>
      </c>
      <c r="B1163" s="382" t="s">
        <v>6067</v>
      </c>
      <c r="D1163" s="411" t="s">
        <v>6431</v>
      </c>
      <c r="E1163" s="422" t="s">
        <v>3794</v>
      </c>
      <c r="F1163" s="377">
        <v>1</v>
      </c>
    </row>
    <row r="1164" spans="1:6" ht="15" customHeight="1">
      <c r="A1164" s="367" t="s">
        <v>5880</v>
      </c>
      <c r="B1164" s="382" t="s">
        <v>6067</v>
      </c>
      <c r="D1164" s="411" t="s">
        <v>6431</v>
      </c>
      <c r="E1164" s="422" t="s">
        <v>3794</v>
      </c>
      <c r="F1164" s="378">
        <v>1</v>
      </c>
    </row>
    <row r="1165" spans="1:6" ht="15" customHeight="1">
      <c r="A1165" s="367" t="s">
        <v>5880</v>
      </c>
      <c r="B1165" s="382" t="s">
        <v>6093</v>
      </c>
      <c r="D1165" s="411" t="s">
        <v>6454</v>
      </c>
      <c r="E1165" s="422" t="s">
        <v>3796</v>
      </c>
      <c r="F1165" s="368">
        <v>1</v>
      </c>
    </row>
    <row r="1166" spans="1:6" ht="15" customHeight="1">
      <c r="A1166" s="367" t="s">
        <v>5880</v>
      </c>
      <c r="B1166" s="382" t="s">
        <v>6093</v>
      </c>
      <c r="D1166" s="411" t="s">
        <v>6454</v>
      </c>
      <c r="E1166" s="422" t="s">
        <v>3796</v>
      </c>
      <c r="F1166" s="377">
        <v>1</v>
      </c>
    </row>
    <row r="1167" spans="1:6" ht="15" customHeight="1">
      <c r="A1167" s="367" t="s">
        <v>5880</v>
      </c>
      <c r="B1167" s="382" t="s">
        <v>6089</v>
      </c>
      <c r="D1167" s="411" t="s">
        <v>6450</v>
      </c>
      <c r="E1167" s="422" t="s">
        <v>3796</v>
      </c>
      <c r="F1167" s="378">
        <v>1</v>
      </c>
    </row>
    <row r="1168" spans="1:6" ht="15" customHeight="1">
      <c r="A1168" s="367" t="s">
        <v>5880</v>
      </c>
      <c r="B1168" s="382" t="s">
        <v>6089</v>
      </c>
      <c r="D1168" s="411" t="s">
        <v>6450</v>
      </c>
      <c r="E1168" s="422" t="s">
        <v>3796</v>
      </c>
      <c r="F1168" s="368">
        <v>1</v>
      </c>
    </row>
    <row r="1169" spans="1:6" ht="15" customHeight="1">
      <c r="A1169" s="367" t="s">
        <v>5880</v>
      </c>
      <c r="B1169" s="382" t="s">
        <v>6094</v>
      </c>
      <c r="D1169" s="411" t="s">
        <v>6455</v>
      </c>
      <c r="E1169" s="422" t="s">
        <v>3796</v>
      </c>
      <c r="F1169" s="378">
        <v>1</v>
      </c>
    </row>
    <row r="1170" spans="1:6" ht="15" customHeight="1">
      <c r="A1170" s="367" t="s">
        <v>5880</v>
      </c>
      <c r="B1170" s="382" t="s">
        <v>6094</v>
      </c>
      <c r="D1170" s="411" t="s">
        <v>6455</v>
      </c>
      <c r="E1170" s="422" t="s">
        <v>3796</v>
      </c>
      <c r="F1170" s="368">
        <v>1</v>
      </c>
    </row>
    <row r="1171" spans="1:6" ht="15" customHeight="1">
      <c r="A1171" s="367" t="s">
        <v>5880</v>
      </c>
      <c r="B1171" s="382" t="s">
        <v>6066</v>
      </c>
      <c r="D1171" s="411" t="s">
        <v>6430</v>
      </c>
      <c r="E1171" s="422" t="s">
        <v>3794</v>
      </c>
      <c r="F1171" s="377">
        <v>1</v>
      </c>
    </row>
    <row r="1172" spans="1:6" ht="15" customHeight="1">
      <c r="A1172" s="367" t="s">
        <v>5880</v>
      </c>
      <c r="B1172" s="382" t="s">
        <v>6066</v>
      </c>
      <c r="D1172" s="411" t="s">
        <v>6430</v>
      </c>
      <c r="E1172" s="422" t="s">
        <v>3794</v>
      </c>
      <c r="F1172" s="378">
        <v>1</v>
      </c>
    </row>
    <row r="1173" spans="1:6" ht="15" customHeight="1">
      <c r="A1173" s="367" t="s">
        <v>5880</v>
      </c>
      <c r="B1173" s="382" t="s">
        <v>6064</v>
      </c>
      <c r="D1173" s="412" t="s">
        <v>6631</v>
      </c>
      <c r="E1173" s="422" t="s">
        <v>3798</v>
      </c>
      <c r="F1173" s="368">
        <v>1</v>
      </c>
    </row>
    <row r="1174" spans="1:6" ht="15" customHeight="1">
      <c r="A1174" s="367" t="s">
        <v>5880</v>
      </c>
      <c r="B1174" s="382" t="s">
        <v>6064</v>
      </c>
      <c r="D1174" s="412" t="s">
        <v>6631</v>
      </c>
      <c r="E1174" s="422" t="s">
        <v>3798</v>
      </c>
      <c r="F1174" s="377">
        <v>1</v>
      </c>
    </row>
    <row r="1175" spans="1:6" ht="15" customHeight="1">
      <c r="A1175" s="367" t="s">
        <v>5880</v>
      </c>
      <c r="B1175" s="382" t="s">
        <v>6095</v>
      </c>
      <c r="D1175" s="411" t="s">
        <v>6456</v>
      </c>
      <c r="E1175" s="422" t="s">
        <v>3794</v>
      </c>
      <c r="F1175" s="378">
        <v>1</v>
      </c>
    </row>
    <row r="1176" spans="1:6" ht="15" customHeight="1">
      <c r="A1176" s="367" t="s">
        <v>5880</v>
      </c>
      <c r="B1176" s="382" t="s">
        <v>6095</v>
      </c>
      <c r="D1176" s="411" t="s">
        <v>6456</v>
      </c>
      <c r="E1176" s="422" t="s">
        <v>3794</v>
      </c>
      <c r="F1176" s="368">
        <v>1</v>
      </c>
    </row>
    <row r="1177" spans="1:6" ht="15" customHeight="1">
      <c r="A1177" s="366" t="s">
        <v>2903</v>
      </c>
      <c r="B1177" s="370" t="s">
        <v>5778</v>
      </c>
      <c r="D1177" s="413" t="s">
        <v>5777</v>
      </c>
      <c r="E1177" s="405" t="s">
        <v>3798</v>
      </c>
      <c r="F1177" s="377">
        <v>1</v>
      </c>
    </row>
    <row r="1178" spans="1:6" ht="15" customHeight="1">
      <c r="A1178" s="366" t="s">
        <v>2903</v>
      </c>
      <c r="B1178" s="370" t="s">
        <v>5782</v>
      </c>
      <c r="D1178" s="413" t="s">
        <v>5781</v>
      </c>
      <c r="E1178" s="405" t="s">
        <v>3798</v>
      </c>
      <c r="F1178" s="378">
        <v>1</v>
      </c>
    </row>
    <row r="1179" spans="1:6" ht="15" customHeight="1">
      <c r="A1179" s="366" t="s">
        <v>2903</v>
      </c>
      <c r="B1179" s="370" t="s">
        <v>5783</v>
      </c>
      <c r="D1179" s="413" t="s">
        <v>5781</v>
      </c>
      <c r="E1179" s="405" t="s">
        <v>3798</v>
      </c>
      <c r="F1179" s="368">
        <v>1</v>
      </c>
    </row>
    <row r="1180" spans="1:6" ht="15" customHeight="1">
      <c r="A1180" s="366" t="s">
        <v>2903</v>
      </c>
      <c r="B1180" s="370" t="s">
        <v>5785</v>
      </c>
      <c r="D1180" s="413" t="s">
        <v>5784</v>
      </c>
      <c r="E1180" s="421" t="s">
        <v>3796</v>
      </c>
      <c r="F1180" s="377">
        <v>1</v>
      </c>
    </row>
    <row r="1181" spans="1:6" ht="15" customHeight="1">
      <c r="A1181" s="366" t="s">
        <v>2903</v>
      </c>
      <c r="B1181" s="370" t="s">
        <v>5774</v>
      </c>
      <c r="D1181" s="413" t="s">
        <v>5773</v>
      </c>
      <c r="E1181" s="405" t="s">
        <v>3798</v>
      </c>
      <c r="F1181" s="378">
        <v>1</v>
      </c>
    </row>
    <row r="1182" spans="1:6" ht="15" customHeight="1">
      <c r="A1182" s="366" t="s">
        <v>2903</v>
      </c>
      <c r="B1182" s="370" t="s">
        <v>5754</v>
      </c>
      <c r="D1182" s="413" t="s">
        <v>5753</v>
      </c>
      <c r="E1182" s="421" t="s">
        <v>3796</v>
      </c>
      <c r="F1182" s="368">
        <v>1</v>
      </c>
    </row>
    <row r="1183" spans="1:6" ht="15" customHeight="1">
      <c r="A1183" s="366" t="s">
        <v>2903</v>
      </c>
      <c r="B1183" s="370" t="s">
        <v>5708</v>
      </c>
      <c r="D1183" s="413" t="s">
        <v>5707</v>
      </c>
      <c r="E1183" s="421" t="s">
        <v>3796</v>
      </c>
      <c r="F1183" s="377">
        <v>1</v>
      </c>
    </row>
    <row r="1184" spans="1:6" ht="15" customHeight="1">
      <c r="A1184" s="366" t="s">
        <v>2903</v>
      </c>
      <c r="B1184" s="370" t="s">
        <v>5748</v>
      </c>
      <c r="D1184" s="413" t="s">
        <v>5747</v>
      </c>
      <c r="E1184" s="421" t="s">
        <v>3796</v>
      </c>
      <c r="F1184" s="378">
        <v>1</v>
      </c>
    </row>
    <row r="1185" spans="1:6" ht="15" customHeight="1">
      <c r="A1185" s="366" t="s">
        <v>2903</v>
      </c>
      <c r="B1185" s="370" t="s">
        <v>5716</v>
      </c>
      <c r="D1185" s="413" t="s">
        <v>5715</v>
      </c>
      <c r="E1185" s="405" t="s">
        <v>3794</v>
      </c>
      <c r="F1185" s="368">
        <v>1</v>
      </c>
    </row>
    <row r="1186" spans="1:6" ht="15" customHeight="1">
      <c r="A1186" s="366" t="s">
        <v>2903</v>
      </c>
      <c r="B1186" s="370" t="s">
        <v>5712</v>
      </c>
      <c r="D1186" s="413" t="s">
        <v>5711</v>
      </c>
      <c r="E1186" s="405" t="s">
        <v>3798</v>
      </c>
      <c r="F1186" s="377">
        <v>1</v>
      </c>
    </row>
    <row r="1187" spans="1:6" ht="15" customHeight="1">
      <c r="A1187" s="366" t="s">
        <v>2903</v>
      </c>
      <c r="B1187" s="370" t="s">
        <v>5714</v>
      </c>
      <c r="D1187" s="413" t="s">
        <v>5713</v>
      </c>
      <c r="E1187" s="405" t="s">
        <v>3798</v>
      </c>
      <c r="F1187" s="378">
        <v>1</v>
      </c>
    </row>
    <row r="1188" spans="1:6" ht="15" customHeight="1">
      <c r="A1188" s="366" t="s">
        <v>2903</v>
      </c>
      <c r="B1188" s="370" t="s">
        <v>5718</v>
      </c>
      <c r="D1188" s="413" t="s">
        <v>5717</v>
      </c>
      <c r="E1188" s="421" t="s">
        <v>3796</v>
      </c>
      <c r="F1188" s="368">
        <v>1</v>
      </c>
    </row>
    <row r="1189" spans="1:6" ht="15" customHeight="1">
      <c r="A1189" s="366" t="s">
        <v>2903</v>
      </c>
      <c r="B1189" s="370" t="s">
        <v>5780</v>
      </c>
      <c r="D1189" s="413" t="s">
        <v>5779</v>
      </c>
      <c r="E1189" s="421" t="s">
        <v>3796</v>
      </c>
      <c r="F1189" s="377">
        <v>1</v>
      </c>
    </row>
    <row r="1190" spans="1:6" ht="15" customHeight="1">
      <c r="A1190" s="366" t="s">
        <v>2903</v>
      </c>
      <c r="B1190" s="386" t="s">
        <v>6638</v>
      </c>
      <c r="D1190" s="413" t="s">
        <v>5798</v>
      </c>
      <c r="E1190" s="405" t="s">
        <v>3794</v>
      </c>
      <c r="F1190" s="378">
        <v>2</v>
      </c>
    </row>
    <row r="1191" spans="1:6" ht="15" customHeight="1">
      <c r="A1191" s="366" t="s">
        <v>2903</v>
      </c>
      <c r="B1191" s="386" t="s">
        <v>5799</v>
      </c>
      <c r="D1191" s="413" t="s">
        <v>4877</v>
      </c>
      <c r="E1191" s="405" t="s">
        <v>3796</v>
      </c>
      <c r="F1191" s="368">
        <v>1</v>
      </c>
    </row>
    <row r="1192" spans="1:6" ht="15" customHeight="1">
      <c r="A1192" s="366" t="s">
        <v>2903</v>
      </c>
      <c r="B1192" s="386" t="s">
        <v>5863</v>
      </c>
      <c r="D1192" s="413" t="s">
        <v>5862</v>
      </c>
      <c r="E1192" s="405" t="s">
        <v>3796</v>
      </c>
      <c r="F1192" s="377">
        <v>1</v>
      </c>
    </row>
    <row r="1193" spans="1:6" ht="15" customHeight="1">
      <c r="A1193" s="366" t="s">
        <v>2903</v>
      </c>
      <c r="B1193" s="386" t="s">
        <v>5800</v>
      </c>
      <c r="D1193" s="413" t="s">
        <v>4619</v>
      </c>
      <c r="E1193" s="405" t="s">
        <v>3798</v>
      </c>
      <c r="F1193" s="378">
        <v>1</v>
      </c>
    </row>
    <row r="1194" spans="1:6" ht="15" customHeight="1">
      <c r="A1194" s="366" t="s">
        <v>2903</v>
      </c>
      <c r="B1194" s="386" t="s">
        <v>5801</v>
      </c>
      <c r="D1194" s="413" t="s">
        <v>4924</v>
      </c>
      <c r="E1194" s="405" t="s">
        <v>3794</v>
      </c>
      <c r="F1194" s="368">
        <v>1</v>
      </c>
    </row>
    <row r="1195" spans="1:6" ht="15" customHeight="1">
      <c r="A1195" s="366" t="s">
        <v>2903</v>
      </c>
      <c r="B1195" s="370" t="s">
        <v>4926</v>
      </c>
      <c r="D1195" s="413" t="s">
        <v>4925</v>
      </c>
      <c r="E1195" s="405" t="s">
        <v>3794</v>
      </c>
      <c r="F1195" s="377">
        <v>3</v>
      </c>
    </row>
    <row r="1196" spans="1:6" ht="15" customHeight="1">
      <c r="A1196" s="366" t="s">
        <v>2903</v>
      </c>
      <c r="B1196" s="386" t="s">
        <v>5802</v>
      </c>
      <c r="D1196" s="413" t="s">
        <v>4927</v>
      </c>
      <c r="E1196" s="405" t="s">
        <v>3798</v>
      </c>
      <c r="F1196" s="378">
        <v>1</v>
      </c>
    </row>
    <row r="1197" spans="1:6" ht="15" customHeight="1">
      <c r="A1197" s="366" t="s">
        <v>2903</v>
      </c>
      <c r="B1197" s="386" t="s">
        <v>4965</v>
      </c>
      <c r="D1197" s="413" t="s">
        <v>5795</v>
      </c>
      <c r="E1197" s="405" t="s">
        <v>3798</v>
      </c>
      <c r="F1197" s="368">
        <v>1</v>
      </c>
    </row>
    <row r="1198" spans="1:6" ht="15" customHeight="1">
      <c r="A1198" s="366" t="s">
        <v>2903</v>
      </c>
      <c r="B1198" s="370" t="s">
        <v>5803</v>
      </c>
      <c r="D1198" s="413" t="s">
        <v>4928</v>
      </c>
      <c r="E1198" s="405" t="s">
        <v>3794</v>
      </c>
      <c r="F1198" s="377">
        <v>1</v>
      </c>
    </row>
    <row r="1199" spans="1:6" ht="15" customHeight="1">
      <c r="A1199" s="366" t="s">
        <v>2903</v>
      </c>
      <c r="B1199" s="386" t="s">
        <v>5804</v>
      </c>
      <c r="D1199" s="413" t="s">
        <v>4929</v>
      </c>
      <c r="E1199" s="405" t="s">
        <v>3796</v>
      </c>
      <c r="F1199" s="378">
        <v>3</v>
      </c>
    </row>
    <row r="1200" spans="1:6" ht="15" customHeight="1">
      <c r="A1200" s="366" t="s">
        <v>2903</v>
      </c>
      <c r="B1200" s="386" t="s">
        <v>4931</v>
      </c>
      <c r="D1200" s="413" t="s">
        <v>4930</v>
      </c>
      <c r="E1200" s="405" t="s">
        <v>3798</v>
      </c>
      <c r="F1200" s="368">
        <v>1</v>
      </c>
    </row>
    <row r="1201" spans="1:6" ht="15" customHeight="1">
      <c r="A1201" s="366" t="s">
        <v>2903</v>
      </c>
      <c r="B1201" s="386" t="s">
        <v>5805</v>
      </c>
      <c r="D1201" s="413" t="s">
        <v>4940</v>
      </c>
      <c r="E1201" s="405" t="s">
        <v>3798</v>
      </c>
      <c r="F1201" s="377">
        <v>1</v>
      </c>
    </row>
    <row r="1202" spans="1:6" ht="15" customHeight="1">
      <c r="A1202" s="366" t="s">
        <v>2903</v>
      </c>
      <c r="B1202" s="386" t="s">
        <v>5806</v>
      </c>
      <c r="D1202" s="413" t="s">
        <v>4947</v>
      </c>
      <c r="E1202" s="405" t="s">
        <v>3798</v>
      </c>
      <c r="F1202" s="378">
        <v>2</v>
      </c>
    </row>
    <row r="1203" spans="1:6" ht="15" customHeight="1">
      <c r="A1203" s="366" t="s">
        <v>2903</v>
      </c>
      <c r="B1203" s="386" t="s">
        <v>5807</v>
      </c>
      <c r="D1203" s="413" t="s">
        <v>4947</v>
      </c>
      <c r="E1203" s="405" t="s">
        <v>3798</v>
      </c>
      <c r="F1203" s="368">
        <v>1</v>
      </c>
    </row>
    <row r="1204" spans="1:6" ht="15" customHeight="1">
      <c r="A1204" s="358" t="s">
        <v>2903</v>
      </c>
      <c r="B1204" s="397" t="s">
        <v>5720</v>
      </c>
      <c r="D1204" s="414" t="s">
        <v>5719</v>
      </c>
      <c r="E1204" s="405" t="s">
        <v>3794</v>
      </c>
      <c r="F1204" s="378">
        <v>1</v>
      </c>
    </row>
    <row r="1205" spans="1:6" ht="15" customHeight="1">
      <c r="A1205" s="358" t="s">
        <v>2903</v>
      </c>
      <c r="B1205" s="398" t="s">
        <v>5776</v>
      </c>
      <c r="D1205" s="415" t="s">
        <v>5775</v>
      </c>
      <c r="E1205" s="421" t="s">
        <v>3796</v>
      </c>
      <c r="F1205" s="368">
        <v>1</v>
      </c>
    </row>
    <row r="1206" spans="1:6" ht="15" customHeight="1">
      <c r="A1206" s="358" t="s">
        <v>2903</v>
      </c>
      <c r="B1206" s="398" t="s">
        <v>5744</v>
      </c>
      <c r="D1206" s="415" t="s">
        <v>5743</v>
      </c>
      <c r="E1206" s="421" t="s">
        <v>3796</v>
      </c>
      <c r="F1206" s="377">
        <v>1</v>
      </c>
    </row>
    <row r="1207" spans="1:6" ht="15" customHeight="1">
      <c r="A1207" s="358" t="s">
        <v>2903</v>
      </c>
      <c r="B1207" s="398" t="s">
        <v>5791</v>
      </c>
      <c r="D1207" s="415" t="s">
        <v>5790</v>
      </c>
      <c r="E1207" s="421" t="s">
        <v>3796</v>
      </c>
      <c r="F1207" s="378">
        <v>1</v>
      </c>
    </row>
    <row r="1208" spans="1:6" ht="15" customHeight="1">
      <c r="A1208" s="358" t="s">
        <v>2903</v>
      </c>
      <c r="B1208" s="398" t="s">
        <v>5722</v>
      </c>
      <c r="D1208" s="415" t="s">
        <v>5721</v>
      </c>
      <c r="E1208" s="405" t="s">
        <v>3798</v>
      </c>
      <c r="F1208" s="368">
        <v>1</v>
      </c>
    </row>
    <row r="1209" spans="1:6" ht="15" customHeight="1">
      <c r="A1209" s="358" t="s">
        <v>2903</v>
      </c>
      <c r="B1209" s="399" t="s">
        <v>4975</v>
      </c>
      <c r="D1209" s="415" t="s">
        <v>5737</v>
      </c>
      <c r="E1209" s="405" t="s">
        <v>3798</v>
      </c>
      <c r="F1209" s="378">
        <v>2</v>
      </c>
    </row>
    <row r="1210" spans="1:6" ht="15" customHeight="1">
      <c r="A1210" s="358" t="s">
        <v>2903</v>
      </c>
      <c r="B1210" s="398" t="s">
        <v>5797</v>
      </c>
      <c r="D1210" s="415" t="s">
        <v>5796</v>
      </c>
      <c r="E1210" s="405" t="s">
        <v>49</v>
      </c>
      <c r="F1210" s="368">
        <v>1</v>
      </c>
    </row>
    <row r="1211" spans="1:6" ht="15" customHeight="1">
      <c r="A1211" s="358" t="s">
        <v>2903</v>
      </c>
      <c r="B1211" s="399" t="s">
        <v>5809</v>
      </c>
      <c r="D1211" s="415" t="s">
        <v>5808</v>
      </c>
      <c r="E1211" s="405" t="s">
        <v>3798</v>
      </c>
      <c r="F1211" s="377">
        <v>2</v>
      </c>
    </row>
    <row r="1212" spans="1:6" ht="15" customHeight="1">
      <c r="A1212" s="358" t="s">
        <v>2903</v>
      </c>
      <c r="B1212" s="399" t="s">
        <v>5811</v>
      </c>
      <c r="D1212" s="415" t="s">
        <v>5810</v>
      </c>
      <c r="E1212" s="405" t="s">
        <v>3796</v>
      </c>
      <c r="F1212" s="378">
        <v>2</v>
      </c>
    </row>
    <row r="1213" spans="1:6" ht="15" customHeight="1">
      <c r="A1213" s="358" t="s">
        <v>2903</v>
      </c>
      <c r="B1213" s="399" t="s">
        <v>5813</v>
      </c>
      <c r="D1213" s="415" t="s">
        <v>5812</v>
      </c>
      <c r="E1213" s="405" t="s">
        <v>3796</v>
      </c>
      <c r="F1213" s="368">
        <v>2</v>
      </c>
    </row>
    <row r="1214" spans="1:6" ht="15" customHeight="1">
      <c r="A1214" s="358" t="s">
        <v>2903</v>
      </c>
      <c r="B1214" s="399" t="s">
        <v>5815</v>
      </c>
      <c r="D1214" s="415" t="s">
        <v>5814</v>
      </c>
      <c r="E1214" s="405" t="s">
        <v>3798</v>
      </c>
      <c r="F1214" s="378">
        <v>2</v>
      </c>
    </row>
    <row r="1215" spans="1:6" ht="15" customHeight="1">
      <c r="A1215" s="358" t="s">
        <v>2903</v>
      </c>
      <c r="B1215" s="399" t="s">
        <v>5860</v>
      </c>
      <c r="D1215" s="415" t="s">
        <v>5859</v>
      </c>
      <c r="E1215" s="405" t="s">
        <v>3800</v>
      </c>
      <c r="F1215" s="368">
        <v>2</v>
      </c>
    </row>
    <row r="1216" spans="1:6" ht="15" customHeight="1">
      <c r="A1216" s="358" t="s">
        <v>2903</v>
      </c>
      <c r="B1216" s="399" t="s">
        <v>5817</v>
      </c>
      <c r="D1216" s="415" t="s">
        <v>5816</v>
      </c>
      <c r="E1216" s="405" t="s">
        <v>3798</v>
      </c>
      <c r="F1216" s="377">
        <v>2</v>
      </c>
    </row>
    <row r="1217" spans="1:6" ht="15" customHeight="1">
      <c r="A1217" s="358" t="s">
        <v>2903</v>
      </c>
      <c r="B1217" s="399" t="s">
        <v>5818</v>
      </c>
      <c r="D1217" s="415" t="s">
        <v>4995</v>
      </c>
      <c r="E1217" s="405" t="s">
        <v>3794</v>
      </c>
      <c r="F1217" s="378">
        <v>2</v>
      </c>
    </row>
    <row r="1218" spans="1:6" ht="15" customHeight="1">
      <c r="A1218" s="358" t="s">
        <v>2903</v>
      </c>
      <c r="B1218" s="399" t="s">
        <v>5820</v>
      </c>
      <c r="D1218" s="415" t="s">
        <v>5819</v>
      </c>
      <c r="E1218" s="405" t="s">
        <v>3794</v>
      </c>
      <c r="F1218" s="368">
        <v>2</v>
      </c>
    </row>
    <row r="1219" spans="1:6" ht="15" customHeight="1">
      <c r="A1219" s="358" t="s">
        <v>2903</v>
      </c>
      <c r="B1219" s="398" t="s">
        <v>5822</v>
      </c>
      <c r="D1219" s="415" t="s">
        <v>5821</v>
      </c>
      <c r="E1219" s="405" t="s">
        <v>3798</v>
      </c>
      <c r="F1219" s="378">
        <v>2</v>
      </c>
    </row>
    <row r="1220" spans="1:6" ht="15" customHeight="1">
      <c r="A1220" s="358" t="s">
        <v>2903</v>
      </c>
      <c r="B1220" s="399" t="s">
        <v>5823</v>
      </c>
      <c r="D1220" s="415" t="s">
        <v>5139</v>
      </c>
      <c r="E1220" s="405" t="s">
        <v>3798</v>
      </c>
      <c r="F1220" s="368">
        <v>2</v>
      </c>
    </row>
    <row r="1221" spans="1:6" ht="15" customHeight="1">
      <c r="A1221" s="358" t="s">
        <v>2903</v>
      </c>
      <c r="B1221" s="399" t="s">
        <v>5865</v>
      </c>
      <c r="D1221" s="415" t="s">
        <v>5864</v>
      </c>
      <c r="E1221" s="405" t="s">
        <v>3796</v>
      </c>
      <c r="F1221" s="377">
        <v>2</v>
      </c>
    </row>
    <row r="1222" spans="1:6" ht="15" customHeight="1">
      <c r="A1222" s="358" t="s">
        <v>2903</v>
      </c>
      <c r="B1222" s="399" t="s">
        <v>5825</v>
      </c>
      <c r="D1222" s="415" t="s">
        <v>5824</v>
      </c>
      <c r="E1222" s="405" t="s">
        <v>3798</v>
      </c>
      <c r="F1222" s="378">
        <v>2</v>
      </c>
    </row>
    <row r="1223" spans="1:6" ht="15" customHeight="1">
      <c r="A1223" s="358" t="s">
        <v>2903</v>
      </c>
      <c r="B1223" s="399" t="s">
        <v>5827</v>
      </c>
      <c r="D1223" s="415" t="s">
        <v>5826</v>
      </c>
      <c r="E1223" s="405" t="s">
        <v>3800</v>
      </c>
      <c r="F1223" s="368">
        <v>2</v>
      </c>
    </row>
    <row r="1224" spans="1:6" ht="15" customHeight="1">
      <c r="A1224" s="358" t="s">
        <v>2903</v>
      </c>
      <c r="B1224" s="399" t="s">
        <v>5756</v>
      </c>
      <c r="D1224" s="415" t="s">
        <v>5854</v>
      </c>
      <c r="E1224" s="405" t="s">
        <v>3796</v>
      </c>
      <c r="F1224" s="378">
        <v>1</v>
      </c>
    </row>
    <row r="1225" spans="1:6" ht="15" customHeight="1">
      <c r="A1225" s="358" t="s">
        <v>2903</v>
      </c>
      <c r="B1225" s="399" t="s">
        <v>5867</v>
      </c>
      <c r="D1225" s="415" t="s">
        <v>5866</v>
      </c>
      <c r="E1225" s="405" t="s">
        <v>3796</v>
      </c>
      <c r="F1225" s="368">
        <v>2</v>
      </c>
    </row>
    <row r="1226" spans="1:6" ht="15" customHeight="1">
      <c r="A1226" s="358" t="s">
        <v>2903</v>
      </c>
      <c r="B1226" s="399" t="s">
        <v>5829</v>
      </c>
      <c r="D1226" s="415" t="s">
        <v>5828</v>
      </c>
      <c r="E1226" s="405" t="s">
        <v>3796</v>
      </c>
      <c r="F1226" s="377">
        <v>2</v>
      </c>
    </row>
    <row r="1227" spans="1:6" ht="15" customHeight="1">
      <c r="A1227" s="358" t="s">
        <v>2903</v>
      </c>
      <c r="B1227" s="399" t="s">
        <v>5831</v>
      </c>
      <c r="D1227" s="415" t="s">
        <v>5830</v>
      </c>
      <c r="E1227" s="405" t="s">
        <v>3796</v>
      </c>
      <c r="F1227" s="378">
        <v>1</v>
      </c>
    </row>
    <row r="1228" spans="1:6" ht="15" customHeight="1">
      <c r="A1228" s="358" t="s">
        <v>2903</v>
      </c>
      <c r="B1228" s="399" t="s">
        <v>5833</v>
      </c>
      <c r="D1228" s="415" t="s">
        <v>5832</v>
      </c>
      <c r="E1228" s="405" t="s">
        <v>3798</v>
      </c>
      <c r="F1228" s="368">
        <v>2</v>
      </c>
    </row>
    <row r="1229" spans="1:6" ht="15" customHeight="1">
      <c r="A1229" s="358" t="s">
        <v>2903</v>
      </c>
      <c r="B1229" s="399" t="s">
        <v>5835</v>
      </c>
      <c r="D1229" s="415" t="s">
        <v>5834</v>
      </c>
      <c r="E1229" s="405" t="s">
        <v>3794</v>
      </c>
      <c r="F1229" s="378">
        <v>3</v>
      </c>
    </row>
    <row r="1230" spans="1:6" ht="15" customHeight="1">
      <c r="A1230" s="358" t="s">
        <v>2903</v>
      </c>
      <c r="B1230" s="399" t="s">
        <v>4994</v>
      </c>
      <c r="D1230" s="415" t="s">
        <v>5836</v>
      </c>
      <c r="E1230" s="405" t="s">
        <v>3796</v>
      </c>
      <c r="F1230" s="368">
        <v>2</v>
      </c>
    </row>
    <row r="1231" spans="1:6" ht="15" customHeight="1">
      <c r="A1231" s="358" t="s">
        <v>2903</v>
      </c>
      <c r="B1231" s="399" t="s">
        <v>5838</v>
      </c>
      <c r="D1231" s="415" t="s">
        <v>5837</v>
      </c>
      <c r="E1231" s="405" t="s">
        <v>3796</v>
      </c>
      <c r="F1231" s="377">
        <v>3</v>
      </c>
    </row>
    <row r="1232" spans="1:6" ht="15" customHeight="1">
      <c r="A1232" s="358" t="s">
        <v>2903</v>
      </c>
      <c r="B1232" s="399" t="s">
        <v>5840</v>
      </c>
      <c r="D1232" s="415" t="s">
        <v>5839</v>
      </c>
      <c r="E1232" s="405" t="s">
        <v>3796</v>
      </c>
      <c r="F1232" s="378">
        <v>3</v>
      </c>
    </row>
    <row r="1233" spans="1:6" ht="15" customHeight="1">
      <c r="A1233" s="358" t="s">
        <v>2903</v>
      </c>
      <c r="B1233" s="399" t="s">
        <v>5842</v>
      </c>
      <c r="D1233" s="415" t="s">
        <v>5841</v>
      </c>
      <c r="E1233" s="405" t="s">
        <v>3796</v>
      </c>
      <c r="F1233" s="368">
        <v>2</v>
      </c>
    </row>
    <row r="1234" spans="1:6" ht="15" customHeight="1">
      <c r="A1234" s="358" t="s">
        <v>2903</v>
      </c>
      <c r="B1234" s="399" t="s">
        <v>5844</v>
      </c>
      <c r="D1234" s="415" t="s">
        <v>5843</v>
      </c>
      <c r="E1234" s="405" t="s">
        <v>3796</v>
      </c>
      <c r="F1234" s="378">
        <v>2</v>
      </c>
    </row>
    <row r="1235" spans="1:6" ht="15" customHeight="1">
      <c r="A1235" s="358" t="s">
        <v>2903</v>
      </c>
      <c r="B1235" s="399" t="s">
        <v>5003</v>
      </c>
      <c r="D1235" s="415" t="s">
        <v>5845</v>
      </c>
      <c r="E1235" s="405" t="s">
        <v>3798</v>
      </c>
      <c r="F1235" s="368">
        <v>2</v>
      </c>
    </row>
    <row r="1236" spans="1:6" ht="15" customHeight="1">
      <c r="A1236" s="358" t="s">
        <v>2903</v>
      </c>
      <c r="B1236" s="399" t="s">
        <v>5847</v>
      </c>
      <c r="D1236" s="415" t="s">
        <v>5846</v>
      </c>
      <c r="E1236" s="405" t="s">
        <v>3798</v>
      </c>
      <c r="F1236" s="377">
        <v>2</v>
      </c>
    </row>
    <row r="1237" spans="1:6" ht="15.75" customHeight="1">
      <c r="A1237" s="372" t="s">
        <v>2903</v>
      </c>
      <c r="B1237" s="386" t="s">
        <v>5848</v>
      </c>
      <c r="C1237" s="361"/>
      <c r="D1237" s="413" t="s">
        <v>5821</v>
      </c>
      <c r="E1237" s="405" t="s">
        <v>3798</v>
      </c>
      <c r="F1237" s="368">
        <v>2</v>
      </c>
    </row>
    <row r="1238" spans="1:6" ht="15.75" customHeight="1">
      <c r="A1238" s="372" t="s">
        <v>2903</v>
      </c>
      <c r="B1238" s="386" t="s">
        <v>5849</v>
      </c>
      <c r="D1238" s="413" t="s">
        <v>4840</v>
      </c>
      <c r="E1238" s="405" t="s">
        <v>3798</v>
      </c>
      <c r="F1238" s="377">
        <v>1</v>
      </c>
    </row>
    <row r="1239" spans="1:6" ht="15.75" customHeight="1">
      <c r="A1239" s="372" t="s">
        <v>2903</v>
      </c>
      <c r="B1239" s="386" t="s">
        <v>5856</v>
      </c>
      <c r="D1239" s="413" t="s">
        <v>5855</v>
      </c>
      <c r="E1239" s="405" t="s">
        <v>3798</v>
      </c>
      <c r="F1239" s="378">
        <v>1</v>
      </c>
    </row>
    <row r="1240" spans="1:6" ht="15.75" customHeight="1">
      <c r="A1240" s="372" t="s">
        <v>2903</v>
      </c>
      <c r="B1240" s="386" t="s">
        <v>5853</v>
      </c>
      <c r="D1240" s="413" t="s">
        <v>5852</v>
      </c>
      <c r="E1240" s="405" t="s">
        <v>3796</v>
      </c>
      <c r="F1240" s="368">
        <v>2</v>
      </c>
    </row>
    <row r="1241" spans="1:6" ht="15.75" customHeight="1">
      <c r="A1241" s="372" t="s">
        <v>2903</v>
      </c>
      <c r="B1241" s="386" t="s">
        <v>5858</v>
      </c>
      <c r="D1241" s="413" t="s">
        <v>5857</v>
      </c>
      <c r="E1241" s="405" t="s">
        <v>3794</v>
      </c>
      <c r="F1241" s="377">
        <v>2</v>
      </c>
    </row>
    <row r="1242" spans="1:6" ht="15.75" customHeight="1">
      <c r="A1242" s="372" t="s">
        <v>2903</v>
      </c>
      <c r="B1242" s="386" t="s">
        <v>5861</v>
      </c>
      <c r="D1242" s="413" t="s">
        <v>5364</v>
      </c>
      <c r="E1242" s="405" t="s">
        <v>3798</v>
      </c>
      <c r="F1242" s="378">
        <v>2</v>
      </c>
    </row>
    <row r="1243" spans="1:6" ht="15.75" customHeight="1">
      <c r="A1243" s="372" t="s">
        <v>2903</v>
      </c>
      <c r="B1243" s="370" t="s">
        <v>5851</v>
      </c>
      <c r="D1243" s="413" t="s">
        <v>5850</v>
      </c>
      <c r="E1243" s="405" t="s">
        <v>3796</v>
      </c>
      <c r="F1243" s="368">
        <v>2</v>
      </c>
    </row>
    <row r="1244" spans="1:6" ht="15.75" customHeight="1">
      <c r="A1244" s="372" t="s">
        <v>2903</v>
      </c>
      <c r="B1244" s="370" t="s">
        <v>5726</v>
      </c>
      <c r="D1244" s="413" t="s">
        <v>5725</v>
      </c>
      <c r="E1244" s="421" t="s">
        <v>3796</v>
      </c>
      <c r="F1244" s="377">
        <v>1</v>
      </c>
    </row>
    <row r="1245" spans="1:6" ht="15.75" customHeight="1">
      <c r="A1245" s="366" t="s">
        <v>2903</v>
      </c>
      <c r="B1245" s="370" t="s">
        <v>5728</v>
      </c>
      <c r="D1245" s="413" t="s">
        <v>5727</v>
      </c>
      <c r="E1245" s="405" t="s">
        <v>3798</v>
      </c>
      <c r="F1245" s="378">
        <v>1</v>
      </c>
    </row>
    <row r="1246" spans="1:6" ht="15.75" customHeight="1">
      <c r="A1246" s="366" t="s">
        <v>2903</v>
      </c>
      <c r="B1246" s="370" t="s">
        <v>5730</v>
      </c>
      <c r="D1246" s="413" t="s">
        <v>5729</v>
      </c>
      <c r="E1246" s="421" t="s">
        <v>3796</v>
      </c>
      <c r="F1246" s="368">
        <v>1</v>
      </c>
    </row>
    <row r="1247" spans="1:6" ht="15.75" customHeight="1">
      <c r="A1247" s="366" t="s">
        <v>2903</v>
      </c>
      <c r="B1247" s="370" t="s">
        <v>5746</v>
      </c>
      <c r="D1247" s="413" t="s">
        <v>5745</v>
      </c>
      <c r="E1247" s="421" t="s">
        <v>3796</v>
      </c>
      <c r="F1247" s="377">
        <v>1</v>
      </c>
    </row>
    <row r="1248" spans="1:6" ht="15.75" customHeight="1">
      <c r="A1248" s="366" t="s">
        <v>2903</v>
      </c>
      <c r="B1248" s="370" t="s">
        <v>5762</v>
      </c>
      <c r="D1248" s="413" t="s">
        <v>5761</v>
      </c>
      <c r="E1248" s="405" t="s">
        <v>3794</v>
      </c>
      <c r="F1248" s="378">
        <v>1</v>
      </c>
    </row>
    <row r="1249" spans="1:6" ht="15.75" customHeight="1">
      <c r="A1249" s="366" t="s">
        <v>2903</v>
      </c>
      <c r="B1249" s="370" t="s">
        <v>5750</v>
      </c>
      <c r="D1249" s="413" t="s">
        <v>5749</v>
      </c>
      <c r="E1249" s="421" t="s">
        <v>3796</v>
      </c>
      <c r="F1249" s="368">
        <v>1</v>
      </c>
    </row>
    <row r="1250" spans="1:6" ht="15.75" customHeight="1">
      <c r="A1250" s="366" t="s">
        <v>2903</v>
      </c>
      <c r="B1250" s="386" t="s">
        <v>5756</v>
      </c>
      <c r="D1250" s="413" t="s">
        <v>5755</v>
      </c>
      <c r="E1250" s="405" t="s">
        <v>3798</v>
      </c>
      <c r="F1250" s="377">
        <v>1</v>
      </c>
    </row>
    <row r="1251" spans="1:6" ht="15.75" customHeight="1">
      <c r="A1251" s="366" t="s">
        <v>2903</v>
      </c>
      <c r="B1251" s="370" t="s">
        <v>5710</v>
      </c>
      <c r="D1251" s="413" t="s">
        <v>5709</v>
      </c>
      <c r="E1251" s="421" t="s">
        <v>3796</v>
      </c>
      <c r="F1251" s="378">
        <v>1</v>
      </c>
    </row>
    <row r="1252" spans="1:6" ht="15.75" customHeight="1">
      <c r="A1252" s="366" t="s">
        <v>2903</v>
      </c>
      <c r="B1252" s="386" t="s">
        <v>5373</v>
      </c>
      <c r="D1252" s="413" t="s">
        <v>5372</v>
      </c>
      <c r="E1252" s="405" t="s">
        <v>49</v>
      </c>
      <c r="F1252" s="368">
        <v>1</v>
      </c>
    </row>
    <row r="1253" spans="1:6" ht="15.75" customHeight="1">
      <c r="A1253" s="366" t="s">
        <v>2903</v>
      </c>
      <c r="B1253" s="370" t="s">
        <v>5732</v>
      </c>
      <c r="D1253" s="413" t="s">
        <v>5731</v>
      </c>
      <c r="E1253" s="405" t="s">
        <v>3798</v>
      </c>
      <c r="F1253" s="377">
        <v>1</v>
      </c>
    </row>
    <row r="1254" spans="1:6" ht="15.75" customHeight="1">
      <c r="A1254" s="366" t="s">
        <v>2903</v>
      </c>
      <c r="B1254" s="370" t="s">
        <v>5734</v>
      </c>
      <c r="D1254" s="413" t="s">
        <v>5733</v>
      </c>
      <c r="E1254" s="405" t="s">
        <v>3798</v>
      </c>
      <c r="F1254" s="378">
        <v>1</v>
      </c>
    </row>
    <row r="1255" spans="1:6" ht="15.75" customHeight="1">
      <c r="A1255" s="366" t="s">
        <v>2903</v>
      </c>
      <c r="B1255" s="386" t="s">
        <v>5736</v>
      </c>
      <c r="D1255" s="413" t="s">
        <v>5735</v>
      </c>
      <c r="E1255" s="421" t="s">
        <v>3796</v>
      </c>
      <c r="F1255" s="368">
        <v>1</v>
      </c>
    </row>
    <row r="1256" spans="1:6" ht="15.75" customHeight="1">
      <c r="A1256" s="366" t="s">
        <v>2903</v>
      </c>
      <c r="B1256" s="370" t="s">
        <v>5764</v>
      </c>
      <c r="D1256" s="413" t="s">
        <v>5763</v>
      </c>
      <c r="E1256" s="421" t="s">
        <v>3796</v>
      </c>
      <c r="F1256" s="377">
        <v>1</v>
      </c>
    </row>
    <row r="1257" spans="1:6" ht="15.75" customHeight="1">
      <c r="A1257" s="366" t="s">
        <v>2903</v>
      </c>
      <c r="B1257" s="386" t="s">
        <v>5794</v>
      </c>
      <c r="D1257" s="413" t="s">
        <v>5792</v>
      </c>
      <c r="E1257" s="421" t="s">
        <v>3796</v>
      </c>
      <c r="F1257" s="378">
        <v>1</v>
      </c>
    </row>
    <row r="1258" spans="1:6" ht="15.75" customHeight="1">
      <c r="A1258" s="366" t="s">
        <v>2903</v>
      </c>
      <c r="B1258" s="370" t="s">
        <v>5738</v>
      </c>
      <c r="D1258" s="413" t="s">
        <v>5737</v>
      </c>
      <c r="E1258" s="405" t="s">
        <v>3798</v>
      </c>
      <c r="F1258" s="368">
        <v>1</v>
      </c>
    </row>
    <row r="1259" spans="1:6" ht="15.75" customHeight="1">
      <c r="A1259" s="366" t="s">
        <v>2903</v>
      </c>
      <c r="B1259" s="370" t="s">
        <v>5787</v>
      </c>
      <c r="D1259" s="413" t="s">
        <v>5786</v>
      </c>
      <c r="E1259" s="421" t="s">
        <v>3796</v>
      </c>
      <c r="F1259" s="377">
        <v>1</v>
      </c>
    </row>
    <row r="1260" spans="1:6" ht="15.75" customHeight="1">
      <c r="A1260" s="366" t="s">
        <v>2903</v>
      </c>
      <c r="B1260" s="400" t="s">
        <v>5706</v>
      </c>
      <c r="D1260" s="413" t="s">
        <v>5705</v>
      </c>
      <c r="E1260" s="421" t="s">
        <v>3796</v>
      </c>
      <c r="F1260" s="378">
        <v>1</v>
      </c>
    </row>
    <row r="1261" spans="1:6" ht="15.75" customHeight="1">
      <c r="A1261" s="366" t="s">
        <v>2903</v>
      </c>
      <c r="B1261" s="386" t="s">
        <v>5740</v>
      </c>
      <c r="D1261" s="413" t="s">
        <v>5739</v>
      </c>
      <c r="E1261" s="421" t="s">
        <v>3796</v>
      </c>
      <c r="F1261" s="368">
        <v>1</v>
      </c>
    </row>
    <row r="1262" spans="1:6" ht="15.75" customHeight="1">
      <c r="A1262" s="366" t="s">
        <v>2903</v>
      </c>
      <c r="B1262" s="370" t="s">
        <v>5789</v>
      </c>
      <c r="D1262" s="413" t="s">
        <v>5788</v>
      </c>
      <c r="E1262" s="405" t="s">
        <v>3798</v>
      </c>
      <c r="F1262" s="377">
        <v>1</v>
      </c>
    </row>
    <row r="1263" spans="1:6" ht="15.75" customHeight="1">
      <c r="A1263" s="366" t="s">
        <v>2903</v>
      </c>
      <c r="B1263" s="370" t="s">
        <v>5768</v>
      </c>
      <c r="D1263" s="413" t="s">
        <v>5767</v>
      </c>
      <c r="E1263" s="421" t="s">
        <v>3796</v>
      </c>
      <c r="F1263" s="378">
        <v>1</v>
      </c>
    </row>
    <row r="1264" spans="1:6" ht="15.75" customHeight="1">
      <c r="A1264" s="366" t="s">
        <v>2903</v>
      </c>
      <c r="B1264" s="370" t="s">
        <v>5758</v>
      </c>
      <c r="D1264" s="413" t="s">
        <v>5757</v>
      </c>
      <c r="E1264" s="405" t="s">
        <v>3798</v>
      </c>
      <c r="F1264" s="368">
        <v>1</v>
      </c>
    </row>
    <row r="1265" spans="1:6" ht="15.75" customHeight="1">
      <c r="A1265" s="366" t="s">
        <v>2903</v>
      </c>
      <c r="B1265" s="370" t="s">
        <v>5871</v>
      </c>
      <c r="D1265" s="413" t="s">
        <v>5870</v>
      </c>
      <c r="E1265" s="405" t="s">
        <v>3796</v>
      </c>
      <c r="F1265" s="377">
        <v>1</v>
      </c>
    </row>
    <row r="1266" spans="1:6" ht="15.75" customHeight="1">
      <c r="A1266" s="366" t="s">
        <v>2903</v>
      </c>
      <c r="B1266" s="370" t="s">
        <v>5752</v>
      </c>
      <c r="D1266" s="413" t="s">
        <v>5751</v>
      </c>
      <c r="E1266" s="421" t="s">
        <v>3796</v>
      </c>
      <c r="F1266" s="368">
        <v>1</v>
      </c>
    </row>
    <row r="1267" spans="1:6" ht="15.75" customHeight="1">
      <c r="A1267" s="366" t="s">
        <v>2903</v>
      </c>
      <c r="B1267" s="370" t="s">
        <v>5793</v>
      </c>
      <c r="D1267" s="413" t="s">
        <v>5792</v>
      </c>
      <c r="E1267" s="405" t="s">
        <v>3794</v>
      </c>
      <c r="F1267" s="377">
        <v>1</v>
      </c>
    </row>
    <row r="1268" spans="1:6" ht="15.75" customHeight="1">
      <c r="A1268" s="366" t="s">
        <v>2903</v>
      </c>
      <c r="B1268" s="386" t="s">
        <v>5770</v>
      </c>
      <c r="D1268" s="413" t="s">
        <v>5769</v>
      </c>
      <c r="E1268" s="405" t="s">
        <v>3798</v>
      </c>
      <c r="F1268" s="378">
        <v>1</v>
      </c>
    </row>
    <row r="1269" spans="1:6" ht="15.75" customHeight="1">
      <c r="A1269" s="366" t="s">
        <v>2903</v>
      </c>
      <c r="B1269" s="386" t="s">
        <v>5724</v>
      </c>
      <c r="D1269" s="413" t="s">
        <v>5723</v>
      </c>
      <c r="E1269" s="405" t="s">
        <v>3798</v>
      </c>
      <c r="F1269" s="368">
        <v>1</v>
      </c>
    </row>
    <row r="1270" spans="1:6" ht="15.75" customHeight="1">
      <c r="A1270" s="366" t="s">
        <v>2903</v>
      </c>
      <c r="B1270" s="386" t="s">
        <v>5760</v>
      </c>
      <c r="D1270" s="413" t="s">
        <v>5759</v>
      </c>
      <c r="E1270" s="421" t="s">
        <v>3796</v>
      </c>
      <c r="F1270" s="377">
        <v>1</v>
      </c>
    </row>
    <row r="1271" spans="1:6" ht="15.75" customHeight="1">
      <c r="A1271" s="368" t="s">
        <v>2903</v>
      </c>
      <c r="B1271" s="374" t="s">
        <v>5373</v>
      </c>
      <c r="C1271" s="362" t="s">
        <v>212</v>
      </c>
      <c r="D1271" s="411" t="s">
        <v>5372</v>
      </c>
      <c r="E1271" s="422" t="s">
        <v>49</v>
      </c>
      <c r="F1271" s="378">
        <v>2</v>
      </c>
    </row>
    <row r="1272" spans="1:6" ht="15.75" customHeight="1">
      <c r="A1272" s="366" t="s">
        <v>2903</v>
      </c>
      <c r="B1272" s="386" t="s">
        <v>5772</v>
      </c>
      <c r="D1272" s="413" t="s">
        <v>5771</v>
      </c>
      <c r="E1272" s="421" t="s">
        <v>3796</v>
      </c>
      <c r="F1272" s="368">
        <v>1</v>
      </c>
    </row>
    <row r="1273" spans="1:6" ht="15.75" customHeight="1">
      <c r="A1273" s="366" t="s">
        <v>2903</v>
      </c>
      <c r="B1273" s="386" t="s">
        <v>5742</v>
      </c>
      <c r="D1273" s="413" t="s">
        <v>5741</v>
      </c>
      <c r="E1273" s="405" t="s">
        <v>3794</v>
      </c>
      <c r="F1273" s="377">
        <v>1</v>
      </c>
    </row>
    <row r="1274" spans="1:6" ht="15.75" customHeight="1">
      <c r="A1274" s="366" t="s">
        <v>2903</v>
      </c>
      <c r="B1274" s="386" t="s">
        <v>5766</v>
      </c>
      <c r="D1274" s="413" t="s">
        <v>5765</v>
      </c>
      <c r="E1274" s="405" t="s">
        <v>3798</v>
      </c>
      <c r="F1274" s="378">
        <v>1</v>
      </c>
    </row>
    <row r="1275" spans="1:6" ht="15.75" customHeight="1">
      <c r="A1275" s="366" t="s">
        <v>2903</v>
      </c>
      <c r="B1275" s="386" t="s">
        <v>5869</v>
      </c>
      <c r="D1275" s="413" t="s">
        <v>5868</v>
      </c>
      <c r="E1275" s="405" t="s">
        <v>3798</v>
      </c>
      <c r="F1275" s="368">
        <v>2</v>
      </c>
    </row>
    <row r="1276" spans="1:6" ht="15.75" customHeight="1">
      <c r="A1276" s="366" t="s">
        <v>5872</v>
      </c>
      <c r="B1276" s="382" t="s">
        <v>6096</v>
      </c>
      <c r="D1276" s="411" t="s">
        <v>6457</v>
      </c>
      <c r="E1276" s="422" t="s">
        <v>3798</v>
      </c>
      <c r="F1276" s="377">
        <v>1</v>
      </c>
    </row>
    <row r="1277" spans="1:6" ht="15.75" customHeight="1">
      <c r="A1277" s="366" t="s">
        <v>5872</v>
      </c>
      <c r="B1277" s="382" t="s">
        <v>6096</v>
      </c>
      <c r="D1277" s="411" t="s">
        <v>6457</v>
      </c>
      <c r="E1277" s="422" t="s">
        <v>3798</v>
      </c>
      <c r="F1277" s="378">
        <v>1</v>
      </c>
    </row>
    <row r="1278" spans="1:6" ht="15.75" customHeight="1">
      <c r="A1278" s="366" t="s">
        <v>5872</v>
      </c>
      <c r="B1278" s="382" t="s">
        <v>6097</v>
      </c>
      <c r="D1278" s="411" t="s">
        <v>6458</v>
      </c>
      <c r="E1278" s="422" t="s">
        <v>3796</v>
      </c>
      <c r="F1278" s="368">
        <v>1</v>
      </c>
    </row>
    <row r="1279" spans="1:6" ht="15.75" customHeight="1">
      <c r="A1279" s="366" t="s">
        <v>5872</v>
      </c>
      <c r="B1279" s="382" t="s">
        <v>6097</v>
      </c>
      <c r="D1279" s="411" t="s">
        <v>6458</v>
      </c>
      <c r="E1279" s="422" t="s">
        <v>3796</v>
      </c>
      <c r="F1279" s="377">
        <v>1</v>
      </c>
    </row>
    <row r="1280" spans="1:6" ht="15.75" customHeight="1">
      <c r="A1280" s="366" t="s">
        <v>5872</v>
      </c>
      <c r="B1280" s="382" t="s">
        <v>6098</v>
      </c>
      <c r="D1280" s="411" t="s">
        <v>6459</v>
      </c>
      <c r="E1280" s="422" t="s">
        <v>3796</v>
      </c>
      <c r="F1280" s="378">
        <v>1</v>
      </c>
    </row>
    <row r="1281" spans="1:6" ht="15.75" customHeight="1">
      <c r="A1281" s="366" t="s">
        <v>5872</v>
      </c>
      <c r="B1281" s="382" t="s">
        <v>6098</v>
      </c>
      <c r="D1281" s="411" t="s">
        <v>6459</v>
      </c>
      <c r="E1281" s="422" t="s">
        <v>3796</v>
      </c>
      <c r="F1281" s="368">
        <v>1</v>
      </c>
    </row>
    <row r="1282" spans="1:6" ht="15.75" customHeight="1">
      <c r="A1282" s="366" t="s">
        <v>5872</v>
      </c>
      <c r="B1282" s="382" t="s">
        <v>6099</v>
      </c>
      <c r="D1282" s="411" t="s">
        <v>6460</v>
      </c>
      <c r="E1282" s="422" t="s">
        <v>3794</v>
      </c>
      <c r="F1282" s="377">
        <v>1</v>
      </c>
    </row>
    <row r="1283" spans="1:6" ht="15.75" customHeight="1">
      <c r="A1283" s="366" t="s">
        <v>5872</v>
      </c>
      <c r="B1283" s="382" t="s">
        <v>6099</v>
      </c>
      <c r="D1283" s="411" t="s">
        <v>6460</v>
      </c>
      <c r="E1283" s="422" t="s">
        <v>3794</v>
      </c>
      <c r="F1283" s="378">
        <v>1</v>
      </c>
    </row>
    <row r="1284" spans="1:6" ht="15.75" customHeight="1">
      <c r="A1284" s="366" t="s">
        <v>5872</v>
      </c>
      <c r="B1284" s="382" t="s">
        <v>6100</v>
      </c>
      <c r="D1284" s="411" t="s">
        <v>6461</v>
      </c>
      <c r="E1284" s="422" t="s">
        <v>3796</v>
      </c>
      <c r="F1284" s="368">
        <v>1</v>
      </c>
    </row>
    <row r="1285" spans="1:6" ht="15.75" customHeight="1">
      <c r="A1285" s="366" t="s">
        <v>5872</v>
      </c>
      <c r="B1285" s="382" t="s">
        <v>6100</v>
      </c>
      <c r="D1285" s="411" t="s">
        <v>6461</v>
      </c>
      <c r="E1285" s="422" t="s">
        <v>3796</v>
      </c>
      <c r="F1285" s="377">
        <v>1</v>
      </c>
    </row>
    <row r="1286" spans="1:6" ht="15.75" customHeight="1">
      <c r="A1286" s="366" t="s">
        <v>5872</v>
      </c>
      <c r="B1286" s="382" t="s">
        <v>6101</v>
      </c>
      <c r="D1286" s="411" t="s">
        <v>6462</v>
      </c>
      <c r="E1286" s="422" t="s">
        <v>3796</v>
      </c>
      <c r="F1286" s="378">
        <v>1</v>
      </c>
    </row>
    <row r="1287" spans="1:6" ht="15.75" customHeight="1">
      <c r="A1287" s="366" t="s">
        <v>5872</v>
      </c>
      <c r="B1287" s="382" t="s">
        <v>6101</v>
      </c>
      <c r="D1287" s="411" t="s">
        <v>6462</v>
      </c>
      <c r="E1287" s="422" t="s">
        <v>3796</v>
      </c>
      <c r="F1287" s="368">
        <v>1</v>
      </c>
    </row>
    <row r="1288" spans="1:6" ht="15.75" customHeight="1">
      <c r="A1288" s="366" t="s">
        <v>5872</v>
      </c>
      <c r="B1288" s="382" t="s">
        <v>6102</v>
      </c>
      <c r="D1288" s="411" t="s">
        <v>6463</v>
      </c>
      <c r="E1288" s="422" t="s">
        <v>3796</v>
      </c>
      <c r="F1288" s="377">
        <v>1</v>
      </c>
    </row>
    <row r="1289" spans="1:6" ht="15.75" customHeight="1">
      <c r="A1289" s="366" t="s">
        <v>5872</v>
      </c>
      <c r="B1289" s="382" t="s">
        <v>6102</v>
      </c>
      <c r="D1289" s="411" t="s">
        <v>6463</v>
      </c>
      <c r="E1289" s="422" t="s">
        <v>3796</v>
      </c>
      <c r="F1289" s="378">
        <v>1</v>
      </c>
    </row>
    <row r="1290" spans="1:6" ht="15.75" customHeight="1">
      <c r="A1290" s="366" t="s">
        <v>5872</v>
      </c>
      <c r="B1290" s="382" t="s">
        <v>6103</v>
      </c>
      <c r="D1290" s="411" t="s">
        <v>6464</v>
      </c>
      <c r="E1290" s="422" t="s">
        <v>3796</v>
      </c>
      <c r="F1290" s="368">
        <v>1</v>
      </c>
    </row>
    <row r="1291" spans="1:6" ht="15.75" customHeight="1">
      <c r="A1291" s="366" t="s">
        <v>5872</v>
      </c>
      <c r="B1291" s="382" t="s">
        <v>6103</v>
      </c>
      <c r="D1291" s="411" t="s">
        <v>6464</v>
      </c>
      <c r="E1291" s="422" t="s">
        <v>3796</v>
      </c>
      <c r="F1291" s="377">
        <v>1</v>
      </c>
    </row>
    <row r="1292" spans="1:6" ht="15.75" customHeight="1">
      <c r="A1292" s="366" t="s">
        <v>5872</v>
      </c>
      <c r="B1292" s="382" t="s">
        <v>6104</v>
      </c>
      <c r="D1292" s="411" t="s">
        <v>6465</v>
      </c>
      <c r="E1292" s="422" t="s">
        <v>3798</v>
      </c>
      <c r="F1292" s="378">
        <v>1</v>
      </c>
    </row>
    <row r="1293" spans="1:6" ht="15.75" customHeight="1">
      <c r="A1293" s="366" t="s">
        <v>5872</v>
      </c>
      <c r="B1293" s="382" t="s">
        <v>6104</v>
      </c>
      <c r="D1293" s="411" t="s">
        <v>6465</v>
      </c>
      <c r="E1293" s="422" t="s">
        <v>3798</v>
      </c>
      <c r="F1293" s="368">
        <v>1</v>
      </c>
    </row>
    <row r="1294" spans="1:6" ht="15.75" customHeight="1">
      <c r="A1294" s="366" t="s">
        <v>5872</v>
      </c>
      <c r="B1294" s="382" t="s">
        <v>6105</v>
      </c>
      <c r="D1294" s="411" t="s">
        <v>6466</v>
      </c>
      <c r="E1294" s="422" t="s">
        <v>3798</v>
      </c>
      <c r="F1294" s="377">
        <v>1</v>
      </c>
    </row>
    <row r="1295" spans="1:6" ht="15.75" customHeight="1">
      <c r="A1295" s="366" t="s">
        <v>5872</v>
      </c>
      <c r="B1295" s="382" t="s">
        <v>6105</v>
      </c>
      <c r="D1295" s="411" t="s">
        <v>6466</v>
      </c>
      <c r="E1295" s="422" t="s">
        <v>3798</v>
      </c>
      <c r="F1295" s="378">
        <v>1</v>
      </c>
    </row>
    <row r="1296" spans="1:6" ht="15.75" customHeight="1">
      <c r="A1296" s="366" t="s">
        <v>5872</v>
      </c>
      <c r="B1296" s="382" t="s">
        <v>6106</v>
      </c>
      <c r="D1296" s="411" t="s">
        <v>6467</v>
      </c>
      <c r="E1296" s="422" t="s">
        <v>3798</v>
      </c>
      <c r="F1296" s="368">
        <v>1</v>
      </c>
    </row>
    <row r="1297" spans="1:6" ht="15.75" customHeight="1">
      <c r="A1297" s="366" t="s">
        <v>5872</v>
      </c>
      <c r="B1297" s="382" t="s">
        <v>6106</v>
      </c>
      <c r="D1297" s="411" t="s">
        <v>6467</v>
      </c>
      <c r="E1297" s="422" t="s">
        <v>3798</v>
      </c>
      <c r="F1297" s="377">
        <v>1</v>
      </c>
    </row>
    <row r="1298" spans="1:6" ht="15.75" customHeight="1">
      <c r="A1298" s="366" t="s">
        <v>5872</v>
      </c>
      <c r="B1298" s="382" t="s">
        <v>6107</v>
      </c>
      <c r="D1298" s="411" t="s">
        <v>6468</v>
      </c>
      <c r="E1298" s="422" t="s">
        <v>3800</v>
      </c>
      <c r="F1298" s="378">
        <v>1</v>
      </c>
    </row>
    <row r="1299" spans="1:6" ht="15.75" customHeight="1">
      <c r="A1299" s="366" t="s">
        <v>5872</v>
      </c>
      <c r="B1299" s="382" t="s">
        <v>6107</v>
      </c>
      <c r="D1299" s="411" t="s">
        <v>6468</v>
      </c>
      <c r="E1299" s="422" t="s">
        <v>3800</v>
      </c>
      <c r="F1299" s="368">
        <v>1</v>
      </c>
    </row>
    <row r="1300" spans="1:6" ht="15.75" customHeight="1">
      <c r="A1300" s="366" t="s">
        <v>5872</v>
      </c>
      <c r="B1300" s="382" t="s">
        <v>6108</v>
      </c>
      <c r="D1300" s="411" t="s">
        <v>6469</v>
      </c>
      <c r="E1300" s="422" t="s">
        <v>3796</v>
      </c>
      <c r="F1300" s="377">
        <v>1</v>
      </c>
    </row>
    <row r="1301" spans="1:6" ht="15.75" customHeight="1">
      <c r="A1301" s="366" t="s">
        <v>5872</v>
      </c>
      <c r="B1301" s="382" t="s">
        <v>6108</v>
      </c>
      <c r="D1301" s="411" t="s">
        <v>6469</v>
      </c>
      <c r="E1301" s="422" t="s">
        <v>3796</v>
      </c>
      <c r="F1301" s="378">
        <v>1</v>
      </c>
    </row>
    <row r="1302" spans="1:6" ht="15.75" customHeight="1">
      <c r="A1302" s="366" t="s">
        <v>5872</v>
      </c>
      <c r="B1302" s="382" t="s">
        <v>6109</v>
      </c>
      <c r="D1302" s="411" t="s">
        <v>6470</v>
      </c>
      <c r="E1302" s="422" t="s">
        <v>3794</v>
      </c>
      <c r="F1302" s="368">
        <v>1</v>
      </c>
    </row>
    <row r="1303" spans="1:6" ht="15.75" customHeight="1">
      <c r="A1303" s="366" t="s">
        <v>5872</v>
      </c>
      <c r="B1303" s="382" t="s">
        <v>6109</v>
      </c>
      <c r="D1303" s="411" t="s">
        <v>6470</v>
      </c>
      <c r="E1303" s="422" t="s">
        <v>3794</v>
      </c>
      <c r="F1303" s="377">
        <v>1</v>
      </c>
    </row>
    <row r="1304" spans="1:6" ht="15.75" customHeight="1">
      <c r="A1304" s="366" t="s">
        <v>5872</v>
      </c>
      <c r="B1304" s="382" t="s">
        <v>6110</v>
      </c>
      <c r="D1304" s="411" t="s">
        <v>6471</v>
      </c>
      <c r="E1304" s="422" t="s">
        <v>3798</v>
      </c>
      <c r="F1304" s="378">
        <v>1</v>
      </c>
    </row>
    <row r="1305" spans="1:6" ht="15.75" customHeight="1">
      <c r="A1305" s="366" t="s">
        <v>5872</v>
      </c>
      <c r="B1305" s="382" t="s">
        <v>6110</v>
      </c>
      <c r="D1305" s="411" t="s">
        <v>6471</v>
      </c>
      <c r="E1305" s="422" t="s">
        <v>3798</v>
      </c>
      <c r="F1305" s="368">
        <v>1</v>
      </c>
    </row>
    <row r="1306" spans="1:6" ht="15.75" customHeight="1">
      <c r="A1306" s="366" t="s">
        <v>5872</v>
      </c>
      <c r="B1306" s="382" t="s">
        <v>6111</v>
      </c>
      <c r="D1306" s="411" t="s">
        <v>6472</v>
      </c>
      <c r="E1306" s="422" t="s">
        <v>3796</v>
      </c>
      <c r="F1306" s="377">
        <v>1</v>
      </c>
    </row>
    <row r="1307" spans="1:6" ht="15.75" customHeight="1">
      <c r="A1307" s="366" t="s">
        <v>5872</v>
      </c>
      <c r="B1307" s="382" t="s">
        <v>6111</v>
      </c>
      <c r="D1307" s="411" t="s">
        <v>6472</v>
      </c>
      <c r="E1307" s="422" t="s">
        <v>3796</v>
      </c>
      <c r="F1307" s="378">
        <v>1</v>
      </c>
    </row>
    <row r="1308" spans="1:6" ht="15.75" customHeight="1">
      <c r="A1308" s="366" t="s">
        <v>5872</v>
      </c>
      <c r="B1308" s="382" t="s">
        <v>6112</v>
      </c>
      <c r="D1308" s="411" t="s">
        <v>6473</v>
      </c>
      <c r="E1308" s="422" t="s">
        <v>3796</v>
      </c>
      <c r="F1308" s="368">
        <v>1</v>
      </c>
    </row>
    <row r="1309" spans="1:6" ht="15.75" customHeight="1">
      <c r="A1309" s="366" t="s">
        <v>5872</v>
      </c>
      <c r="B1309" s="382" t="s">
        <v>6112</v>
      </c>
      <c r="D1309" s="411" t="s">
        <v>6473</v>
      </c>
      <c r="E1309" s="422" t="s">
        <v>3796</v>
      </c>
      <c r="F1309" s="377">
        <v>1</v>
      </c>
    </row>
    <row r="1310" spans="1:6" ht="15.75" customHeight="1">
      <c r="A1310" s="366" t="s">
        <v>5872</v>
      </c>
      <c r="B1310" s="382" t="s">
        <v>6113</v>
      </c>
      <c r="D1310" s="411" t="s">
        <v>6474</v>
      </c>
      <c r="E1310" s="422" t="s">
        <v>3796</v>
      </c>
      <c r="F1310" s="378">
        <v>1</v>
      </c>
    </row>
    <row r="1311" spans="1:6" ht="15.75" customHeight="1">
      <c r="A1311" s="366" t="s">
        <v>5872</v>
      </c>
      <c r="B1311" s="382" t="s">
        <v>6113</v>
      </c>
      <c r="D1311" s="411" t="s">
        <v>6474</v>
      </c>
      <c r="E1311" s="422" t="s">
        <v>3796</v>
      </c>
      <c r="F1311" s="368">
        <v>1</v>
      </c>
    </row>
    <row r="1312" spans="1:6" ht="15.75" customHeight="1">
      <c r="A1312" s="366" t="s">
        <v>5872</v>
      </c>
      <c r="B1312" s="382" t="s">
        <v>6114</v>
      </c>
      <c r="D1312" s="411" t="s">
        <v>6475</v>
      </c>
      <c r="E1312" s="422" t="s">
        <v>3798</v>
      </c>
      <c r="F1312" s="377">
        <v>1</v>
      </c>
    </row>
    <row r="1313" spans="1:6" ht="15.75" customHeight="1">
      <c r="A1313" s="366" t="s">
        <v>5872</v>
      </c>
      <c r="B1313" s="382" t="s">
        <v>6114</v>
      </c>
      <c r="D1313" s="411" t="s">
        <v>6475</v>
      </c>
      <c r="E1313" s="422" t="s">
        <v>3798</v>
      </c>
      <c r="F1313" s="378">
        <v>1</v>
      </c>
    </row>
    <row r="1314" spans="1:6" ht="15.75" customHeight="1">
      <c r="A1314" s="366" t="s">
        <v>5872</v>
      </c>
      <c r="B1314" s="382" t="s">
        <v>6115</v>
      </c>
      <c r="D1314" s="411" t="s">
        <v>6476</v>
      </c>
      <c r="E1314" s="422" t="s">
        <v>3794</v>
      </c>
      <c r="F1314" s="368">
        <v>1</v>
      </c>
    </row>
    <row r="1315" spans="1:6" ht="15.75" customHeight="1">
      <c r="A1315" s="366" t="s">
        <v>5872</v>
      </c>
      <c r="B1315" s="382" t="s">
        <v>6115</v>
      </c>
      <c r="D1315" s="411" t="s">
        <v>6476</v>
      </c>
      <c r="E1315" s="422" t="s">
        <v>3794</v>
      </c>
      <c r="F1315" s="377">
        <v>1</v>
      </c>
    </row>
    <row r="1316" spans="1:6" ht="15.75" customHeight="1">
      <c r="A1316" s="366" t="s">
        <v>5872</v>
      </c>
      <c r="B1316" s="382" t="s">
        <v>6116</v>
      </c>
      <c r="D1316" s="411" t="s">
        <v>6477</v>
      </c>
      <c r="E1316" s="422" t="s">
        <v>3794</v>
      </c>
      <c r="F1316" s="378">
        <v>1</v>
      </c>
    </row>
    <row r="1317" spans="1:6" ht="15.75" customHeight="1">
      <c r="A1317" s="366" t="s">
        <v>5872</v>
      </c>
      <c r="B1317" s="382" t="s">
        <v>6116</v>
      </c>
      <c r="D1317" s="411" t="s">
        <v>6477</v>
      </c>
      <c r="E1317" s="422" t="s">
        <v>3794</v>
      </c>
      <c r="F1317" s="368">
        <v>1</v>
      </c>
    </row>
    <row r="1318" spans="1:6" ht="15.75" customHeight="1">
      <c r="A1318" s="366" t="s">
        <v>5872</v>
      </c>
      <c r="B1318" s="382" t="s">
        <v>6117</v>
      </c>
      <c r="D1318" s="411" t="s">
        <v>6478</v>
      </c>
      <c r="E1318" s="422" t="s">
        <v>3798</v>
      </c>
      <c r="F1318" s="377">
        <v>1</v>
      </c>
    </row>
    <row r="1319" spans="1:6" ht="15.75" customHeight="1">
      <c r="A1319" s="366" t="s">
        <v>5872</v>
      </c>
      <c r="B1319" s="382" t="s">
        <v>6117</v>
      </c>
      <c r="D1319" s="411" t="s">
        <v>6478</v>
      </c>
      <c r="E1319" s="422" t="s">
        <v>3798</v>
      </c>
      <c r="F1319" s="378">
        <v>1</v>
      </c>
    </row>
    <row r="1320" spans="1:6" ht="15.75" customHeight="1">
      <c r="A1320" s="366" t="s">
        <v>5872</v>
      </c>
      <c r="B1320" s="382" t="s">
        <v>6118</v>
      </c>
      <c r="D1320" s="411" t="s">
        <v>6479</v>
      </c>
      <c r="E1320" s="422" t="s">
        <v>3796</v>
      </c>
      <c r="F1320" s="368">
        <v>1</v>
      </c>
    </row>
    <row r="1321" spans="1:6" ht="15.75" customHeight="1">
      <c r="A1321" s="366" t="s">
        <v>5872</v>
      </c>
      <c r="B1321" s="382" t="s">
        <v>6118</v>
      </c>
      <c r="D1321" s="411" t="s">
        <v>6479</v>
      </c>
      <c r="E1321" s="422" t="s">
        <v>3796</v>
      </c>
      <c r="F1321" s="377">
        <v>1</v>
      </c>
    </row>
    <row r="1322" spans="1:6" ht="15.75" customHeight="1">
      <c r="A1322" s="366" t="s">
        <v>5872</v>
      </c>
      <c r="B1322" s="382" t="s">
        <v>6119</v>
      </c>
      <c r="D1322" s="411" t="s">
        <v>6480</v>
      </c>
      <c r="E1322" s="422" t="s">
        <v>3796</v>
      </c>
      <c r="F1322" s="378">
        <v>1</v>
      </c>
    </row>
    <row r="1323" spans="1:6" ht="15.75" customHeight="1">
      <c r="A1323" s="366" t="s">
        <v>5872</v>
      </c>
      <c r="B1323" s="382" t="s">
        <v>6119</v>
      </c>
      <c r="D1323" s="411" t="s">
        <v>6480</v>
      </c>
      <c r="E1323" s="422" t="s">
        <v>3796</v>
      </c>
      <c r="F1323" s="368">
        <v>1</v>
      </c>
    </row>
    <row r="1324" spans="1:6" ht="15.75" customHeight="1">
      <c r="A1324" s="366" t="s">
        <v>5872</v>
      </c>
      <c r="B1324" s="382" t="s">
        <v>6120</v>
      </c>
      <c r="D1324" s="411" t="s">
        <v>6481</v>
      </c>
      <c r="E1324" s="422" t="s">
        <v>3796</v>
      </c>
      <c r="F1324" s="377">
        <v>1</v>
      </c>
    </row>
    <row r="1325" spans="1:6" ht="15.75" customHeight="1">
      <c r="A1325" s="366" t="s">
        <v>5872</v>
      </c>
      <c r="B1325" s="382" t="s">
        <v>6120</v>
      </c>
      <c r="D1325" s="411" t="s">
        <v>6481</v>
      </c>
      <c r="E1325" s="422" t="s">
        <v>3796</v>
      </c>
      <c r="F1325" s="378">
        <v>1</v>
      </c>
    </row>
    <row r="1326" spans="1:6" ht="15.75" customHeight="1">
      <c r="A1326" s="366" t="s">
        <v>5872</v>
      </c>
      <c r="B1326" s="382" t="s">
        <v>6121</v>
      </c>
      <c r="D1326" s="411" t="s">
        <v>6482</v>
      </c>
      <c r="E1326" s="422" t="s">
        <v>3798</v>
      </c>
      <c r="F1326" s="368">
        <v>1</v>
      </c>
    </row>
    <row r="1327" spans="1:6" ht="15.75" customHeight="1">
      <c r="A1327" s="366" t="s">
        <v>5872</v>
      </c>
      <c r="B1327" s="382" t="s">
        <v>6121</v>
      </c>
      <c r="D1327" s="411" t="s">
        <v>6482</v>
      </c>
      <c r="E1327" s="422" t="s">
        <v>3798</v>
      </c>
      <c r="F1327" s="377">
        <v>1</v>
      </c>
    </row>
    <row r="1328" spans="1:6" ht="15.75" customHeight="1">
      <c r="A1328" s="366" t="s">
        <v>5872</v>
      </c>
      <c r="B1328" s="382" t="s">
        <v>6122</v>
      </c>
      <c r="D1328" s="411" t="s">
        <v>6483</v>
      </c>
      <c r="E1328" s="422" t="s">
        <v>3798</v>
      </c>
      <c r="F1328" s="378">
        <v>1</v>
      </c>
    </row>
    <row r="1329" spans="1:6" ht="15.75" customHeight="1">
      <c r="A1329" s="366" t="s">
        <v>5872</v>
      </c>
      <c r="B1329" s="382" t="s">
        <v>6122</v>
      </c>
      <c r="D1329" s="411" t="s">
        <v>6483</v>
      </c>
      <c r="E1329" s="422" t="s">
        <v>3798</v>
      </c>
      <c r="F1329" s="377">
        <v>1</v>
      </c>
    </row>
    <row r="1330" spans="1:6" ht="15.75" customHeight="1">
      <c r="A1330" s="366" t="s">
        <v>5872</v>
      </c>
      <c r="B1330" s="382" t="s">
        <v>6123</v>
      </c>
      <c r="D1330" s="411" t="s">
        <v>6484</v>
      </c>
      <c r="E1330" s="422" t="s">
        <v>3796</v>
      </c>
      <c r="F1330" s="378">
        <v>1</v>
      </c>
    </row>
    <row r="1331" spans="1:6" ht="15.75" customHeight="1">
      <c r="A1331" s="366" t="s">
        <v>5872</v>
      </c>
      <c r="B1331" s="382" t="s">
        <v>6123</v>
      </c>
      <c r="D1331" s="411" t="s">
        <v>6484</v>
      </c>
      <c r="E1331" s="422" t="s">
        <v>3796</v>
      </c>
      <c r="F1331" s="377">
        <v>1</v>
      </c>
    </row>
    <row r="1332" spans="1:6" ht="15.75" customHeight="1">
      <c r="A1332" s="366" t="s">
        <v>5872</v>
      </c>
      <c r="B1332" s="382" t="s">
        <v>5980</v>
      </c>
      <c r="D1332" s="416" t="s">
        <v>6630</v>
      </c>
      <c r="E1332" s="422" t="s">
        <v>3796</v>
      </c>
      <c r="F1332" s="378">
        <v>1</v>
      </c>
    </row>
    <row r="1333" spans="1:6" ht="15.75" customHeight="1">
      <c r="A1333" s="366" t="s">
        <v>5872</v>
      </c>
      <c r="B1333" s="382" t="s">
        <v>5980</v>
      </c>
      <c r="D1333" s="416" t="s">
        <v>6630</v>
      </c>
      <c r="E1333" s="422" t="s">
        <v>3796</v>
      </c>
      <c r="F1333" s="368">
        <v>1</v>
      </c>
    </row>
    <row r="1334" spans="1:6" ht="15.75" customHeight="1">
      <c r="A1334" s="366" t="s">
        <v>5872</v>
      </c>
      <c r="B1334" s="382" t="s">
        <v>6124</v>
      </c>
      <c r="D1334" s="411" t="s">
        <v>6628</v>
      </c>
      <c r="E1334" s="422" t="s">
        <v>3796</v>
      </c>
      <c r="F1334" s="377">
        <v>1</v>
      </c>
    </row>
    <row r="1335" spans="1:6" ht="15.75" customHeight="1">
      <c r="A1335" s="366" t="s">
        <v>5872</v>
      </c>
      <c r="B1335" s="382" t="s">
        <v>6124</v>
      </c>
      <c r="D1335" s="411" t="s">
        <v>6628</v>
      </c>
      <c r="E1335" s="422" t="s">
        <v>3796</v>
      </c>
      <c r="F1335" s="378">
        <v>1</v>
      </c>
    </row>
    <row r="1336" spans="1:6" ht="15.75" customHeight="1">
      <c r="A1336" s="366" t="s">
        <v>5872</v>
      </c>
      <c r="B1336" s="382" t="s">
        <v>6125</v>
      </c>
      <c r="D1336" s="411" t="s">
        <v>6485</v>
      </c>
      <c r="E1336" s="422" t="s">
        <v>3798</v>
      </c>
      <c r="F1336" s="368">
        <v>1</v>
      </c>
    </row>
    <row r="1337" spans="1:6" ht="15.75" customHeight="1">
      <c r="A1337" s="366" t="s">
        <v>5872</v>
      </c>
      <c r="B1337" s="382" t="s">
        <v>6125</v>
      </c>
      <c r="D1337" s="411" t="s">
        <v>6485</v>
      </c>
      <c r="E1337" s="422" t="s">
        <v>3798</v>
      </c>
      <c r="F1337" s="377">
        <v>1</v>
      </c>
    </row>
    <row r="1338" spans="1:6" ht="15.75" customHeight="1">
      <c r="A1338" s="366" t="s">
        <v>5872</v>
      </c>
      <c r="B1338" s="382" t="s">
        <v>6126</v>
      </c>
      <c r="D1338" s="411" t="s">
        <v>6486</v>
      </c>
      <c r="E1338" s="422" t="s">
        <v>3796</v>
      </c>
      <c r="F1338" s="378">
        <v>1</v>
      </c>
    </row>
    <row r="1339" spans="1:6" ht="15.75" customHeight="1">
      <c r="A1339" s="366" t="s">
        <v>5872</v>
      </c>
      <c r="B1339" s="382" t="s">
        <v>6126</v>
      </c>
      <c r="D1339" s="411" t="s">
        <v>6486</v>
      </c>
      <c r="E1339" s="422" t="s">
        <v>3796</v>
      </c>
      <c r="F1339" s="368">
        <v>1</v>
      </c>
    </row>
    <row r="1340" spans="1:6" ht="15.75" customHeight="1">
      <c r="A1340" s="366" t="s">
        <v>5872</v>
      </c>
      <c r="B1340" s="382" t="s">
        <v>6127</v>
      </c>
      <c r="D1340" s="411" t="s">
        <v>6487</v>
      </c>
      <c r="E1340" s="422" t="s">
        <v>3794</v>
      </c>
      <c r="F1340" s="377">
        <v>1</v>
      </c>
    </row>
    <row r="1341" spans="1:6" ht="15.75" customHeight="1">
      <c r="A1341" s="366" t="s">
        <v>5872</v>
      </c>
      <c r="B1341" s="382" t="s">
        <v>6127</v>
      </c>
      <c r="D1341" s="411" t="s">
        <v>6487</v>
      </c>
      <c r="E1341" s="422" t="s">
        <v>3794</v>
      </c>
      <c r="F1341" s="378">
        <v>1</v>
      </c>
    </row>
    <row r="1342" spans="1:6" ht="15.75" customHeight="1">
      <c r="A1342" s="366" t="s">
        <v>5872</v>
      </c>
      <c r="B1342" s="374" t="s">
        <v>6652</v>
      </c>
      <c r="D1342" s="411" t="s">
        <v>4769</v>
      </c>
      <c r="E1342" s="422" t="s">
        <v>3798</v>
      </c>
      <c r="F1342" s="368">
        <v>2</v>
      </c>
    </row>
    <row r="1343" spans="1:6" ht="15.75" customHeight="1">
      <c r="A1343" s="366" t="s">
        <v>5872</v>
      </c>
      <c r="B1343" s="374" t="s">
        <v>6653</v>
      </c>
      <c r="D1343" s="411" t="s">
        <v>4785</v>
      </c>
      <c r="E1343" s="422" t="s">
        <v>3798</v>
      </c>
      <c r="F1343" s="377">
        <v>2</v>
      </c>
    </row>
    <row r="1344" spans="1:6" ht="15.75" customHeight="1">
      <c r="A1344" s="366" t="s">
        <v>5872</v>
      </c>
      <c r="B1344" s="382" t="s">
        <v>6128</v>
      </c>
      <c r="D1344" s="411" t="s">
        <v>6488</v>
      </c>
      <c r="E1344" s="422" t="s">
        <v>3796</v>
      </c>
      <c r="F1344" s="378">
        <v>1</v>
      </c>
    </row>
    <row r="1345" spans="1:6" ht="15.75" customHeight="1">
      <c r="A1345" s="366" t="s">
        <v>5872</v>
      </c>
      <c r="B1345" s="382" t="s">
        <v>6128</v>
      </c>
      <c r="D1345" s="411" t="s">
        <v>6488</v>
      </c>
      <c r="E1345" s="422" t="s">
        <v>3796</v>
      </c>
      <c r="F1345" s="368">
        <v>1</v>
      </c>
    </row>
    <row r="1346" spans="1:6" ht="15.75" customHeight="1">
      <c r="A1346" s="366" t="s">
        <v>5872</v>
      </c>
      <c r="B1346" s="374" t="s">
        <v>6654</v>
      </c>
      <c r="D1346" s="411" t="s">
        <v>4847</v>
      </c>
      <c r="E1346" s="422" t="s">
        <v>3798</v>
      </c>
      <c r="F1346" s="377">
        <v>2</v>
      </c>
    </row>
    <row r="1347" spans="1:6" ht="15.75" customHeight="1">
      <c r="A1347" s="366" t="s">
        <v>5872</v>
      </c>
      <c r="B1347" s="382" t="s">
        <v>6129</v>
      </c>
      <c r="D1347" s="411" t="s">
        <v>6489</v>
      </c>
      <c r="E1347" s="422" t="s">
        <v>3796</v>
      </c>
      <c r="F1347" s="378">
        <v>1</v>
      </c>
    </row>
    <row r="1348" spans="1:6" ht="15.75" customHeight="1">
      <c r="A1348" s="366" t="s">
        <v>5872</v>
      </c>
      <c r="B1348" s="382" t="s">
        <v>6129</v>
      </c>
      <c r="D1348" s="411" t="s">
        <v>6489</v>
      </c>
      <c r="E1348" s="422" t="s">
        <v>3796</v>
      </c>
      <c r="F1348" s="368">
        <v>1</v>
      </c>
    </row>
    <row r="1349" spans="1:6" ht="15.75" customHeight="1">
      <c r="A1349" s="366" t="s">
        <v>5872</v>
      </c>
      <c r="B1349" s="382" t="s">
        <v>6130</v>
      </c>
      <c r="D1349" s="411" t="s">
        <v>6490</v>
      </c>
      <c r="E1349" s="422" t="s">
        <v>3798</v>
      </c>
      <c r="F1349" s="377">
        <v>1</v>
      </c>
    </row>
    <row r="1350" spans="1:6" ht="15.75" customHeight="1">
      <c r="A1350" s="366" t="s">
        <v>5872</v>
      </c>
      <c r="B1350" s="382" t="s">
        <v>6130</v>
      </c>
      <c r="D1350" s="411" t="s">
        <v>6490</v>
      </c>
      <c r="E1350" s="422" t="s">
        <v>3798</v>
      </c>
      <c r="F1350" s="378">
        <v>1</v>
      </c>
    </row>
    <row r="1351" spans="1:6" ht="15.75" customHeight="1">
      <c r="A1351" s="366" t="s">
        <v>5872</v>
      </c>
      <c r="B1351" s="382" t="s">
        <v>6131</v>
      </c>
      <c r="D1351" s="411" t="s">
        <v>6491</v>
      </c>
      <c r="E1351" s="422" t="s">
        <v>3798</v>
      </c>
      <c r="F1351" s="368">
        <v>1</v>
      </c>
    </row>
    <row r="1352" spans="1:6" ht="15.75" customHeight="1">
      <c r="A1352" s="366" t="s">
        <v>5872</v>
      </c>
      <c r="B1352" s="382" t="s">
        <v>6131</v>
      </c>
      <c r="D1352" s="411" t="s">
        <v>6491</v>
      </c>
      <c r="E1352" s="422" t="s">
        <v>3798</v>
      </c>
      <c r="F1352" s="377">
        <v>1</v>
      </c>
    </row>
    <row r="1353" spans="1:6" ht="15.75" customHeight="1">
      <c r="A1353" s="366" t="s">
        <v>5872</v>
      </c>
      <c r="B1353" s="382" t="s">
        <v>6132</v>
      </c>
      <c r="D1353" s="411" t="s">
        <v>6492</v>
      </c>
      <c r="E1353" s="422" t="s">
        <v>3796</v>
      </c>
      <c r="F1353" s="378">
        <v>1</v>
      </c>
    </row>
    <row r="1354" spans="1:6" ht="15.75" customHeight="1">
      <c r="A1354" s="366" t="s">
        <v>5872</v>
      </c>
      <c r="B1354" s="382" t="s">
        <v>6132</v>
      </c>
      <c r="D1354" s="411" t="s">
        <v>6492</v>
      </c>
      <c r="E1354" s="422" t="s">
        <v>3796</v>
      </c>
      <c r="F1354" s="368">
        <v>1</v>
      </c>
    </row>
    <row r="1355" spans="1:6" ht="15.75" customHeight="1">
      <c r="A1355" s="366" t="s">
        <v>5872</v>
      </c>
      <c r="B1355" s="382" t="s">
        <v>6133</v>
      </c>
      <c r="D1355" s="411" t="s">
        <v>6493</v>
      </c>
      <c r="E1355" s="422" t="s">
        <v>3798</v>
      </c>
      <c r="F1355" s="377">
        <v>1</v>
      </c>
    </row>
    <row r="1356" spans="1:6" ht="15.75" customHeight="1">
      <c r="A1356" s="366" t="s">
        <v>5872</v>
      </c>
      <c r="B1356" s="382" t="s">
        <v>6133</v>
      </c>
      <c r="D1356" s="411" t="s">
        <v>6493</v>
      </c>
      <c r="E1356" s="422" t="s">
        <v>3798</v>
      </c>
      <c r="F1356" s="378">
        <v>1</v>
      </c>
    </row>
    <row r="1357" spans="1:6" ht="15.75" customHeight="1">
      <c r="A1357" s="366" t="s">
        <v>5872</v>
      </c>
      <c r="B1357" s="382" t="s">
        <v>6134</v>
      </c>
      <c r="D1357" s="411" t="s">
        <v>6494</v>
      </c>
      <c r="E1357" s="422" t="s">
        <v>3796</v>
      </c>
      <c r="F1357" s="368">
        <v>1</v>
      </c>
    </row>
    <row r="1358" spans="1:6" ht="15.75" customHeight="1">
      <c r="A1358" s="366" t="s">
        <v>5872</v>
      </c>
      <c r="B1358" s="382" t="s">
        <v>6134</v>
      </c>
      <c r="D1358" s="411" t="s">
        <v>6494</v>
      </c>
      <c r="E1358" s="422" t="s">
        <v>3796</v>
      </c>
      <c r="F1358" s="377">
        <v>1</v>
      </c>
    </row>
    <row r="1359" spans="1:6" ht="15.75" customHeight="1">
      <c r="A1359" s="366" t="s">
        <v>5872</v>
      </c>
      <c r="B1359" s="382" t="s">
        <v>6135</v>
      </c>
      <c r="D1359" s="411" t="s">
        <v>6495</v>
      </c>
      <c r="E1359" s="422" t="s">
        <v>3798</v>
      </c>
      <c r="F1359" s="368">
        <v>1</v>
      </c>
    </row>
    <row r="1360" spans="1:6" ht="15.75" customHeight="1">
      <c r="A1360" s="366" t="s">
        <v>5872</v>
      </c>
      <c r="B1360" s="382" t="s">
        <v>6135</v>
      </c>
      <c r="D1360" s="411" t="s">
        <v>6495</v>
      </c>
      <c r="E1360" s="422" t="s">
        <v>3798</v>
      </c>
      <c r="F1360" s="377">
        <v>1</v>
      </c>
    </row>
    <row r="1361" spans="1:6" ht="15.75" customHeight="1">
      <c r="A1361" s="366" t="s">
        <v>5872</v>
      </c>
      <c r="B1361" s="382" t="s">
        <v>6136</v>
      </c>
      <c r="D1361" s="411" t="s">
        <v>6496</v>
      </c>
      <c r="E1361" s="422" t="s">
        <v>3796</v>
      </c>
      <c r="F1361" s="378">
        <v>1</v>
      </c>
    </row>
    <row r="1362" spans="1:6" ht="15.75" customHeight="1">
      <c r="A1362" s="366" t="s">
        <v>5872</v>
      </c>
      <c r="B1362" s="382" t="s">
        <v>6136</v>
      </c>
      <c r="D1362" s="411" t="s">
        <v>6496</v>
      </c>
      <c r="E1362" s="422" t="s">
        <v>3796</v>
      </c>
      <c r="F1362" s="368">
        <v>1</v>
      </c>
    </row>
    <row r="1363" spans="1:6" ht="15.75" customHeight="1">
      <c r="A1363" s="366" t="s">
        <v>5872</v>
      </c>
      <c r="B1363" s="382" t="s">
        <v>6137</v>
      </c>
      <c r="D1363" s="411" t="s">
        <v>6497</v>
      </c>
      <c r="E1363" s="422" t="s">
        <v>3796</v>
      </c>
      <c r="F1363" s="377">
        <v>1</v>
      </c>
    </row>
    <row r="1364" spans="1:6" ht="15.75" customHeight="1">
      <c r="A1364" s="366" t="s">
        <v>5872</v>
      </c>
      <c r="B1364" s="382" t="s">
        <v>6137</v>
      </c>
      <c r="D1364" s="411" t="s">
        <v>6497</v>
      </c>
      <c r="E1364" s="422" t="s">
        <v>3796</v>
      </c>
      <c r="F1364" s="378">
        <v>1</v>
      </c>
    </row>
    <row r="1365" spans="1:6" ht="15.75" customHeight="1">
      <c r="A1365" s="366" t="s">
        <v>5872</v>
      </c>
      <c r="B1365" s="382" t="s">
        <v>6138</v>
      </c>
      <c r="D1365" s="411" t="s">
        <v>6498</v>
      </c>
      <c r="E1365" s="422" t="s">
        <v>3796</v>
      </c>
      <c r="F1365" s="368">
        <v>1</v>
      </c>
    </row>
    <row r="1366" spans="1:6" ht="15.75" customHeight="1">
      <c r="A1366" s="366" t="s">
        <v>5872</v>
      </c>
      <c r="B1366" s="382" t="s">
        <v>6138</v>
      </c>
      <c r="D1366" s="411" t="s">
        <v>6498</v>
      </c>
      <c r="E1366" s="422" t="s">
        <v>3796</v>
      </c>
      <c r="F1366" s="378">
        <v>1</v>
      </c>
    </row>
    <row r="1367" spans="1:6" ht="15.75" customHeight="1">
      <c r="A1367" s="366" t="s">
        <v>5872</v>
      </c>
      <c r="B1367" s="382" t="s">
        <v>6139</v>
      </c>
      <c r="D1367" s="411" t="s">
        <v>6499</v>
      </c>
      <c r="E1367" s="422" t="s">
        <v>3796</v>
      </c>
      <c r="F1367" s="368">
        <v>1</v>
      </c>
    </row>
    <row r="1368" spans="1:6" ht="15.75" customHeight="1">
      <c r="A1368" s="366" t="s">
        <v>5872</v>
      </c>
      <c r="B1368" s="382" t="s">
        <v>6139</v>
      </c>
      <c r="D1368" s="411" t="s">
        <v>6499</v>
      </c>
      <c r="E1368" s="422" t="s">
        <v>3796</v>
      </c>
      <c r="F1368" s="377">
        <v>1</v>
      </c>
    </row>
    <row r="1369" spans="1:6" ht="15.75" customHeight="1">
      <c r="A1369" s="366" t="s">
        <v>5872</v>
      </c>
      <c r="B1369" s="382" t="s">
        <v>5913</v>
      </c>
      <c r="D1369" s="411" t="s">
        <v>6283</v>
      </c>
      <c r="E1369" s="422" t="s">
        <v>3798</v>
      </c>
      <c r="F1369" s="368">
        <v>1</v>
      </c>
    </row>
    <row r="1370" spans="1:6" ht="15.75" customHeight="1">
      <c r="A1370" s="366" t="s">
        <v>5872</v>
      </c>
      <c r="B1370" s="382" t="s">
        <v>5913</v>
      </c>
      <c r="D1370" s="411" t="s">
        <v>6283</v>
      </c>
      <c r="E1370" s="422" t="s">
        <v>3798</v>
      </c>
      <c r="F1370" s="377">
        <v>1</v>
      </c>
    </row>
    <row r="1371" spans="1:6" ht="15.75" customHeight="1">
      <c r="A1371" s="366" t="s">
        <v>5872</v>
      </c>
      <c r="B1371" s="382" t="s">
        <v>6140</v>
      </c>
      <c r="D1371" s="411" t="s">
        <v>6500</v>
      </c>
      <c r="E1371" s="422" t="s">
        <v>3794</v>
      </c>
      <c r="F1371" s="378">
        <v>1</v>
      </c>
    </row>
    <row r="1372" spans="1:6" ht="15.75" customHeight="1">
      <c r="A1372" s="366" t="s">
        <v>5872</v>
      </c>
      <c r="B1372" s="382" t="s">
        <v>6140</v>
      </c>
      <c r="D1372" s="411" t="s">
        <v>6500</v>
      </c>
      <c r="E1372" s="422" t="s">
        <v>3794</v>
      </c>
      <c r="F1372" s="368">
        <v>1</v>
      </c>
    </row>
    <row r="1373" spans="1:6" ht="15.75" customHeight="1">
      <c r="A1373" s="366" t="s">
        <v>5872</v>
      </c>
      <c r="B1373" s="382" t="s">
        <v>6141</v>
      </c>
      <c r="D1373" s="411" t="s">
        <v>6501</v>
      </c>
      <c r="E1373" s="422" t="s">
        <v>3796</v>
      </c>
      <c r="F1373" s="377">
        <v>1</v>
      </c>
    </row>
    <row r="1374" spans="1:6" ht="15.75" customHeight="1">
      <c r="A1374" s="366" t="s">
        <v>5872</v>
      </c>
      <c r="B1374" s="382" t="s">
        <v>6141</v>
      </c>
      <c r="D1374" s="411" t="s">
        <v>6501</v>
      </c>
      <c r="E1374" s="422" t="s">
        <v>3796</v>
      </c>
      <c r="F1374" s="378">
        <v>1</v>
      </c>
    </row>
    <row r="1375" spans="1:6" ht="15.75" customHeight="1">
      <c r="A1375" s="366" t="s">
        <v>5872</v>
      </c>
      <c r="B1375" s="382" t="s">
        <v>6031</v>
      </c>
      <c r="D1375" s="411" t="s">
        <v>6398</v>
      </c>
      <c r="E1375" s="422" t="s">
        <v>3796</v>
      </c>
      <c r="F1375" s="368">
        <v>1</v>
      </c>
    </row>
    <row r="1376" spans="1:6" ht="15.75" customHeight="1">
      <c r="A1376" s="366" t="s">
        <v>5872</v>
      </c>
      <c r="B1376" s="382" t="s">
        <v>6031</v>
      </c>
      <c r="D1376" s="411" t="s">
        <v>6398</v>
      </c>
      <c r="E1376" s="422" t="s">
        <v>3796</v>
      </c>
      <c r="F1376" s="377">
        <v>1</v>
      </c>
    </row>
    <row r="1377" spans="1:6" ht="15.75" customHeight="1">
      <c r="A1377" s="366" t="s">
        <v>5872</v>
      </c>
      <c r="B1377" s="382" t="s">
        <v>5917</v>
      </c>
      <c r="D1377" s="411" t="s">
        <v>6287</v>
      </c>
      <c r="E1377" s="422" t="s">
        <v>3796</v>
      </c>
      <c r="F1377" s="378">
        <v>1</v>
      </c>
    </row>
    <row r="1378" spans="1:6" ht="15.75" customHeight="1">
      <c r="A1378" s="366" t="s">
        <v>5872</v>
      </c>
      <c r="B1378" s="382" t="s">
        <v>5917</v>
      </c>
      <c r="D1378" s="411" t="s">
        <v>6287</v>
      </c>
      <c r="E1378" s="422" t="s">
        <v>3796</v>
      </c>
      <c r="F1378" s="368">
        <v>1</v>
      </c>
    </row>
    <row r="1379" spans="1:6" ht="15.75" customHeight="1">
      <c r="A1379" s="366" t="s">
        <v>5872</v>
      </c>
      <c r="B1379" s="382" t="s">
        <v>6142</v>
      </c>
      <c r="D1379" s="411" t="s">
        <v>6502</v>
      </c>
      <c r="E1379" s="422" t="s">
        <v>3798</v>
      </c>
      <c r="F1379" s="377">
        <v>1</v>
      </c>
    </row>
    <row r="1380" spans="1:6" ht="15.75" customHeight="1">
      <c r="A1380" s="366" t="s">
        <v>5872</v>
      </c>
      <c r="B1380" s="382" t="s">
        <v>6142</v>
      </c>
      <c r="D1380" s="411" t="s">
        <v>6502</v>
      </c>
      <c r="E1380" s="422" t="s">
        <v>3798</v>
      </c>
      <c r="F1380" s="378">
        <v>1</v>
      </c>
    </row>
    <row r="1381" spans="1:6" ht="15.75" customHeight="1">
      <c r="A1381" s="366" t="s">
        <v>5872</v>
      </c>
      <c r="B1381" s="382" t="s">
        <v>6143</v>
      </c>
      <c r="D1381" s="411" t="s">
        <v>6503</v>
      </c>
      <c r="E1381" s="422" t="s">
        <v>3798</v>
      </c>
      <c r="F1381" s="368">
        <v>1</v>
      </c>
    </row>
    <row r="1382" spans="1:6" ht="15.75" customHeight="1">
      <c r="A1382" s="366" t="s">
        <v>5872</v>
      </c>
      <c r="B1382" s="382" t="s">
        <v>6143</v>
      </c>
      <c r="D1382" s="411" t="s">
        <v>6503</v>
      </c>
      <c r="E1382" s="422" t="s">
        <v>3798</v>
      </c>
      <c r="F1382" s="377">
        <v>1</v>
      </c>
    </row>
    <row r="1383" spans="1:6" ht="15.75" customHeight="1">
      <c r="A1383" s="366" t="s">
        <v>5872</v>
      </c>
      <c r="B1383" s="382" t="s">
        <v>6144</v>
      </c>
      <c r="D1383" s="411" t="s">
        <v>6504</v>
      </c>
      <c r="E1383" s="422" t="s">
        <v>3798</v>
      </c>
      <c r="F1383" s="378">
        <v>1</v>
      </c>
    </row>
    <row r="1384" spans="1:6" ht="15.75" customHeight="1">
      <c r="A1384" s="366" t="s">
        <v>5872</v>
      </c>
      <c r="B1384" s="382" t="s">
        <v>6144</v>
      </c>
      <c r="D1384" s="411" t="s">
        <v>6504</v>
      </c>
      <c r="E1384" s="422" t="s">
        <v>3798</v>
      </c>
      <c r="F1384" s="368">
        <v>1</v>
      </c>
    </row>
    <row r="1385" spans="1:6" ht="15" customHeight="1">
      <c r="A1385" s="366" t="s">
        <v>5872</v>
      </c>
      <c r="B1385" s="382" t="s">
        <v>5990</v>
      </c>
      <c r="D1385" s="411" t="s">
        <v>6357</v>
      </c>
      <c r="E1385" s="422" t="s">
        <v>3796</v>
      </c>
      <c r="F1385" s="377">
        <v>1</v>
      </c>
    </row>
    <row r="1386" spans="1:6" ht="15" customHeight="1">
      <c r="A1386" s="366" t="s">
        <v>5872</v>
      </c>
      <c r="B1386" s="382" t="s">
        <v>5990</v>
      </c>
      <c r="D1386" s="411" t="s">
        <v>6357</v>
      </c>
      <c r="E1386" s="422" t="s">
        <v>3796</v>
      </c>
      <c r="F1386" s="378">
        <v>1</v>
      </c>
    </row>
    <row r="1387" spans="1:6" ht="15" customHeight="1">
      <c r="A1387" s="366" t="s">
        <v>5872</v>
      </c>
      <c r="B1387" s="382" t="s">
        <v>6145</v>
      </c>
      <c r="D1387" s="411" t="s">
        <v>6505</v>
      </c>
      <c r="E1387" s="422" t="s">
        <v>3796</v>
      </c>
      <c r="F1387" s="368">
        <v>1</v>
      </c>
    </row>
    <row r="1388" spans="1:6" ht="15" customHeight="1">
      <c r="A1388" s="366" t="s">
        <v>5872</v>
      </c>
      <c r="B1388" s="382" t="s">
        <v>6145</v>
      </c>
      <c r="D1388" s="411" t="s">
        <v>6505</v>
      </c>
      <c r="E1388" s="422" t="s">
        <v>3796</v>
      </c>
      <c r="F1388" s="377">
        <v>1</v>
      </c>
    </row>
    <row r="1389" spans="1:6" ht="15" customHeight="1">
      <c r="A1389" s="366" t="s">
        <v>5872</v>
      </c>
      <c r="B1389" s="382" t="s">
        <v>6146</v>
      </c>
      <c r="D1389" s="411" t="s">
        <v>6506</v>
      </c>
      <c r="E1389" s="422" t="s">
        <v>3796</v>
      </c>
      <c r="F1389" s="378">
        <v>1</v>
      </c>
    </row>
    <row r="1390" spans="1:6" ht="15" customHeight="1">
      <c r="A1390" s="366" t="s">
        <v>5872</v>
      </c>
      <c r="B1390" s="382" t="s">
        <v>6146</v>
      </c>
      <c r="D1390" s="411" t="s">
        <v>6506</v>
      </c>
      <c r="E1390" s="422" t="s">
        <v>3796</v>
      </c>
      <c r="F1390" s="368">
        <v>1</v>
      </c>
    </row>
    <row r="1391" spans="1:6" ht="15" customHeight="1">
      <c r="A1391" s="366" t="s">
        <v>5872</v>
      </c>
      <c r="B1391" s="382" t="s">
        <v>6147</v>
      </c>
      <c r="D1391" s="411" t="s">
        <v>6507</v>
      </c>
      <c r="E1391" s="422" t="s">
        <v>3796</v>
      </c>
      <c r="F1391" s="377">
        <v>1</v>
      </c>
    </row>
    <row r="1392" spans="1:6" ht="15" customHeight="1">
      <c r="A1392" s="366" t="s">
        <v>5872</v>
      </c>
      <c r="B1392" s="382" t="s">
        <v>6147</v>
      </c>
      <c r="D1392" s="411" t="s">
        <v>6507</v>
      </c>
      <c r="E1392" s="422" t="s">
        <v>3796</v>
      </c>
      <c r="F1392" s="378">
        <v>1</v>
      </c>
    </row>
    <row r="1393" spans="1:6" ht="15" customHeight="1">
      <c r="A1393" s="366" t="s">
        <v>5872</v>
      </c>
      <c r="B1393" s="382" t="s">
        <v>6148</v>
      </c>
      <c r="D1393" s="411" t="s">
        <v>6508</v>
      </c>
      <c r="E1393" s="422" t="s">
        <v>3798</v>
      </c>
      <c r="F1393" s="368">
        <v>1</v>
      </c>
    </row>
    <row r="1394" spans="1:6" ht="15" customHeight="1">
      <c r="A1394" s="366" t="s">
        <v>5872</v>
      </c>
      <c r="B1394" s="382" t="s">
        <v>6148</v>
      </c>
      <c r="D1394" s="411" t="s">
        <v>6508</v>
      </c>
      <c r="E1394" s="422" t="s">
        <v>3798</v>
      </c>
      <c r="F1394" s="377">
        <v>1</v>
      </c>
    </row>
    <row r="1395" spans="1:6" ht="15" customHeight="1">
      <c r="A1395" s="366" t="s">
        <v>5872</v>
      </c>
      <c r="B1395" s="382" t="s">
        <v>6149</v>
      </c>
      <c r="D1395" s="411" t="s">
        <v>6509</v>
      </c>
      <c r="E1395" s="422" t="s">
        <v>3798</v>
      </c>
      <c r="F1395" s="378">
        <v>1</v>
      </c>
    </row>
    <row r="1396" spans="1:6" ht="15" customHeight="1">
      <c r="A1396" s="366" t="s">
        <v>5872</v>
      </c>
      <c r="B1396" s="382" t="s">
        <v>6149</v>
      </c>
      <c r="D1396" s="411" t="s">
        <v>6509</v>
      </c>
      <c r="E1396" s="422" t="s">
        <v>3798</v>
      </c>
      <c r="F1396" s="368">
        <v>1</v>
      </c>
    </row>
    <row r="1397" spans="1:6" ht="15" customHeight="1">
      <c r="A1397" s="366" t="s">
        <v>5872</v>
      </c>
      <c r="B1397" s="382" t="s">
        <v>6002</v>
      </c>
      <c r="D1397" s="411" t="s">
        <v>6369</v>
      </c>
      <c r="E1397" s="422" t="s">
        <v>3796</v>
      </c>
      <c r="F1397" s="377">
        <v>1</v>
      </c>
    </row>
    <row r="1398" spans="1:6" ht="15" customHeight="1">
      <c r="A1398" s="366" t="s">
        <v>5872</v>
      </c>
      <c r="B1398" s="382" t="s">
        <v>6002</v>
      </c>
      <c r="D1398" s="411" t="s">
        <v>6369</v>
      </c>
      <c r="E1398" s="422" t="s">
        <v>3796</v>
      </c>
      <c r="F1398" s="378">
        <v>1</v>
      </c>
    </row>
    <row r="1399" spans="1:6" ht="15" customHeight="1">
      <c r="A1399" s="366" t="s">
        <v>5872</v>
      </c>
      <c r="B1399" s="382" t="s">
        <v>6150</v>
      </c>
      <c r="D1399" s="411" t="s">
        <v>6510</v>
      </c>
      <c r="E1399" s="422" t="s">
        <v>3796</v>
      </c>
      <c r="F1399" s="368">
        <v>1</v>
      </c>
    </row>
    <row r="1400" spans="1:6" ht="15" customHeight="1">
      <c r="A1400" s="366" t="s">
        <v>5872</v>
      </c>
      <c r="B1400" s="382" t="s">
        <v>6150</v>
      </c>
      <c r="D1400" s="411" t="s">
        <v>6510</v>
      </c>
      <c r="E1400" s="422" t="s">
        <v>3796</v>
      </c>
      <c r="F1400" s="377">
        <v>1</v>
      </c>
    </row>
    <row r="1401" spans="1:6" ht="15" customHeight="1">
      <c r="A1401" s="366" t="s">
        <v>5872</v>
      </c>
      <c r="B1401" s="382" t="s">
        <v>6151</v>
      </c>
      <c r="D1401" s="411" t="s">
        <v>6511</v>
      </c>
      <c r="E1401" s="422" t="s">
        <v>3794</v>
      </c>
      <c r="F1401" s="378">
        <v>1</v>
      </c>
    </row>
    <row r="1402" spans="1:6" ht="15" customHeight="1">
      <c r="A1402" s="366" t="s">
        <v>5872</v>
      </c>
      <c r="B1402" s="382" t="s">
        <v>6151</v>
      </c>
      <c r="D1402" s="411" t="s">
        <v>6511</v>
      </c>
      <c r="E1402" s="422" t="s">
        <v>3794</v>
      </c>
      <c r="F1402" s="368">
        <v>1</v>
      </c>
    </row>
    <row r="1403" spans="1:6" ht="15" customHeight="1">
      <c r="A1403" s="366" t="s">
        <v>5872</v>
      </c>
      <c r="B1403" s="382" t="s">
        <v>6152</v>
      </c>
      <c r="D1403" s="411" t="s">
        <v>6512</v>
      </c>
      <c r="E1403" s="422" t="s">
        <v>3798</v>
      </c>
      <c r="F1403" s="377">
        <v>1</v>
      </c>
    </row>
    <row r="1404" spans="1:6" ht="15" customHeight="1">
      <c r="A1404" s="366" t="s">
        <v>5872</v>
      </c>
      <c r="B1404" s="382" t="s">
        <v>6152</v>
      </c>
      <c r="D1404" s="411" t="s">
        <v>6512</v>
      </c>
      <c r="E1404" s="422" t="s">
        <v>3798</v>
      </c>
      <c r="F1404" s="368">
        <v>1</v>
      </c>
    </row>
    <row r="1405" spans="1:6" ht="15" customHeight="1">
      <c r="A1405" s="366" t="s">
        <v>5872</v>
      </c>
      <c r="B1405" s="382" t="s">
        <v>6153</v>
      </c>
      <c r="D1405" s="411" t="s">
        <v>6513</v>
      </c>
      <c r="E1405" s="422" t="s">
        <v>3796</v>
      </c>
      <c r="F1405" s="378">
        <v>1</v>
      </c>
    </row>
    <row r="1406" spans="1:6" ht="15" customHeight="1">
      <c r="A1406" s="366" t="s">
        <v>5872</v>
      </c>
      <c r="B1406" s="382" t="s">
        <v>6153</v>
      </c>
      <c r="D1406" s="411" t="s">
        <v>6513</v>
      </c>
      <c r="E1406" s="422" t="s">
        <v>3796</v>
      </c>
      <c r="F1406" s="368">
        <v>1</v>
      </c>
    </row>
    <row r="1407" spans="1:6" ht="15" customHeight="1">
      <c r="A1407" s="366" t="s">
        <v>5872</v>
      </c>
      <c r="B1407" s="382" t="s">
        <v>6154</v>
      </c>
      <c r="D1407" s="411" t="s">
        <v>6514</v>
      </c>
      <c r="E1407" s="422" t="s">
        <v>3798</v>
      </c>
      <c r="F1407" s="368">
        <v>1</v>
      </c>
    </row>
    <row r="1408" spans="1:6" ht="15" customHeight="1">
      <c r="A1408" s="366" t="s">
        <v>5872</v>
      </c>
      <c r="B1408" s="382" t="s">
        <v>6154</v>
      </c>
      <c r="D1408" s="411" t="s">
        <v>6514</v>
      </c>
      <c r="E1408" s="422" t="s">
        <v>3798</v>
      </c>
      <c r="F1408" s="377">
        <v>1</v>
      </c>
    </row>
    <row r="1409" spans="1:6" ht="15" customHeight="1">
      <c r="A1409" s="366" t="s">
        <v>5872</v>
      </c>
      <c r="B1409" s="382" t="s">
        <v>6155</v>
      </c>
      <c r="D1409" s="411" t="s">
        <v>6515</v>
      </c>
      <c r="E1409" s="422" t="s">
        <v>3798</v>
      </c>
      <c r="F1409" s="378">
        <v>1</v>
      </c>
    </row>
    <row r="1410" spans="1:6" ht="15" customHeight="1">
      <c r="A1410" s="366" t="s">
        <v>5872</v>
      </c>
      <c r="B1410" s="382" t="s">
        <v>6155</v>
      </c>
      <c r="D1410" s="411" t="s">
        <v>6515</v>
      </c>
      <c r="E1410" s="422" t="s">
        <v>3798</v>
      </c>
      <c r="F1410" s="368">
        <v>1</v>
      </c>
    </row>
    <row r="1411" spans="1:6" ht="15" customHeight="1">
      <c r="A1411" s="366" t="s">
        <v>5872</v>
      </c>
      <c r="B1411" s="382" t="s">
        <v>6156</v>
      </c>
      <c r="D1411" s="411" t="s">
        <v>6516</v>
      </c>
      <c r="E1411" s="422" t="s">
        <v>3798</v>
      </c>
      <c r="F1411" s="377">
        <v>1</v>
      </c>
    </row>
    <row r="1412" spans="1:6" ht="15" customHeight="1">
      <c r="A1412" s="366" t="s">
        <v>5872</v>
      </c>
      <c r="B1412" s="382" t="s">
        <v>6156</v>
      </c>
      <c r="D1412" s="411" t="s">
        <v>6516</v>
      </c>
      <c r="E1412" s="422" t="s">
        <v>3798</v>
      </c>
      <c r="F1412" s="378">
        <v>1</v>
      </c>
    </row>
    <row r="1413" spans="1:6" ht="15" customHeight="1">
      <c r="A1413" s="366" t="s">
        <v>5872</v>
      </c>
      <c r="B1413" s="382" t="s">
        <v>6157</v>
      </c>
      <c r="D1413" s="411" t="s">
        <v>6517</v>
      </c>
      <c r="E1413" s="422" t="s">
        <v>3796</v>
      </c>
      <c r="F1413" s="368">
        <v>1</v>
      </c>
    </row>
    <row r="1414" spans="1:6" ht="15" customHeight="1">
      <c r="A1414" s="366" t="s">
        <v>5872</v>
      </c>
      <c r="B1414" s="382" t="s">
        <v>6157</v>
      </c>
      <c r="D1414" s="411" t="s">
        <v>6517</v>
      </c>
      <c r="E1414" s="422" t="s">
        <v>3796</v>
      </c>
      <c r="F1414" s="377">
        <v>1</v>
      </c>
    </row>
    <row r="1415" spans="1:6" ht="15" customHeight="1">
      <c r="A1415" s="366" t="s">
        <v>5872</v>
      </c>
      <c r="B1415" s="382" t="s">
        <v>6158</v>
      </c>
      <c r="D1415" s="411" t="s">
        <v>6518</v>
      </c>
      <c r="E1415" s="422" t="s">
        <v>3794</v>
      </c>
      <c r="F1415" s="378">
        <v>1</v>
      </c>
    </row>
    <row r="1416" spans="1:6" ht="15" customHeight="1">
      <c r="A1416" s="366" t="s">
        <v>5872</v>
      </c>
      <c r="B1416" s="382" t="s">
        <v>6158</v>
      </c>
      <c r="D1416" s="411" t="s">
        <v>6518</v>
      </c>
      <c r="E1416" s="422" t="s">
        <v>3794</v>
      </c>
      <c r="F1416" s="368">
        <v>1</v>
      </c>
    </row>
    <row r="1417" spans="1:6" ht="15" customHeight="1">
      <c r="A1417" s="366" t="s">
        <v>5872</v>
      </c>
      <c r="B1417" s="374" t="s">
        <v>6655</v>
      </c>
      <c r="D1417" s="411" t="s">
        <v>4840</v>
      </c>
      <c r="E1417" s="422" t="s">
        <v>3798</v>
      </c>
      <c r="F1417" s="377">
        <v>2</v>
      </c>
    </row>
    <row r="1418" spans="1:6" ht="15" customHeight="1">
      <c r="A1418" s="366" t="s">
        <v>5872</v>
      </c>
      <c r="B1418" s="382" t="s">
        <v>6159</v>
      </c>
      <c r="D1418" s="411" t="s">
        <v>6519</v>
      </c>
      <c r="E1418" s="422" t="s">
        <v>3798</v>
      </c>
      <c r="F1418" s="378">
        <v>1</v>
      </c>
    </row>
    <row r="1419" spans="1:6" ht="15" customHeight="1">
      <c r="A1419" s="366" t="s">
        <v>5872</v>
      </c>
      <c r="B1419" s="382" t="s">
        <v>6159</v>
      </c>
      <c r="D1419" s="411" t="s">
        <v>6519</v>
      </c>
      <c r="E1419" s="422" t="s">
        <v>3798</v>
      </c>
      <c r="F1419" s="368">
        <v>1</v>
      </c>
    </row>
    <row r="1420" spans="1:6" ht="15" customHeight="1">
      <c r="A1420" s="366" t="s">
        <v>5872</v>
      </c>
      <c r="B1420" s="382" t="s">
        <v>6160</v>
      </c>
      <c r="D1420" s="411" t="s">
        <v>6520</v>
      </c>
      <c r="E1420" s="422" t="s">
        <v>3796</v>
      </c>
      <c r="F1420" s="377">
        <v>1</v>
      </c>
    </row>
    <row r="1421" spans="1:6" ht="15" customHeight="1">
      <c r="A1421" s="366" t="s">
        <v>5872</v>
      </c>
      <c r="B1421" s="382" t="s">
        <v>6160</v>
      </c>
      <c r="D1421" s="411" t="s">
        <v>6520</v>
      </c>
      <c r="E1421" s="422" t="s">
        <v>3796</v>
      </c>
      <c r="F1421" s="378">
        <v>1</v>
      </c>
    </row>
    <row r="1422" spans="1:6" ht="15" customHeight="1">
      <c r="A1422" s="366" t="s">
        <v>5872</v>
      </c>
      <c r="B1422" s="382" t="s">
        <v>6161</v>
      </c>
      <c r="D1422" s="411" t="s">
        <v>6521</v>
      </c>
      <c r="E1422" s="422" t="s">
        <v>3796</v>
      </c>
      <c r="F1422" s="368">
        <v>1</v>
      </c>
    </row>
    <row r="1423" spans="1:6" ht="15" customHeight="1">
      <c r="A1423" s="366" t="s">
        <v>5872</v>
      </c>
      <c r="B1423" s="382" t="s">
        <v>6161</v>
      </c>
      <c r="D1423" s="411" t="s">
        <v>6521</v>
      </c>
      <c r="E1423" s="422" t="s">
        <v>3796</v>
      </c>
      <c r="F1423" s="377">
        <v>1</v>
      </c>
    </row>
    <row r="1424" spans="1:6" ht="15" customHeight="1">
      <c r="A1424" s="366" t="s">
        <v>5872</v>
      </c>
      <c r="B1424" s="382" t="s">
        <v>6162</v>
      </c>
      <c r="D1424" s="411" t="s">
        <v>6522</v>
      </c>
      <c r="E1424" s="422" t="s">
        <v>3796</v>
      </c>
      <c r="F1424" s="378">
        <v>1</v>
      </c>
    </row>
    <row r="1425" spans="1:6" ht="15" customHeight="1">
      <c r="A1425" s="366" t="s">
        <v>5872</v>
      </c>
      <c r="B1425" s="382" t="s">
        <v>6162</v>
      </c>
      <c r="D1425" s="411" t="s">
        <v>6522</v>
      </c>
      <c r="E1425" s="422" t="s">
        <v>3796</v>
      </c>
      <c r="F1425" s="368">
        <v>1</v>
      </c>
    </row>
    <row r="1426" spans="1:6" ht="15" customHeight="1">
      <c r="A1426" s="366" t="s">
        <v>5872</v>
      </c>
      <c r="B1426" s="382" t="s">
        <v>6163</v>
      </c>
      <c r="D1426" s="411" t="s">
        <v>6523</v>
      </c>
      <c r="E1426" s="422" t="s">
        <v>3796</v>
      </c>
      <c r="F1426" s="377">
        <v>1</v>
      </c>
    </row>
    <row r="1427" spans="1:6" ht="15" customHeight="1">
      <c r="A1427" s="366" t="s">
        <v>5872</v>
      </c>
      <c r="B1427" s="382" t="s">
        <v>6163</v>
      </c>
      <c r="D1427" s="411" t="s">
        <v>6523</v>
      </c>
      <c r="E1427" s="422" t="s">
        <v>3796</v>
      </c>
      <c r="F1427" s="378">
        <v>1</v>
      </c>
    </row>
    <row r="1428" spans="1:6" ht="15" customHeight="1">
      <c r="A1428" s="366" t="s">
        <v>5872</v>
      </c>
      <c r="B1428" s="382" t="s">
        <v>6164</v>
      </c>
      <c r="D1428" s="411" t="s">
        <v>6524</v>
      </c>
      <c r="E1428" s="422" t="s">
        <v>3796</v>
      </c>
      <c r="F1428" s="368">
        <v>1</v>
      </c>
    </row>
    <row r="1429" spans="1:6" ht="15" customHeight="1">
      <c r="A1429" s="366" t="s">
        <v>5872</v>
      </c>
      <c r="B1429" s="382" t="s">
        <v>6164</v>
      </c>
      <c r="D1429" s="411" t="s">
        <v>6524</v>
      </c>
      <c r="E1429" s="422" t="s">
        <v>3796</v>
      </c>
      <c r="F1429" s="377">
        <v>1</v>
      </c>
    </row>
    <row r="1430" spans="1:6" ht="15" customHeight="1">
      <c r="A1430" s="366" t="s">
        <v>5872</v>
      </c>
      <c r="B1430" s="382" t="s">
        <v>6165</v>
      </c>
      <c r="D1430" s="411" t="s">
        <v>6525</v>
      </c>
      <c r="E1430" s="422" t="s">
        <v>3798</v>
      </c>
      <c r="F1430" s="378">
        <v>1</v>
      </c>
    </row>
    <row r="1431" spans="1:6" ht="15" customHeight="1">
      <c r="A1431" s="366" t="s">
        <v>5872</v>
      </c>
      <c r="B1431" s="382" t="s">
        <v>6165</v>
      </c>
      <c r="D1431" s="411" t="s">
        <v>6525</v>
      </c>
      <c r="E1431" s="422" t="s">
        <v>3798</v>
      </c>
      <c r="F1431" s="368">
        <v>1</v>
      </c>
    </row>
    <row r="1432" spans="1:6" ht="15" customHeight="1">
      <c r="A1432" s="366" t="s">
        <v>5872</v>
      </c>
      <c r="B1432" s="382" t="s">
        <v>6166</v>
      </c>
      <c r="D1432" s="411" t="s">
        <v>6526</v>
      </c>
      <c r="E1432" s="422" t="s">
        <v>3796</v>
      </c>
      <c r="F1432" s="377">
        <v>1</v>
      </c>
    </row>
    <row r="1433" spans="1:6" ht="15" customHeight="1">
      <c r="A1433" s="366" t="s">
        <v>5872</v>
      </c>
      <c r="B1433" s="382" t="s">
        <v>6166</v>
      </c>
      <c r="D1433" s="411" t="s">
        <v>6526</v>
      </c>
      <c r="E1433" s="422" t="s">
        <v>3796</v>
      </c>
      <c r="F1433" s="378">
        <v>1</v>
      </c>
    </row>
    <row r="1434" spans="1:6" ht="15" customHeight="1">
      <c r="A1434" s="366" t="s">
        <v>5872</v>
      </c>
      <c r="B1434" s="382" t="s">
        <v>6167</v>
      </c>
      <c r="D1434" s="411" t="s">
        <v>6527</v>
      </c>
      <c r="E1434" s="422" t="s">
        <v>3796</v>
      </c>
      <c r="F1434" s="368">
        <v>1</v>
      </c>
    </row>
    <row r="1435" spans="1:6" ht="15" customHeight="1">
      <c r="A1435" s="366" t="s">
        <v>5872</v>
      </c>
      <c r="B1435" s="382" t="s">
        <v>6167</v>
      </c>
      <c r="D1435" s="411" t="s">
        <v>6527</v>
      </c>
      <c r="E1435" s="422" t="s">
        <v>3796</v>
      </c>
      <c r="F1435" s="377">
        <v>1</v>
      </c>
    </row>
    <row r="1436" spans="1:6" ht="15" customHeight="1">
      <c r="A1436" s="366" t="s">
        <v>5872</v>
      </c>
      <c r="B1436" s="382" t="s">
        <v>6168</v>
      </c>
      <c r="D1436" s="411" t="s">
        <v>6528</v>
      </c>
      <c r="E1436" s="422" t="s">
        <v>3796</v>
      </c>
      <c r="F1436" s="378">
        <v>1</v>
      </c>
    </row>
    <row r="1437" spans="1:6" ht="15" customHeight="1">
      <c r="A1437" s="366" t="s">
        <v>5872</v>
      </c>
      <c r="B1437" s="382" t="s">
        <v>6168</v>
      </c>
      <c r="D1437" s="411" t="s">
        <v>6528</v>
      </c>
      <c r="E1437" s="422" t="s">
        <v>3796</v>
      </c>
      <c r="F1437" s="368">
        <v>1</v>
      </c>
    </row>
    <row r="1438" spans="1:6" ht="15" customHeight="1">
      <c r="A1438" s="366" t="s">
        <v>5872</v>
      </c>
      <c r="B1438" s="382" t="s">
        <v>6169</v>
      </c>
      <c r="D1438" s="411" t="s">
        <v>6529</v>
      </c>
      <c r="E1438" s="422" t="s">
        <v>3798</v>
      </c>
      <c r="F1438" s="377">
        <v>1</v>
      </c>
    </row>
    <row r="1439" spans="1:6" ht="15" customHeight="1">
      <c r="A1439" s="366" t="s">
        <v>5872</v>
      </c>
      <c r="B1439" s="382" t="s">
        <v>6169</v>
      </c>
      <c r="D1439" s="411" t="s">
        <v>6529</v>
      </c>
      <c r="E1439" s="422" t="s">
        <v>3798</v>
      </c>
      <c r="F1439" s="378">
        <v>1</v>
      </c>
    </row>
    <row r="1440" spans="1:6" ht="15" customHeight="1">
      <c r="A1440" s="366" t="s">
        <v>5872</v>
      </c>
      <c r="B1440" s="382" t="s">
        <v>6170</v>
      </c>
      <c r="D1440" s="411" t="s">
        <v>6530</v>
      </c>
      <c r="E1440" s="422" t="s">
        <v>3798</v>
      </c>
      <c r="F1440" s="368">
        <v>1</v>
      </c>
    </row>
    <row r="1441" spans="1:6" ht="15" customHeight="1">
      <c r="A1441" s="366" t="s">
        <v>5872</v>
      </c>
      <c r="B1441" s="382" t="s">
        <v>6170</v>
      </c>
      <c r="D1441" s="411" t="s">
        <v>6530</v>
      </c>
      <c r="E1441" s="422" t="s">
        <v>3798</v>
      </c>
      <c r="F1441" s="377">
        <v>1</v>
      </c>
    </row>
    <row r="1442" spans="1:6" ht="15" customHeight="1">
      <c r="A1442" s="366" t="s">
        <v>5872</v>
      </c>
      <c r="B1442" s="382" t="s">
        <v>6171</v>
      </c>
      <c r="D1442" s="411" t="s">
        <v>6531</v>
      </c>
      <c r="E1442" s="422" t="s">
        <v>3796</v>
      </c>
      <c r="F1442" s="378">
        <v>1</v>
      </c>
    </row>
    <row r="1443" spans="1:6" ht="15" customHeight="1">
      <c r="A1443" s="366" t="s">
        <v>5872</v>
      </c>
      <c r="B1443" s="382" t="s">
        <v>6171</v>
      </c>
      <c r="D1443" s="411" t="s">
        <v>6531</v>
      </c>
      <c r="E1443" s="422" t="s">
        <v>3796</v>
      </c>
      <c r="F1443" s="377">
        <v>1</v>
      </c>
    </row>
    <row r="1444" spans="1:6" ht="15" customHeight="1">
      <c r="A1444" s="366" t="s">
        <v>5872</v>
      </c>
      <c r="B1444" s="382" t="s">
        <v>6172</v>
      </c>
      <c r="D1444" s="411" t="s">
        <v>6532</v>
      </c>
      <c r="E1444" s="422" t="s">
        <v>3796</v>
      </c>
      <c r="F1444" s="378">
        <v>1</v>
      </c>
    </row>
    <row r="1445" spans="1:6" ht="15" customHeight="1">
      <c r="A1445" s="366" t="s">
        <v>5872</v>
      </c>
      <c r="B1445" s="382" t="s">
        <v>6172</v>
      </c>
      <c r="D1445" s="411" t="s">
        <v>6532</v>
      </c>
      <c r="E1445" s="422" t="s">
        <v>3796</v>
      </c>
      <c r="F1445" s="368">
        <v>1</v>
      </c>
    </row>
    <row r="1446" spans="1:6" ht="15" customHeight="1">
      <c r="A1446" s="366" t="s">
        <v>5872</v>
      </c>
      <c r="B1446" s="382" t="s">
        <v>6173</v>
      </c>
      <c r="D1446" s="411" t="s">
        <v>6533</v>
      </c>
      <c r="E1446" s="422" t="s">
        <v>3796</v>
      </c>
      <c r="F1446" s="377">
        <v>1</v>
      </c>
    </row>
    <row r="1447" spans="1:6" ht="15" customHeight="1">
      <c r="A1447" s="366" t="s">
        <v>5872</v>
      </c>
      <c r="B1447" s="382" t="s">
        <v>6173</v>
      </c>
      <c r="D1447" s="411" t="s">
        <v>6533</v>
      </c>
      <c r="E1447" s="422" t="s">
        <v>3796</v>
      </c>
      <c r="F1447" s="378">
        <v>1</v>
      </c>
    </row>
    <row r="1448" spans="1:6" ht="15" customHeight="1">
      <c r="A1448" s="366" t="s">
        <v>5872</v>
      </c>
      <c r="B1448" s="382" t="s">
        <v>6174</v>
      </c>
      <c r="D1448" s="411" t="s">
        <v>6534</v>
      </c>
      <c r="E1448" s="422" t="s">
        <v>3800</v>
      </c>
      <c r="F1448" s="368">
        <v>1</v>
      </c>
    </row>
    <row r="1449" spans="1:6" ht="15" customHeight="1">
      <c r="A1449" s="366" t="s">
        <v>5872</v>
      </c>
      <c r="B1449" s="382" t="s">
        <v>6174</v>
      </c>
      <c r="D1449" s="411" t="s">
        <v>6534</v>
      </c>
      <c r="E1449" s="422" t="s">
        <v>3800</v>
      </c>
      <c r="F1449" s="377">
        <v>1</v>
      </c>
    </row>
    <row r="1450" spans="1:6" ht="15" customHeight="1">
      <c r="A1450" s="366" t="s">
        <v>5872</v>
      </c>
      <c r="B1450" s="382" t="s">
        <v>6175</v>
      </c>
      <c r="D1450" s="411" t="s">
        <v>6535</v>
      </c>
      <c r="E1450" s="422" t="s">
        <v>3794</v>
      </c>
      <c r="F1450" s="378">
        <v>1</v>
      </c>
    </row>
    <row r="1451" spans="1:6" ht="15" customHeight="1">
      <c r="A1451" s="366" t="s">
        <v>5872</v>
      </c>
      <c r="B1451" s="382" t="s">
        <v>6175</v>
      </c>
      <c r="D1451" s="411" t="s">
        <v>6535</v>
      </c>
      <c r="E1451" s="422" t="s">
        <v>3794</v>
      </c>
      <c r="F1451" s="368">
        <v>1</v>
      </c>
    </row>
    <row r="1452" spans="1:6" ht="15" customHeight="1">
      <c r="A1452" s="366" t="s">
        <v>5872</v>
      </c>
      <c r="B1452" s="382" t="s">
        <v>6176</v>
      </c>
      <c r="D1452" s="411" t="s">
        <v>6536</v>
      </c>
      <c r="E1452" s="422" t="s">
        <v>3796</v>
      </c>
      <c r="F1452" s="377">
        <v>1</v>
      </c>
    </row>
    <row r="1453" spans="1:6" ht="15" customHeight="1">
      <c r="A1453" s="366" t="s">
        <v>5872</v>
      </c>
      <c r="B1453" s="382" t="s">
        <v>6176</v>
      </c>
      <c r="D1453" s="411" t="s">
        <v>6536</v>
      </c>
      <c r="E1453" s="422" t="s">
        <v>3796</v>
      </c>
      <c r="F1453" s="378">
        <v>1</v>
      </c>
    </row>
    <row r="1454" spans="1:6" ht="15" customHeight="1">
      <c r="A1454" s="366" t="s">
        <v>5872</v>
      </c>
      <c r="B1454" s="382" t="s">
        <v>6177</v>
      </c>
      <c r="D1454" s="411" t="s">
        <v>6537</v>
      </c>
      <c r="E1454" s="422" t="s">
        <v>3796</v>
      </c>
      <c r="F1454" s="368">
        <v>1</v>
      </c>
    </row>
    <row r="1455" spans="1:6" ht="15" customHeight="1">
      <c r="A1455" s="366" t="s">
        <v>5872</v>
      </c>
      <c r="B1455" s="382" t="s">
        <v>6177</v>
      </c>
      <c r="D1455" s="411" t="s">
        <v>6537</v>
      </c>
      <c r="E1455" s="422" t="s">
        <v>3796</v>
      </c>
      <c r="F1455" s="377">
        <v>1</v>
      </c>
    </row>
    <row r="1456" spans="1:6" ht="15" customHeight="1">
      <c r="A1456" s="366" t="s">
        <v>5872</v>
      </c>
      <c r="B1456" s="382" t="s">
        <v>6178</v>
      </c>
      <c r="D1456" s="411" t="s">
        <v>6538</v>
      </c>
      <c r="E1456" s="422" t="s">
        <v>3796</v>
      </c>
      <c r="F1456" s="378">
        <v>1</v>
      </c>
    </row>
    <row r="1457" spans="1:6" ht="15" customHeight="1">
      <c r="A1457" s="366" t="s">
        <v>5872</v>
      </c>
      <c r="B1457" s="382" t="s">
        <v>6178</v>
      </c>
      <c r="D1457" s="411" t="s">
        <v>6538</v>
      </c>
      <c r="E1457" s="422" t="s">
        <v>3796</v>
      </c>
      <c r="F1457" s="368">
        <v>1</v>
      </c>
    </row>
    <row r="1458" spans="1:6" ht="15" customHeight="1">
      <c r="A1458" s="366" t="s">
        <v>5872</v>
      </c>
      <c r="B1458" s="382" t="s">
        <v>6179</v>
      </c>
      <c r="D1458" s="411" t="s">
        <v>6539</v>
      </c>
      <c r="E1458" s="422" t="s">
        <v>3796</v>
      </c>
      <c r="F1458" s="377">
        <v>1</v>
      </c>
    </row>
    <row r="1459" spans="1:6" ht="15" customHeight="1">
      <c r="A1459" s="366" t="s">
        <v>5872</v>
      </c>
      <c r="B1459" s="382" t="s">
        <v>6179</v>
      </c>
      <c r="D1459" s="411" t="s">
        <v>6539</v>
      </c>
      <c r="E1459" s="422" t="s">
        <v>3796</v>
      </c>
      <c r="F1459" s="378">
        <v>1</v>
      </c>
    </row>
    <row r="1460" spans="1:6" ht="15" customHeight="1">
      <c r="A1460" s="366" t="s">
        <v>5872</v>
      </c>
      <c r="B1460" s="382" t="s">
        <v>6180</v>
      </c>
      <c r="D1460" s="411" t="s">
        <v>6540</v>
      </c>
      <c r="E1460" s="422" t="s">
        <v>3796</v>
      </c>
      <c r="F1460" s="368">
        <v>1</v>
      </c>
    </row>
    <row r="1461" spans="1:6" ht="15" customHeight="1">
      <c r="A1461" s="366" t="s">
        <v>5872</v>
      </c>
      <c r="B1461" s="382" t="s">
        <v>6180</v>
      </c>
      <c r="D1461" s="411" t="s">
        <v>6540</v>
      </c>
      <c r="E1461" s="422" t="s">
        <v>3796</v>
      </c>
      <c r="F1461" s="377">
        <v>1</v>
      </c>
    </row>
    <row r="1462" spans="1:6" ht="15" customHeight="1">
      <c r="A1462" s="366" t="s">
        <v>5872</v>
      </c>
      <c r="B1462" s="382" t="s">
        <v>6181</v>
      </c>
      <c r="D1462" s="411" t="s">
        <v>6541</v>
      </c>
      <c r="E1462" s="422" t="s">
        <v>3796</v>
      </c>
      <c r="F1462" s="378">
        <v>1</v>
      </c>
    </row>
    <row r="1463" spans="1:6" ht="15" customHeight="1">
      <c r="A1463" s="366" t="s">
        <v>5872</v>
      </c>
      <c r="B1463" s="382" t="s">
        <v>6181</v>
      </c>
      <c r="D1463" s="411" t="s">
        <v>6541</v>
      </c>
      <c r="E1463" s="422" t="s">
        <v>3796</v>
      </c>
      <c r="F1463" s="368">
        <v>1</v>
      </c>
    </row>
    <row r="1464" spans="1:6" ht="15" customHeight="1">
      <c r="A1464" s="366" t="s">
        <v>5872</v>
      </c>
      <c r="B1464" s="382" t="s">
        <v>6182</v>
      </c>
      <c r="D1464" s="411" t="s">
        <v>6542</v>
      </c>
      <c r="E1464" s="422" t="s">
        <v>3798</v>
      </c>
      <c r="F1464" s="377">
        <v>1</v>
      </c>
    </row>
    <row r="1465" spans="1:6" ht="15" customHeight="1">
      <c r="A1465" s="366" t="s">
        <v>5872</v>
      </c>
      <c r="B1465" s="382" t="s">
        <v>6182</v>
      </c>
      <c r="D1465" s="411" t="s">
        <v>6542</v>
      </c>
      <c r="E1465" s="422" t="s">
        <v>3798</v>
      </c>
      <c r="F1465" s="378">
        <v>1</v>
      </c>
    </row>
    <row r="1466" spans="1:6" ht="15" customHeight="1">
      <c r="A1466" s="366" t="s">
        <v>5872</v>
      </c>
      <c r="B1466" s="374" t="s">
        <v>6656</v>
      </c>
      <c r="D1466" s="411" t="s">
        <v>6673</v>
      </c>
      <c r="E1466" s="422" t="s">
        <v>3796</v>
      </c>
      <c r="F1466" s="368">
        <v>2</v>
      </c>
    </row>
    <row r="1467" spans="1:6" ht="15" customHeight="1">
      <c r="A1467" s="366" t="s">
        <v>5872</v>
      </c>
      <c r="B1467" s="382" t="s">
        <v>6183</v>
      </c>
      <c r="D1467" s="416" t="s">
        <v>6629</v>
      </c>
      <c r="E1467" s="422" t="s">
        <v>3796</v>
      </c>
      <c r="F1467" s="377">
        <v>1</v>
      </c>
    </row>
    <row r="1468" spans="1:6" ht="15" customHeight="1">
      <c r="A1468" s="366" t="s">
        <v>5872</v>
      </c>
      <c r="B1468" s="382" t="s">
        <v>6183</v>
      </c>
      <c r="D1468" s="416" t="s">
        <v>6629</v>
      </c>
      <c r="E1468" s="422" t="s">
        <v>3796</v>
      </c>
      <c r="F1468" s="378">
        <v>1</v>
      </c>
    </row>
    <row r="1469" spans="1:6" ht="15" customHeight="1">
      <c r="A1469" s="366" t="s">
        <v>5872</v>
      </c>
      <c r="B1469" s="374" t="s">
        <v>6657</v>
      </c>
      <c r="D1469" s="411" t="s">
        <v>4862</v>
      </c>
      <c r="E1469" s="422" t="s">
        <v>3798</v>
      </c>
      <c r="F1469" s="368">
        <v>2</v>
      </c>
    </row>
    <row r="1470" spans="1:6" ht="15" customHeight="1">
      <c r="A1470" s="366" t="s">
        <v>5872</v>
      </c>
      <c r="B1470" s="382" t="s">
        <v>6184</v>
      </c>
      <c r="D1470" s="411" t="s">
        <v>6543</v>
      </c>
      <c r="E1470" s="422" t="s">
        <v>3796</v>
      </c>
      <c r="F1470" s="377">
        <v>1</v>
      </c>
    </row>
    <row r="1471" spans="1:6" ht="15" customHeight="1">
      <c r="A1471" s="366" t="s">
        <v>5872</v>
      </c>
      <c r="B1471" s="382" t="s">
        <v>6184</v>
      </c>
      <c r="D1471" s="411" t="s">
        <v>6543</v>
      </c>
      <c r="E1471" s="422" t="s">
        <v>3796</v>
      </c>
      <c r="F1471" s="378">
        <v>1</v>
      </c>
    </row>
    <row r="1472" spans="1:6" ht="15" customHeight="1">
      <c r="A1472" s="366" t="s">
        <v>5872</v>
      </c>
      <c r="B1472" s="382" t="s">
        <v>6185</v>
      </c>
      <c r="D1472" s="411" t="s">
        <v>6275</v>
      </c>
      <c r="E1472" s="422" t="s">
        <v>3796</v>
      </c>
      <c r="F1472" s="377">
        <v>1</v>
      </c>
    </row>
    <row r="1473" spans="1:6" ht="15" customHeight="1">
      <c r="A1473" s="366" t="s">
        <v>5872</v>
      </c>
      <c r="B1473" s="382" t="s">
        <v>6185</v>
      </c>
      <c r="D1473" s="411" t="s">
        <v>6275</v>
      </c>
      <c r="E1473" s="422" t="s">
        <v>3796</v>
      </c>
      <c r="F1473" s="378">
        <v>1</v>
      </c>
    </row>
    <row r="1474" spans="1:6" ht="15" customHeight="1">
      <c r="A1474" s="366" t="s">
        <v>5872</v>
      </c>
      <c r="B1474" s="382" t="s">
        <v>6186</v>
      </c>
      <c r="D1474" s="411" t="s">
        <v>6544</v>
      </c>
      <c r="E1474" s="422" t="s">
        <v>3794</v>
      </c>
      <c r="F1474" s="368">
        <v>1</v>
      </c>
    </row>
    <row r="1475" spans="1:6" ht="15" customHeight="1">
      <c r="A1475" s="366" t="s">
        <v>5872</v>
      </c>
      <c r="B1475" s="382" t="s">
        <v>6186</v>
      </c>
      <c r="D1475" s="411" t="s">
        <v>6544</v>
      </c>
      <c r="E1475" s="422" t="s">
        <v>3794</v>
      </c>
      <c r="F1475" s="378">
        <v>1</v>
      </c>
    </row>
    <row r="1476" spans="1:6" ht="15" customHeight="1">
      <c r="A1476" s="366" t="s">
        <v>5872</v>
      </c>
      <c r="B1476" s="382" t="s">
        <v>6187</v>
      </c>
      <c r="D1476" s="411" t="s">
        <v>6545</v>
      </c>
      <c r="E1476" s="422" t="s">
        <v>3796</v>
      </c>
      <c r="F1476" s="368">
        <v>1</v>
      </c>
    </row>
    <row r="1477" spans="1:6" ht="15" customHeight="1">
      <c r="A1477" s="366" t="s">
        <v>5872</v>
      </c>
      <c r="B1477" s="382" t="s">
        <v>6187</v>
      </c>
      <c r="D1477" s="411" t="s">
        <v>6545</v>
      </c>
      <c r="E1477" s="422" t="s">
        <v>3796</v>
      </c>
      <c r="F1477" s="377">
        <v>1</v>
      </c>
    </row>
    <row r="1478" spans="1:6" ht="15" customHeight="1">
      <c r="A1478" s="366" t="s">
        <v>5872</v>
      </c>
      <c r="B1478" s="382" t="s">
        <v>6009</v>
      </c>
      <c r="D1478" s="411" t="s">
        <v>6376</v>
      </c>
      <c r="E1478" s="422" t="s">
        <v>3798</v>
      </c>
      <c r="F1478" s="378">
        <v>1</v>
      </c>
    </row>
    <row r="1479" spans="1:6" ht="15" customHeight="1">
      <c r="A1479" s="366" t="s">
        <v>5872</v>
      </c>
      <c r="B1479" s="382" t="s">
        <v>6009</v>
      </c>
      <c r="D1479" s="411" t="s">
        <v>6376</v>
      </c>
      <c r="E1479" s="422" t="s">
        <v>3798</v>
      </c>
      <c r="F1479" s="368">
        <v>1</v>
      </c>
    </row>
    <row r="1480" spans="1:6" ht="15" customHeight="1">
      <c r="A1480" s="366" t="s">
        <v>5872</v>
      </c>
      <c r="B1480" s="382" t="s">
        <v>6188</v>
      </c>
      <c r="D1480" s="411" t="s">
        <v>6546</v>
      </c>
      <c r="E1480" s="422" t="s">
        <v>3794</v>
      </c>
      <c r="F1480" s="378">
        <v>1</v>
      </c>
    </row>
    <row r="1481" spans="1:6" ht="15" customHeight="1">
      <c r="A1481" s="366" t="s">
        <v>5872</v>
      </c>
      <c r="B1481" s="382" t="s">
        <v>6188</v>
      </c>
      <c r="D1481" s="411" t="s">
        <v>6546</v>
      </c>
      <c r="E1481" s="422" t="s">
        <v>3794</v>
      </c>
      <c r="F1481" s="368">
        <v>1</v>
      </c>
    </row>
    <row r="1482" spans="1:6" ht="15" customHeight="1">
      <c r="A1482" s="366" t="s">
        <v>5872</v>
      </c>
      <c r="B1482" s="382" t="s">
        <v>6189</v>
      </c>
      <c r="D1482" s="411" t="s">
        <v>6547</v>
      </c>
      <c r="E1482" s="422" t="s">
        <v>3794</v>
      </c>
      <c r="F1482" s="377">
        <v>1</v>
      </c>
    </row>
    <row r="1483" spans="1:6" ht="15" customHeight="1">
      <c r="A1483" s="366" t="s">
        <v>5872</v>
      </c>
      <c r="B1483" s="382" t="s">
        <v>6189</v>
      </c>
      <c r="D1483" s="411" t="s">
        <v>6547</v>
      </c>
      <c r="E1483" s="422" t="s">
        <v>3794</v>
      </c>
      <c r="F1483" s="378">
        <v>1</v>
      </c>
    </row>
    <row r="1484" spans="1:6" ht="15" customHeight="1">
      <c r="A1484" s="366" t="s">
        <v>5872</v>
      </c>
      <c r="B1484" s="382" t="s">
        <v>6190</v>
      </c>
      <c r="D1484" s="411" t="s">
        <v>6548</v>
      </c>
      <c r="E1484" s="422" t="s">
        <v>3796</v>
      </c>
      <c r="F1484" s="368">
        <v>1</v>
      </c>
    </row>
    <row r="1485" spans="1:6" ht="15" customHeight="1">
      <c r="A1485" s="366" t="s">
        <v>5872</v>
      </c>
      <c r="B1485" s="382" t="s">
        <v>6190</v>
      </c>
      <c r="D1485" s="411" t="s">
        <v>6548</v>
      </c>
      <c r="E1485" s="422" t="s">
        <v>3796</v>
      </c>
      <c r="F1485" s="377">
        <v>1</v>
      </c>
    </row>
    <row r="1486" spans="1:6" ht="15" customHeight="1">
      <c r="A1486" s="366" t="s">
        <v>5872</v>
      </c>
      <c r="B1486" s="382" t="s">
        <v>6191</v>
      </c>
      <c r="D1486" s="411" t="s">
        <v>6549</v>
      </c>
      <c r="E1486" s="422" t="s">
        <v>3796</v>
      </c>
      <c r="F1486" s="378">
        <v>1</v>
      </c>
    </row>
    <row r="1487" spans="1:6" ht="15" customHeight="1">
      <c r="A1487" s="366" t="s">
        <v>5872</v>
      </c>
      <c r="B1487" s="382" t="s">
        <v>6191</v>
      </c>
      <c r="D1487" s="411" t="s">
        <v>6549</v>
      </c>
      <c r="E1487" s="422" t="s">
        <v>3796</v>
      </c>
      <c r="F1487" s="368">
        <v>1</v>
      </c>
    </row>
    <row r="1488" spans="1:6" ht="15" customHeight="1">
      <c r="A1488" s="366" t="s">
        <v>5872</v>
      </c>
      <c r="B1488" s="382" t="s">
        <v>6192</v>
      </c>
      <c r="D1488" s="411" t="s">
        <v>6550</v>
      </c>
      <c r="E1488" s="422" t="s">
        <v>3798</v>
      </c>
      <c r="F1488" s="377">
        <v>1</v>
      </c>
    </row>
    <row r="1489" spans="1:6" ht="15" customHeight="1">
      <c r="A1489" s="366" t="s">
        <v>5872</v>
      </c>
      <c r="B1489" s="382" t="s">
        <v>6192</v>
      </c>
      <c r="D1489" s="411" t="s">
        <v>6550</v>
      </c>
      <c r="E1489" s="422" t="s">
        <v>3798</v>
      </c>
      <c r="F1489" s="378">
        <v>1</v>
      </c>
    </row>
    <row r="1490" spans="1:6" ht="15" customHeight="1">
      <c r="A1490" s="366" t="s">
        <v>5872</v>
      </c>
      <c r="B1490" s="382" t="s">
        <v>6007</v>
      </c>
      <c r="D1490" s="411" t="s">
        <v>6374</v>
      </c>
      <c r="E1490" s="422" t="s">
        <v>3800</v>
      </c>
      <c r="F1490" s="368">
        <v>1</v>
      </c>
    </row>
    <row r="1491" spans="1:6" ht="15" customHeight="1">
      <c r="A1491" s="366" t="s">
        <v>5872</v>
      </c>
      <c r="B1491" s="382" t="s">
        <v>6007</v>
      </c>
      <c r="D1491" s="411" t="s">
        <v>6374</v>
      </c>
      <c r="E1491" s="422" t="s">
        <v>3800</v>
      </c>
      <c r="F1491" s="377">
        <v>1</v>
      </c>
    </row>
    <row r="1492" spans="1:6" ht="15" customHeight="1">
      <c r="A1492" s="366" t="s">
        <v>5872</v>
      </c>
      <c r="B1492" s="382" t="s">
        <v>6193</v>
      </c>
      <c r="D1492" s="411" t="s">
        <v>6551</v>
      </c>
      <c r="E1492" s="422" t="s">
        <v>3796</v>
      </c>
      <c r="F1492" s="378">
        <v>1</v>
      </c>
    </row>
    <row r="1493" spans="1:6" ht="15" customHeight="1">
      <c r="A1493" s="366" t="s">
        <v>5872</v>
      </c>
      <c r="B1493" s="382" t="s">
        <v>6193</v>
      </c>
      <c r="D1493" s="411" t="s">
        <v>6551</v>
      </c>
      <c r="E1493" s="422" t="s">
        <v>3796</v>
      </c>
      <c r="F1493" s="368">
        <v>1</v>
      </c>
    </row>
    <row r="1494" spans="1:6" ht="15" customHeight="1">
      <c r="A1494" s="366" t="s">
        <v>5872</v>
      </c>
      <c r="B1494" s="382" t="s">
        <v>6194</v>
      </c>
      <c r="D1494" s="411" t="s">
        <v>6552</v>
      </c>
      <c r="E1494" s="422" t="s">
        <v>3796</v>
      </c>
      <c r="F1494" s="377">
        <v>1</v>
      </c>
    </row>
    <row r="1495" spans="1:6" ht="15" customHeight="1">
      <c r="A1495" s="366" t="s">
        <v>5872</v>
      </c>
      <c r="B1495" s="382" t="s">
        <v>6194</v>
      </c>
      <c r="D1495" s="411" t="s">
        <v>6552</v>
      </c>
      <c r="E1495" s="422" t="s">
        <v>3796</v>
      </c>
      <c r="F1495" s="378">
        <v>1</v>
      </c>
    </row>
    <row r="1496" spans="1:6" ht="15" customHeight="1">
      <c r="A1496" s="366" t="s">
        <v>5872</v>
      </c>
      <c r="B1496" s="382" t="s">
        <v>6195</v>
      </c>
      <c r="D1496" s="411" t="s">
        <v>6553</v>
      </c>
      <c r="E1496" s="422" t="s">
        <v>3796</v>
      </c>
      <c r="F1496" s="368">
        <v>1</v>
      </c>
    </row>
    <row r="1497" spans="1:6" ht="15" customHeight="1">
      <c r="A1497" s="366" t="s">
        <v>5872</v>
      </c>
      <c r="B1497" s="382" t="s">
        <v>6195</v>
      </c>
      <c r="D1497" s="411" t="s">
        <v>6553</v>
      </c>
      <c r="E1497" s="422" t="s">
        <v>3796</v>
      </c>
      <c r="F1497" s="377">
        <v>1</v>
      </c>
    </row>
    <row r="1498" spans="1:6" ht="15" customHeight="1">
      <c r="A1498" s="366" t="s">
        <v>5872</v>
      </c>
      <c r="B1498" s="382" t="s">
        <v>6196</v>
      </c>
      <c r="D1498" s="411" t="s">
        <v>6554</v>
      </c>
      <c r="E1498" s="422" t="s">
        <v>3798</v>
      </c>
      <c r="F1498" s="378">
        <v>1</v>
      </c>
    </row>
    <row r="1499" spans="1:6" ht="15" customHeight="1">
      <c r="A1499" s="366" t="s">
        <v>5872</v>
      </c>
      <c r="B1499" s="382" t="s">
        <v>6196</v>
      </c>
      <c r="D1499" s="411" t="s">
        <v>6554</v>
      </c>
      <c r="E1499" s="422" t="s">
        <v>3798</v>
      </c>
      <c r="F1499" s="368">
        <v>1</v>
      </c>
    </row>
    <row r="1500" spans="1:6" ht="15" customHeight="1">
      <c r="A1500" s="366" t="s">
        <v>5872</v>
      </c>
      <c r="B1500" s="382" t="s">
        <v>6197</v>
      </c>
      <c r="D1500" s="411" t="s">
        <v>6555</v>
      </c>
      <c r="E1500" s="422" t="s">
        <v>3798</v>
      </c>
      <c r="F1500" s="377">
        <v>1</v>
      </c>
    </row>
    <row r="1501" spans="1:6" ht="15" customHeight="1">
      <c r="A1501" s="366" t="s">
        <v>5872</v>
      </c>
      <c r="B1501" s="382" t="s">
        <v>6197</v>
      </c>
      <c r="D1501" s="411" t="s">
        <v>6555</v>
      </c>
      <c r="E1501" s="422" t="s">
        <v>3798</v>
      </c>
      <c r="F1501" s="378">
        <v>1</v>
      </c>
    </row>
    <row r="1502" spans="1:6" ht="15" customHeight="1">
      <c r="A1502" s="366" t="s">
        <v>5872</v>
      </c>
      <c r="B1502" s="382" t="s">
        <v>6198</v>
      </c>
      <c r="D1502" s="411" t="s">
        <v>6556</v>
      </c>
      <c r="E1502" s="422" t="s">
        <v>3798</v>
      </c>
      <c r="F1502" s="368">
        <v>1</v>
      </c>
    </row>
    <row r="1503" spans="1:6" ht="15" customHeight="1">
      <c r="A1503" s="366" t="s">
        <v>5872</v>
      </c>
      <c r="B1503" s="382" t="s">
        <v>6198</v>
      </c>
      <c r="D1503" s="411" t="s">
        <v>6556</v>
      </c>
      <c r="E1503" s="422" t="s">
        <v>3798</v>
      </c>
      <c r="F1503" s="377">
        <v>1</v>
      </c>
    </row>
    <row r="1504" spans="1:6" ht="15" customHeight="1">
      <c r="A1504" s="366" t="s">
        <v>5872</v>
      </c>
      <c r="B1504" s="374" t="s">
        <v>6658</v>
      </c>
      <c r="D1504" s="411" t="s">
        <v>4821</v>
      </c>
      <c r="E1504" s="422" t="s">
        <v>3798</v>
      </c>
      <c r="F1504" s="378">
        <v>2</v>
      </c>
    </row>
    <row r="1505" spans="1:6" ht="15" customHeight="1">
      <c r="A1505" s="366" t="s">
        <v>5872</v>
      </c>
      <c r="B1505" s="382" t="s">
        <v>6199</v>
      </c>
      <c r="D1505" s="411" t="s">
        <v>6557</v>
      </c>
      <c r="E1505" s="422" t="s">
        <v>3798</v>
      </c>
      <c r="F1505" s="368">
        <v>1</v>
      </c>
    </row>
    <row r="1506" spans="1:6" ht="15" customHeight="1">
      <c r="A1506" s="366" t="s">
        <v>5872</v>
      </c>
      <c r="B1506" s="382" t="s">
        <v>6199</v>
      </c>
      <c r="D1506" s="411" t="s">
        <v>6557</v>
      </c>
      <c r="E1506" s="422" t="s">
        <v>3798</v>
      </c>
      <c r="F1506" s="377">
        <v>1</v>
      </c>
    </row>
    <row r="1507" spans="1:6" ht="15" customHeight="1">
      <c r="A1507" s="366" t="s">
        <v>5872</v>
      </c>
      <c r="B1507" s="382" t="s">
        <v>6170</v>
      </c>
      <c r="D1507" s="411" t="s">
        <v>6530</v>
      </c>
      <c r="E1507" s="422" t="s">
        <v>3798</v>
      </c>
      <c r="F1507" s="378">
        <v>1</v>
      </c>
    </row>
    <row r="1508" spans="1:6" ht="15" customHeight="1">
      <c r="A1508" s="366" t="s">
        <v>5872</v>
      </c>
      <c r="B1508" s="382" t="s">
        <v>6170</v>
      </c>
      <c r="D1508" s="411" t="s">
        <v>6530</v>
      </c>
      <c r="E1508" s="422" t="s">
        <v>3798</v>
      </c>
      <c r="F1508" s="368">
        <v>1</v>
      </c>
    </row>
    <row r="1509" spans="1:6" ht="15" customHeight="1">
      <c r="A1509" s="366" t="s">
        <v>5872</v>
      </c>
      <c r="B1509" s="382" t="s">
        <v>6200</v>
      </c>
      <c r="D1509" s="411" t="s">
        <v>6558</v>
      </c>
      <c r="E1509" s="422" t="s">
        <v>3796</v>
      </c>
      <c r="F1509" s="377">
        <v>1</v>
      </c>
    </row>
    <row r="1510" spans="1:6" ht="15" customHeight="1">
      <c r="A1510" s="366" t="s">
        <v>5872</v>
      </c>
      <c r="B1510" s="382" t="s">
        <v>6200</v>
      </c>
      <c r="D1510" s="411" t="s">
        <v>6558</v>
      </c>
      <c r="E1510" s="422" t="s">
        <v>3796</v>
      </c>
      <c r="F1510" s="368">
        <v>1</v>
      </c>
    </row>
    <row r="1511" spans="1:6" ht="15" customHeight="1">
      <c r="A1511" s="366" t="s">
        <v>5872</v>
      </c>
      <c r="B1511" s="382" t="s">
        <v>6201</v>
      </c>
      <c r="D1511" s="411" t="s">
        <v>6559</v>
      </c>
      <c r="E1511" s="422" t="s">
        <v>3800</v>
      </c>
      <c r="F1511" s="377">
        <v>1</v>
      </c>
    </row>
    <row r="1512" spans="1:6" ht="15" customHeight="1">
      <c r="A1512" s="366" t="s">
        <v>5872</v>
      </c>
      <c r="B1512" s="382" t="s">
        <v>6201</v>
      </c>
      <c r="D1512" s="411" t="s">
        <v>6559</v>
      </c>
      <c r="E1512" s="422" t="s">
        <v>3800</v>
      </c>
      <c r="F1512" s="378">
        <v>1</v>
      </c>
    </row>
    <row r="1513" spans="1:6" ht="15" customHeight="1">
      <c r="A1513" s="366" t="s">
        <v>5872</v>
      </c>
      <c r="B1513" s="382" t="s">
        <v>6202</v>
      </c>
      <c r="D1513" s="411" t="s">
        <v>6560</v>
      </c>
      <c r="E1513" s="422" t="s">
        <v>49</v>
      </c>
      <c r="F1513" s="368">
        <v>1</v>
      </c>
    </row>
    <row r="1514" spans="1:6" ht="15" customHeight="1">
      <c r="A1514" s="366" t="s">
        <v>5872</v>
      </c>
      <c r="B1514" s="382" t="s">
        <v>6202</v>
      </c>
      <c r="D1514" s="411" t="s">
        <v>6560</v>
      </c>
      <c r="E1514" s="422" t="s">
        <v>49</v>
      </c>
      <c r="F1514" s="377">
        <v>1</v>
      </c>
    </row>
    <row r="1515" spans="1:6" ht="15" customHeight="1">
      <c r="A1515" s="366" t="s">
        <v>5872</v>
      </c>
      <c r="B1515" s="382" t="s">
        <v>6203</v>
      </c>
      <c r="D1515" s="411" t="s">
        <v>6561</v>
      </c>
      <c r="E1515" s="422" t="s">
        <v>3798</v>
      </c>
      <c r="F1515" s="378">
        <v>1</v>
      </c>
    </row>
    <row r="1516" spans="1:6" ht="15" customHeight="1">
      <c r="A1516" s="366" t="s">
        <v>5872</v>
      </c>
      <c r="B1516" s="382" t="s">
        <v>6203</v>
      </c>
      <c r="D1516" s="411" t="s">
        <v>6561</v>
      </c>
      <c r="E1516" s="422" t="s">
        <v>3798</v>
      </c>
      <c r="F1516" s="368">
        <v>1</v>
      </c>
    </row>
    <row r="1517" spans="1:6" ht="15" customHeight="1">
      <c r="A1517" s="366" t="s">
        <v>5872</v>
      </c>
      <c r="B1517" s="382" t="s">
        <v>6204</v>
      </c>
      <c r="D1517" s="411" t="s">
        <v>6562</v>
      </c>
      <c r="E1517" s="422" t="s">
        <v>3800</v>
      </c>
      <c r="F1517" s="377">
        <v>1</v>
      </c>
    </row>
    <row r="1518" spans="1:6" ht="15" customHeight="1">
      <c r="A1518" s="366" t="s">
        <v>5872</v>
      </c>
      <c r="B1518" s="382" t="s">
        <v>6204</v>
      </c>
      <c r="D1518" s="411" t="s">
        <v>6562</v>
      </c>
      <c r="E1518" s="422" t="s">
        <v>3800</v>
      </c>
      <c r="F1518" s="378">
        <v>1</v>
      </c>
    </row>
    <row r="1519" spans="1:6" ht="15" customHeight="1">
      <c r="A1519" s="366" t="s">
        <v>5872</v>
      </c>
      <c r="B1519" s="382" t="s">
        <v>6205</v>
      </c>
      <c r="D1519" s="411" t="s">
        <v>6563</v>
      </c>
      <c r="E1519" s="422" t="s">
        <v>3796</v>
      </c>
      <c r="F1519" s="368">
        <v>1</v>
      </c>
    </row>
    <row r="1520" spans="1:6" ht="15" customHeight="1">
      <c r="A1520" s="366" t="s">
        <v>5872</v>
      </c>
      <c r="B1520" s="382" t="s">
        <v>6205</v>
      </c>
      <c r="D1520" s="411" t="s">
        <v>6563</v>
      </c>
      <c r="E1520" s="422" t="s">
        <v>3796</v>
      </c>
      <c r="F1520" s="377">
        <v>1</v>
      </c>
    </row>
    <row r="1521" spans="1:6" ht="15" customHeight="1">
      <c r="A1521" s="366" t="s">
        <v>5872</v>
      </c>
      <c r="B1521" s="382" t="s">
        <v>6206</v>
      </c>
      <c r="D1521" s="411" t="s">
        <v>6564</v>
      </c>
      <c r="E1521" s="422" t="s">
        <v>3798</v>
      </c>
      <c r="F1521" s="378">
        <v>1</v>
      </c>
    </row>
    <row r="1522" spans="1:6" ht="15" customHeight="1">
      <c r="A1522" s="366" t="s">
        <v>5872</v>
      </c>
      <c r="B1522" s="382" t="s">
        <v>6206</v>
      </c>
      <c r="D1522" s="411" t="s">
        <v>6564</v>
      </c>
      <c r="E1522" s="422" t="s">
        <v>3798</v>
      </c>
      <c r="F1522" s="368">
        <v>1</v>
      </c>
    </row>
    <row r="1523" spans="1:6" ht="15" customHeight="1">
      <c r="A1523" s="366" t="s">
        <v>5872</v>
      </c>
      <c r="B1523" s="382" t="s">
        <v>6207</v>
      </c>
      <c r="D1523" s="411" t="s">
        <v>6565</v>
      </c>
      <c r="E1523" s="422" t="s">
        <v>3796</v>
      </c>
      <c r="F1523" s="377">
        <v>1</v>
      </c>
    </row>
    <row r="1524" spans="1:6" ht="15" customHeight="1">
      <c r="A1524" s="366" t="s">
        <v>5872</v>
      </c>
      <c r="B1524" s="382" t="s">
        <v>6207</v>
      </c>
      <c r="D1524" s="411" t="s">
        <v>6565</v>
      </c>
      <c r="E1524" s="422" t="s">
        <v>3796</v>
      </c>
      <c r="F1524" s="378">
        <v>1</v>
      </c>
    </row>
    <row r="1525" spans="1:6" ht="15" customHeight="1">
      <c r="A1525" s="366" t="s">
        <v>5872</v>
      </c>
      <c r="B1525" s="382" t="s">
        <v>6208</v>
      </c>
      <c r="D1525" s="411" t="s">
        <v>6566</v>
      </c>
      <c r="E1525" s="422" t="s">
        <v>3796</v>
      </c>
      <c r="F1525" s="368">
        <v>1</v>
      </c>
    </row>
    <row r="1526" spans="1:6" ht="15" customHeight="1">
      <c r="A1526" s="366" t="s">
        <v>5872</v>
      </c>
      <c r="B1526" s="382" t="s">
        <v>6208</v>
      </c>
      <c r="D1526" s="411" t="s">
        <v>6566</v>
      </c>
      <c r="E1526" s="422" t="s">
        <v>3796</v>
      </c>
      <c r="F1526" s="377">
        <v>1</v>
      </c>
    </row>
    <row r="1527" spans="1:6" ht="15" customHeight="1">
      <c r="A1527" s="366" t="s">
        <v>5872</v>
      </c>
      <c r="B1527" s="382" t="s">
        <v>6209</v>
      </c>
      <c r="D1527" s="411" t="s">
        <v>6567</v>
      </c>
      <c r="E1527" s="422" t="s">
        <v>3798</v>
      </c>
      <c r="F1527" s="378">
        <v>1</v>
      </c>
    </row>
    <row r="1528" spans="1:6" ht="15" customHeight="1">
      <c r="A1528" s="366" t="s">
        <v>5872</v>
      </c>
      <c r="B1528" s="382" t="s">
        <v>6209</v>
      </c>
      <c r="D1528" s="411" t="s">
        <v>6567</v>
      </c>
      <c r="E1528" s="422" t="s">
        <v>3798</v>
      </c>
      <c r="F1528" s="368">
        <v>1</v>
      </c>
    </row>
    <row r="1529" spans="1:6" ht="15" customHeight="1">
      <c r="A1529" s="366" t="s">
        <v>5872</v>
      </c>
      <c r="B1529" s="382" t="s">
        <v>6210</v>
      </c>
      <c r="D1529" s="411" t="s">
        <v>6568</v>
      </c>
      <c r="E1529" s="422" t="s">
        <v>3794</v>
      </c>
      <c r="F1529" s="377">
        <v>1</v>
      </c>
    </row>
    <row r="1530" spans="1:6" ht="15" customHeight="1">
      <c r="A1530" s="366" t="s">
        <v>5872</v>
      </c>
      <c r="B1530" s="382" t="s">
        <v>6210</v>
      </c>
      <c r="D1530" s="411" t="s">
        <v>6568</v>
      </c>
      <c r="E1530" s="422" t="s">
        <v>3794</v>
      </c>
      <c r="F1530" s="378">
        <v>1</v>
      </c>
    </row>
    <row r="1531" spans="1:6" ht="15" customHeight="1">
      <c r="A1531" s="366" t="s">
        <v>5872</v>
      </c>
      <c r="B1531" s="382" t="s">
        <v>6211</v>
      </c>
      <c r="D1531" s="411" t="s">
        <v>6569</v>
      </c>
      <c r="E1531" s="422" t="s">
        <v>3796</v>
      </c>
      <c r="F1531" s="368">
        <v>1</v>
      </c>
    </row>
    <row r="1532" spans="1:6" ht="15" customHeight="1">
      <c r="A1532" s="366" t="s">
        <v>5872</v>
      </c>
      <c r="B1532" s="382" t="s">
        <v>6211</v>
      </c>
      <c r="D1532" s="411" t="s">
        <v>6569</v>
      </c>
      <c r="E1532" s="422" t="s">
        <v>3796</v>
      </c>
      <c r="F1532" s="377">
        <v>1</v>
      </c>
    </row>
    <row r="1533" spans="1:6" ht="15" customHeight="1">
      <c r="A1533" s="366" t="s">
        <v>5872</v>
      </c>
      <c r="B1533" s="382" t="s">
        <v>6212</v>
      </c>
      <c r="D1533" s="411" t="s">
        <v>6570</v>
      </c>
      <c r="E1533" s="422" t="s">
        <v>3794</v>
      </c>
      <c r="F1533" s="378">
        <v>1</v>
      </c>
    </row>
    <row r="1534" spans="1:6" ht="15" customHeight="1">
      <c r="A1534" s="366" t="s">
        <v>5872</v>
      </c>
      <c r="B1534" s="382" t="s">
        <v>6212</v>
      </c>
      <c r="D1534" s="411" t="s">
        <v>6570</v>
      </c>
      <c r="E1534" s="422" t="s">
        <v>3794</v>
      </c>
      <c r="F1534" s="368">
        <v>1</v>
      </c>
    </row>
    <row r="1535" spans="1:6" ht="15" customHeight="1">
      <c r="A1535" s="366" t="s">
        <v>5872</v>
      </c>
      <c r="B1535" s="382" t="s">
        <v>6213</v>
      </c>
      <c r="D1535" s="411" t="s">
        <v>6571</v>
      </c>
      <c r="E1535" s="422" t="s">
        <v>3798</v>
      </c>
      <c r="F1535" s="377">
        <v>1</v>
      </c>
    </row>
    <row r="1536" spans="1:6" ht="15" customHeight="1">
      <c r="A1536" s="366" t="s">
        <v>5872</v>
      </c>
      <c r="B1536" s="382" t="s">
        <v>6213</v>
      </c>
      <c r="D1536" s="411" t="s">
        <v>6571</v>
      </c>
      <c r="E1536" s="422" t="s">
        <v>3798</v>
      </c>
      <c r="F1536" s="378">
        <v>1</v>
      </c>
    </row>
    <row r="1537" spans="1:6" ht="15" customHeight="1">
      <c r="A1537" s="366" t="s">
        <v>5872</v>
      </c>
      <c r="B1537" s="382" t="s">
        <v>6214</v>
      </c>
      <c r="D1537" s="411" t="s">
        <v>6572</v>
      </c>
      <c r="E1537" s="422" t="s">
        <v>3796</v>
      </c>
      <c r="F1537" s="368">
        <v>1</v>
      </c>
    </row>
    <row r="1538" spans="1:6" ht="15" customHeight="1">
      <c r="A1538" s="366" t="s">
        <v>5872</v>
      </c>
      <c r="B1538" s="382" t="s">
        <v>6214</v>
      </c>
      <c r="D1538" s="411" t="s">
        <v>6572</v>
      </c>
      <c r="E1538" s="422" t="s">
        <v>3796</v>
      </c>
      <c r="F1538" s="377">
        <v>1</v>
      </c>
    </row>
    <row r="1539" spans="1:6" ht="15" customHeight="1">
      <c r="A1539" s="366" t="s">
        <v>5872</v>
      </c>
      <c r="B1539" s="382" t="s">
        <v>6215</v>
      </c>
      <c r="D1539" s="411" t="s">
        <v>6573</v>
      </c>
      <c r="E1539" s="422" t="s">
        <v>3796</v>
      </c>
      <c r="F1539" s="378">
        <v>1</v>
      </c>
    </row>
    <row r="1540" spans="1:6" ht="15" customHeight="1">
      <c r="A1540" s="366" t="s">
        <v>5872</v>
      </c>
      <c r="B1540" s="382" t="s">
        <v>6215</v>
      </c>
      <c r="D1540" s="411" t="s">
        <v>6573</v>
      </c>
      <c r="E1540" s="422" t="s">
        <v>3796</v>
      </c>
      <c r="F1540" s="368">
        <v>1</v>
      </c>
    </row>
    <row r="1541" spans="1:6" ht="15" customHeight="1">
      <c r="A1541" s="366" t="s">
        <v>5872</v>
      </c>
      <c r="B1541" s="382" t="s">
        <v>6216</v>
      </c>
      <c r="D1541" s="411" t="s">
        <v>6574</v>
      </c>
      <c r="E1541" s="422" t="s">
        <v>3796</v>
      </c>
      <c r="F1541" s="377">
        <v>1</v>
      </c>
    </row>
    <row r="1542" spans="1:6" ht="15" customHeight="1">
      <c r="A1542" s="366" t="s">
        <v>5872</v>
      </c>
      <c r="B1542" s="382" t="s">
        <v>6216</v>
      </c>
      <c r="D1542" s="411" t="s">
        <v>6574</v>
      </c>
      <c r="E1542" s="422" t="s">
        <v>3796</v>
      </c>
      <c r="F1542" s="378">
        <v>1</v>
      </c>
    </row>
    <row r="1543" spans="1:6" ht="15" customHeight="1">
      <c r="A1543" s="366" t="s">
        <v>5872</v>
      </c>
      <c r="B1543" s="374" t="s">
        <v>6659</v>
      </c>
      <c r="D1543" s="411" t="s">
        <v>6674</v>
      </c>
      <c r="E1543" s="422" t="s">
        <v>3798</v>
      </c>
      <c r="F1543" s="368">
        <v>2</v>
      </c>
    </row>
    <row r="1544" spans="1:6" ht="15" customHeight="1">
      <c r="A1544" s="366" t="s">
        <v>5872</v>
      </c>
      <c r="B1544" s="382" t="s">
        <v>6217</v>
      </c>
      <c r="D1544" s="411" t="s">
        <v>6575</v>
      </c>
      <c r="E1544" s="422" t="s">
        <v>3800</v>
      </c>
      <c r="F1544" s="377">
        <v>1</v>
      </c>
    </row>
    <row r="1545" spans="1:6" ht="15" customHeight="1">
      <c r="A1545" s="366" t="s">
        <v>5872</v>
      </c>
      <c r="B1545" s="382" t="s">
        <v>6217</v>
      </c>
      <c r="D1545" s="411" t="s">
        <v>6575</v>
      </c>
      <c r="E1545" s="422" t="s">
        <v>3800</v>
      </c>
      <c r="F1545" s="378">
        <v>1</v>
      </c>
    </row>
    <row r="1546" spans="1:6" ht="15" customHeight="1">
      <c r="A1546" s="366" t="s">
        <v>5872</v>
      </c>
      <c r="B1546" s="382" t="s">
        <v>6218</v>
      </c>
      <c r="D1546" s="411" t="s">
        <v>6576</v>
      </c>
      <c r="E1546" s="422" t="s">
        <v>3796</v>
      </c>
      <c r="F1546" s="368">
        <v>1</v>
      </c>
    </row>
    <row r="1547" spans="1:6" ht="15" customHeight="1">
      <c r="A1547" s="366" t="s">
        <v>5872</v>
      </c>
      <c r="B1547" s="382" t="s">
        <v>6218</v>
      </c>
      <c r="D1547" s="411" t="s">
        <v>6576</v>
      </c>
      <c r="E1547" s="422" t="s">
        <v>3796</v>
      </c>
      <c r="F1547" s="377">
        <v>1</v>
      </c>
    </row>
    <row r="1548" spans="1:6" ht="15" customHeight="1">
      <c r="A1548" s="366" t="s">
        <v>5872</v>
      </c>
      <c r="B1548" s="382" t="s">
        <v>6219</v>
      </c>
      <c r="D1548" s="411" t="s">
        <v>6577</v>
      </c>
      <c r="E1548" s="422" t="s">
        <v>3798</v>
      </c>
      <c r="F1548" s="378">
        <v>1</v>
      </c>
    </row>
    <row r="1549" spans="1:6" ht="15" customHeight="1">
      <c r="A1549" s="366" t="s">
        <v>5872</v>
      </c>
      <c r="B1549" s="382" t="s">
        <v>6219</v>
      </c>
      <c r="D1549" s="411" t="s">
        <v>6577</v>
      </c>
      <c r="E1549" s="422" t="s">
        <v>3798</v>
      </c>
      <c r="F1549" s="368">
        <v>1</v>
      </c>
    </row>
    <row r="1550" spans="1:6" ht="15" customHeight="1">
      <c r="A1550" s="366" t="s">
        <v>5872</v>
      </c>
      <c r="B1550" s="382" t="s">
        <v>6220</v>
      </c>
      <c r="D1550" s="411" t="s">
        <v>6578</v>
      </c>
      <c r="E1550" s="422" t="s">
        <v>3796</v>
      </c>
      <c r="F1550" s="377">
        <v>1</v>
      </c>
    </row>
    <row r="1551" spans="1:6" ht="15" customHeight="1">
      <c r="A1551" s="366" t="s">
        <v>5872</v>
      </c>
      <c r="B1551" s="382" t="s">
        <v>6220</v>
      </c>
      <c r="D1551" s="411" t="s">
        <v>6578</v>
      </c>
      <c r="E1551" s="422" t="s">
        <v>3796</v>
      </c>
      <c r="F1551" s="378">
        <v>1</v>
      </c>
    </row>
    <row r="1552" spans="1:6" ht="15" customHeight="1">
      <c r="A1552" s="366" t="s">
        <v>5872</v>
      </c>
      <c r="B1552" s="382" t="s">
        <v>6221</v>
      </c>
      <c r="D1552" s="411" t="s">
        <v>6579</v>
      </c>
      <c r="E1552" s="422" t="s">
        <v>3800</v>
      </c>
      <c r="F1552" s="368">
        <v>1</v>
      </c>
    </row>
    <row r="1553" spans="1:6" ht="15" customHeight="1">
      <c r="A1553" s="366" t="s">
        <v>5872</v>
      </c>
      <c r="B1553" s="382" t="s">
        <v>6221</v>
      </c>
      <c r="D1553" s="411" t="s">
        <v>6579</v>
      </c>
      <c r="E1553" s="422" t="s">
        <v>3800</v>
      </c>
      <c r="F1553" s="377">
        <v>1</v>
      </c>
    </row>
    <row r="1554" spans="1:6" ht="15" customHeight="1">
      <c r="A1554" s="366" t="s">
        <v>5872</v>
      </c>
      <c r="B1554" s="382" t="s">
        <v>6222</v>
      </c>
      <c r="D1554" s="411" t="s">
        <v>6580</v>
      </c>
      <c r="E1554" s="422" t="s">
        <v>3794</v>
      </c>
      <c r="F1554" s="378">
        <v>1</v>
      </c>
    </row>
    <row r="1555" spans="1:6" ht="15" customHeight="1">
      <c r="A1555" s="366" t="s">
        <v>5872</v>
      </c>
      <c r="B1555" s="382" t="s">
        <v>6222</v>
      </c>
      <c r="D1555" s="411" t="s">
        <v>6580</v>
      </c>
      <c r="E1555" s="422" t="s">
        <v>3794</v>
      </c>
      <c r="F1555" s="368">
        <v>1</v>
      </c>
    </row>
    <row r="1556" spans="1:6" ht="15" customHeight="1">
      <c r="A1556" s="366" t="s">
        <v>5872</v>
      </c>
      <c r="B1556" s="382" t="s">
        <v>6223</v>
      </c>
      <c r="D1556" s="411" t="s">
        <v>6581</v>
      </c>
      <c r="E1556" s="422" t="s">
        <v>3796</v>
      </c>
      <c r="F1556" s="377">
        <v>1</v>
      </c>
    </row>
    <row r="1557" spans="1:6" ht="15" customHeight="1">
      <c r="A1557" s="366" t="s">
        <v>5872</v>
      </c>
      <c r="B1557" s="382" t="s">
        <v>6223</v>
      </c>
      <c r="D1557" s="411" t="s">
        <v>6581</v>
      </c>
      <c r="E1557" s="422" t="s">
        <v>3796</v>
      </c>
      <c r="F1557" s="378">
        <v>1</v>
      </c>
    </row>
    <row r="1558" spans="1:6" ht="15" customHeight="1">
      <c r="A1558" s="366" t="s">
        <v>5872</v>
      </c>
      <c r="B1558" s="382" t="s">
        <v>6224</v>
      </c>
      <c r="D1558" s="411" t="s">
        <v>6582</v>
      </c>
      <c r="E1558" s="422" t="s">
        <v>3796</v>
      </c>
      <c r="F1558" s="368">
        <v>1</v>
      </c>
    </row>
    <row r="1559" spans="1:6" ht="15" customHeight="1">
      <c r="A1559" s="366" t="s">
        <v>5872</v>
      </c>
      <c r="B1559" s="382" t="s">
        <v>6224</v>
      </c>
      <c r="D1559" s="411" t="s">
        <v>6582</v>
      </c>
      <c r="E1559" s="422" t="s">
        <v>3796</v>
      </c>
      <c r="F1559" s="377">
        <v>1</v>
      </c>
    </row>
    <row r="1560" spans="1:6" ht="15" customHeight="1">
      <c r="A1560" s="366" t="s">
        <v>5872</v>
      </c>
      <c r="B1560" s="382" t="s">
        <v>6225</v>
      </c>
      <c r="D1560" s="411" t="s">
        <v>6583</v>
      </c>
      <c r="E1560" s="422" t="s">
        <v>3798</v>
      </c>
      <c r="F1560" s="378">
        <v>1</v>
      </c>
    </row>
    <row r="1561" spans="1:6" ht="15" customHeight="1">
      <c r="A1561" s="366" t="s">
        <v>5872</v>
      </c>
      <c r="B1561" s="382" t="s">
        <v>6225</v>
      </c>
      <c r="D1561" s="411" t="s">
        <v>6583</v>
      </c>
      <c r="E1561" s="422" t="s">
        <v>3798</v>
      </c>
      <c r="F1561" s="368">
        <v>1</v>
      </c>
    </row>
    <row r="1562" spans="1:6" ht="15" customHeight="1">
      <c r="A1562" s="366" t="s">
        <v>5872</v>
      </c>
      <c r="B1562" s="382" t="s">
        <v>6226</v>
      </c>
      <c r="D1562" s="411" t="s">
        <v>6584</v>
      </c>
      <c r="E1562" s="422" t="s">
        <v>3796</v>
      </c>
      <c r="F1562" s="377">
        <v>1</v>
      </c>
    </row>
    <row r="1563" spans="1:6" ht="15" customHeight="1">
      <c r="A1563" s="366" t="s">
        <v>5872</v>
      </c>
      <c r="B1563" s="382" t="s">
        <v>6226</v>
      </c>
      <c r="D1563" s="411" t="s">
        <v>6584</v>
      </c>
      <c r="E1563" s="422" t="s">
        <v>3796</v>
      </c>
      <c r="F1563" s="378">
        <v>1</v>
      </c>
    </row>
    <row r="1564" spans="1:6" ht="15" customHeight="1">
      <c r="A1564" s="366" t="s">
        <v>5872</v>
      </c>
      <c r="B1564" s="382" t="s">
        <v>6227</v>
      </c>
      <c r="D1564" s="411" t="s">
        <v>6585</v>
      </c>
      <c r="E1564" s="422" t="s">
        <v>3796</v>
      </c>
      <c r="F1564" s="368">
        <v>1</v>
      </c>
    </row>
    <row r="1565" spans="1:6" ht="15" customHeight="1">
      <c r="A1565" s="366" t="s">
        <v>5872</v>
      </c>
      <c r="B1565" s="382" t="s">
        <v>6227</v>
      </c>
      <c r="D1565" s="411" t="s">
        <v>6585</v>
      </c>
      <c r="E1565" s="422" t="s">
        <v>3796</v>
      </c>
      <c r="F1565" s="377">
        <v>1</v>
      </c>
    </row>
    <row r="1566" spans="1:6" ht="15" customHeight="1">
      <c r="A1566" s="366" t="s">
        <v>5872</v>
      </c>
      <c r="B1566" s="382" t="s">
        <v>5915</v>
      </c>
      <c r="D1566" s="411" t="s">
        <v>6285</v>
      </c>
      <c r="E1566" s="422" t="s">
        <v>3796</v>
      </c>
      <c r="F1566" s="378">
        <v>1</v>
      </c>
    </row>
    <row r="1567" spans="1:6" ht="15" customHeight="1">
      <c r="A1567" s="366" t="s">
        <v>5872</v>
      </c>
      <c r="B1567" s="382" t="s">
        <v>5915</v>
      </c>
      <c r="D1567" s="411" t="s">
        <v>6285</v>
      </c>
      <c r="E1567" s="422" t="s">
        <v>3796</v>
      </c>
      <c r="F1567" s="368">
        <v>1</v>
      </c>
    </row>
    <row r="1568" spans="1:6" ht="15" customHeight="1">
      <c r="A1568" s="366" t="s">
        <v>5872</v>
      </c>
      <c r="B1568" s="382" t="s">
        <v>6228</v>
      </c>
      <c r="D1568" s="411" t="s">
        <v>6586</v>
      </c>
      <c r="E1568" s="422" t="s">
        <v>3794</v>
      </c>
      <c r="F1568" s="377">
        <v>1</v>
      </c>
    </row>
    <row r="1569" spans="1:6" ht="15" customHeight="1">
      <c r="A1569" s="366" t="s">
        <v>5872</v>
      </c>
      <c r="B1569" s="382" t="s">
        <v>6228</v>
      </c>
      <c r="D1569" s="411" t="s">
        <v>6586</v>
      </c>
      <c r="E1569" s="422" t="s">
        <v>3794</v>
      </c>
      <c r="F1569" s="378">
        <v>1</v>
      </c>
    </row>
    <row r="1570" spans="1:6" ht="15" customHeight="1">
      <c r="A1570" s="366" t="s">
        <v>5872</v>
      </c>
      <c r="B1570" s="382" t="s">
        <v>6229</v>
      </c>
      <c r="D1570" s="411" t="s">
        <v>6587</v>
      </c>
      <c r="E1570" s="422" t="s">
        <v>3798</v>
      </c>
      <c r="F1570" s="368">
        <v>1</v>
      </c>
    </row>
    <row r="1571" spans="1:6" ht="15" customHeight="1">
      <c r="A1571" s="366" t="s">
        <v>5872</v>
      </c>
      <c r="B1571" s="382" t="s">
        <v>6229</v>
      </c>
      <c r="D1571" s="411" t="s">
        <v>6587</v>
      </c>
      <c r="E1571" s="422" t="s">
        <v>3798</v>
      </c>
      <c r="F1571" s="377">
        <v>1</v>
      </c>
    </row>
    <row r="1572" spans="1:6" ht="15" customHeight="1">
      <c r="A1572" s="366" t="s">
        <v>5872</v>
      </c>
      <c r="B1572" s="382" t="s">
        <v>6230</v>
      </c>
      <c r="D1572" s="411" t="s">
        <v>6588</v>
      </c>
      <c r="E1572" s="422" t="s">
        <v>3798</v>
      </c>
      <c r="F1572" s="377">
        <v>1</v>
      </c>
    </row>
    <row r="1573" spans="1:6" ht="15" customHeight="1">
      <c r="A1573" s="366" t="s">
        <v>5872</v>
      </c>
      <c r="B1573" s="382" t="s">
        <v>6230</v>
      </c>
      <c r="D1573" s="411" t="s">
        <v>6588</v>
      </c>
      <c r="E1573" s="422" t="s">
        <v>3798</v>
      </c>
      <c r="F1573" s="378">
        <v>1</v>
      </c>
    </row>
    <row r="1574" spans="1:6" ht="15" customHeight="1">
      <c r="A1574" s="366" t="s">
        <v>5872</v>
      </c>
      <c r="B1574" s="382" t="s">
        <v>6231</v>
      </c>
      <c r="D1574" s="411" t="s">
        <v>6589</v>
      </c>
      <c r="E1574" s="422" t="s">
        <v>3798</v>
      </c>
      <c r="F1574" s="368">
        <v>1</v>
      </c>
    </row>
    <row r="1575" spans="1:6" ht="15" customHeight="1">
      <c r="A1575" s="366" t="s">
        <v>5872</v>
      </c>
      <c r="B1575" s="382" t="s">
        <v>6231</v>
      </c>
      <c r="D1575" s="411" t="s">
        <v>6589</v>
      </c>
      <c r="E1575" s="422" t="s">
        <v>3798</v>
      </c>
      <c r="F1575" s="377">
        <v>1</v>
      </c>
    </row>
    <row r="1576" spans="1:6" ht="15" customHeight="1">
      <c r="A1576" s="366" t="s">
        <v>5872</v>
      </c>
      <c r="B1576" s="382" t="s">
        <v>6232</v>
      </c>
      <c r="D1576" s="411" t="s">
        <v>6590</v>
      </c>
      <c r="E1576" s="422" t="s">
        <v>3798</v>
      </c>
      <c r="F1576" s="378">
        <v>1</v>
      </c>
    </row>
    <row r="1577" spans="1:6" ht="15" customHeight="1">
      <c r="A1577" s="366" t="s">
        <v>5872</v>
      </c>
      <c r="B1577" s="382" t="s">
        <v>6232</v>
      </c>
      <c r="D1577" s="411" t="s">
        <v>6590</v>
      </c>
      <c r="E1577" s="422" t="s">
        <v>3798</v>
      </c>
      <c r="F1577" s="368">
        <v>1</v>
      </c>
    </row>
    <row r="1578" spans="1:6" ht="15" customHeight="1">
      <c r="A1578" s="366" t="s">
        <v>5872</v>
      </c>
      <c r="B1578" s="382" t="s">
        <v>6233</v>
      </c>
      <c r="D1578" s="411" t="s">
        <v>6591</v>
      </c>
      <c r="E1578" s="422" t="s">
        <v>3798</v>
      </c>
      <c r="F1578" s="377">
        <v>1</v>
      </c>
    </row>
    <row r="1579" spans="1:6" ht="15" customHeight="1">
      <c r="A1579" s="366" t="s">
        <v>5872</v>
      </c>
      <c r="B1579" s="382" t="s">
        <v>6233</v>
      </c>
      <c r="D1579" s="411" t="s">
        <v>6591</v>
      </c>
      <c r="E1579" s="422" t="s">
        <v>3798</v>
      </c>
      <c r="F1579" s="378">
        <v>1</v>
      </c>
    </row>
    <row r="1580" spans="1:6" ht="15" customHeight="1">
      <c r="A1580" s="366" t="s">
        <v>5872</v>
      </c>
      <c r="B1580" s="382" t="s">
        <v>6234</v>
      </c>
      <c r="D1580" s="411" t="s">
        <v>6592</v>
      </c>
      <c r="E1580" s="422" t="s">
        <v>3798</v>
      </c>
      <c r="F1580" s="368">
        <v>1</v>
      </c>
    </row>
    <row r="1581" spans="1:6" ht="15" customHeight="1">
      <c r="A1581" s="366" t="s">
        <v>5872</v>
      </c>
      <c r="B1581" s="382" t="s">
        <v>6234</v>
      </c>
      <c r="D1581" s="411" t="s">
        <v>6592</v>
      </c>
      <c r="E1581" s="422" t="s">
        <v>3798</v>
      </c>
      <c r="F1581" s="377">
        <v>1</v>
      </c>
    </row>
    <row r="1582" spans="1:6" ht="15" customHeight="1">
      <c r="A1582" s="366" t="s">
        <v>5872</v>
      </c>
      <c r="B1582" s="382" t="s">
        <v>6235</v>
      </c>
      <c r="D1582" s="411" t="s">
        <v>6593</v>
      </c>
      <c r="E1582" s="422" t="s">
        <v>3798</v>
      </c>
      <c r="F1582" s="378">
        <v>1</v>
      </c>
    </row>
    <row r="1583" spans="1:6" ht="15" customHeight="1">
      <c r="A1583" s="366" t="s">
        <v>5872</v>
      </c>
      <c r="B1583" s="382" t="s">
        <v>6235</v>
      </c>
      <c r="D1583" s="411" t="s">
        <v>6593</v>
      </c>
      <c r="E1583" s="422" t="s">
        <v>3798</v>
      </c>
      <c r="F1583" s="377">
        <v>1</v>
      </c>
    </row>
    <row r="1584" spans="1:6" ht="15" customHeight="1">
      <c r="A1584" s="366" t="s">
        <v>5872</v>
      </c>
      <c r="B1584" s="382" t="s">
        <v>6236</v>
      </c>
      <c r="D1584" s="411" t="s">
        <v>6594</v>
      </c>
      <c r="E1584" s="422" t="s">
        <v>3798</v>
      </c>
      <c r="F1584" s="378">
        <v>1</v>
      </c>
    </row>
    <row r="1585" spans="1:6" ht="15" customHeight="1">
      <c r="A1585" s="366" t="s">
        <v>5872</v>
      </c>
      <c r="B1585" s="382" t="s">
        <v>6236</v>
      </c>
      <c r="D1585" s="411" t="s">
        <v>6594</v>
      </c>
      <c r="E1585" s="422" t="s">
        <v>3798</v>
      </c>
      <c r="F1585" s="368">
        <v>1</v>
      </c>
    </row>
    <row r="1586" spans="1:6" ht="15" customHeight="1">
      <c r="A1586" s="366" t="s">
        <v>5872</v>
      </c>
      <c r="B1586" s="382" t="s">
        <v>6237</v>
      </c>
      <c r="D1586" s="411" t="s">
        <v>6595</v>
      </c>
      <c r="E1586" s="422" t="s">
        <v>3798</v>
      </c>
      <c r="F1586" s="377">
        <v>1</v>
      </c>
    </row>
    <row r="1587" spans="1:6" ht="15" customHeight="1">
      <c r="A1587" s="366" t="s">
        <v>5872</v>
      </c>
      <c r="B1587" s="382" t="s">
        <v>6237</v>
      </c>
      <c r="D1587" s="411" t="s">
        <v>6595</v>
      </c>
      <c r="E1587" s="422" t="s">
        <v>3798</v>
      </c>
      <c r="F1587" s="378">
        <v>1</v>
      </c>
    </row>
    <row r="1588" spans="1:6" ht="15" customHeight="1">
      <c r="A1588" s="366" t="s">
        <v>5872</v>
      </c>
      <c r="B1588" s="382" t="s">
        <v>6238</v>
      </c>
      <c r="D1588" s="411" t="s">
        <v>6596</v>
      </c>
      <c r="E1588" s="422" t="s">
        <v>3796</v>
      </c>
      <c r="F1588" s="368">
        <v>1</v>
      </c>
    </row>
    <row r="1589" spans="1:6" ht="15" customHeight="1">
      <c r="A1589" s="366" t="s">
        <v>5872</v>
      </c>
      <c r="B1589" s="382" t="s">
        <v>6238</v>
      </c>
      <c r="D1589" s="411" t="s">
        <v>6596</v>
      </c>
      <c r="E1589" s="422" t="s">
        <v>3796</v>
      </c>
      <c r="F1589" s="377">
        <v>1</v>
      </c>
    </row>
    <row r="1590" spans="1:6" ht="15" customHeight="1">
      <c r="A1590" s="366" t="s">
        <v>5872</v>
      </c>
      <c r="B1590" s="382" t="s">
        <v>6239</v>
      </c>
      <c r="D1590" s="411" t="s">
        <v>6597</v>
      </c>
      <c r="E1590" s="422" t="s">
        <v>3798</v>
      </c>
      <c r="F1590" s="378">
        <v>1</v>
      </c>
    </row>
    <row r="1591" spans="1:6" ht="15" customHeight="1">
      <c r="A1591" s="366" t="s">
        <v>5872</v>
      </c>
      <c r="B1591" s="382" t="s">
        <v>6239</v>
      </c>
      <c r="D1591" s="411" t="s">
        <v>6597</v>
      </c>
      <c r="E1591" s="422" t="s">
        <v>3798</v>
      </c>
      <c r="F1591" s="368">
        <v>1</v>
      </c>
    </row>
    <row r="1592" spans="1:6" ht="15" customHeight="1">
      <c r="A1592" s="366" t="s">
        <v>5872</v>
      </c>
      <c r="B1592" s="382" t="s">
        <v>6240</v>
      </c>
      <c r="D1592" s="411" t="s">
        <v>6598</v>
      </c>
      <c r="E1592" s="422" t="s">
        <v>3800</v>
      </c>
      <c r="F1592" s="377">
        <v>1</v>
      </c>
    </row>
    <row r="1593" spans="1:6" ht="15" customHeight="1">
      <c r="A1593" s="366" t="s">
        <v>5872</v>
      </c>
      <c r="B1593" s="382" t="s">
        <v>6240</v>
      </c>
      <c r="D1593" s="411" t="s">
        <v>6598</v>
      </c>
      <c r="E1593" s="422" t="s">
        <v>3800</v>
      </c>
      <c r="F1593" s="378">
        <v>1</v>
      </c>
    </row>
    <row r="1594" spans="1:6" ht="15" customHeight="1">
      <c r="A1594" s="366" t="s">
        <v>5872</v>
      </c>
      <c r="B1594" s="382" t="s">
        <v>6241</v>
      </c>
      <c r="D1594" s="411" t="s">
        <v>6599</v>
      </c>
      <c r="E1594" s="422" t="s">
        <v>3798</v>
      </c>
      <c r="F1594" s="368">
        <v>1</v>
      </c>
    </row>
    <row r="1595" spans="1:6" ht="15" customHeight="1">
      <c r="A1595" s="366" t="s">
        <v>5872</v>
      </c>
      <c r="B1595" s="382" t="s">
        <v>6241</v>
      </c>
      <c r="D1595" s="411" t="s">
        <v>6599</v>
      </c>
      <c r="E1595" s="422" t="s">
        <v>3798</v>
      </c>
      <c r="F1595" s="377">
        <v>1</v>
      </c>
    </row>
    <row r="1596" spans="1:6" ht="15" customHeight="1">
      <c r="A1596" s="366" t="s">
        <v>5872</v>
      </c>
      <c r="B1596" s="382" t="s">
        <v>6242</v>
      </c>
      <c r="D1596" s="411" t="s">
        <v>6600</v>
      </c>
      <c r="E1596" s="422" t="s">
        <v>3794</v>
      </c>
      <c r="F1596" s="378">
        <v>1</v>
      </c>
    </row>
    <row r="1597" spans="1:6" ht="15" customHeight="1">
      <c r="A1597" s="366" t="s">
        <v>5872</v>
      </c>
      <c r="B1597" s="382" t="s">
        <v>6242</v>
      </c>
      <c r="D1597" s="411" t="s">
        <v>6600</v>
      </c>
      <c r="E1597" s="422" t="s">
        <v>3794</v>
      </c>
      <c r="F1597" s="368">
        <v>1</v>
      </c>
    </row>
    <row r="1598" spans="1:6" ht="15" customHeight="1">
      <c r="A1598" s="366" t="s">
        <v>5872</v>
      </c>
      <c r="B1598" s="382" t="s">
        <v>6243</v>
      </c>
      <c r="D1598" s="411" t="s">
        <v>6627</v>
      </c>
      <c r="E1598" s="422" t="s">
        <v>3796</v>
      </c>
      <c r="F1598" s="377">
        <v>1</v>
      </c>
    </row>
    <row r="1599" spans="1:6" ht="15" customHeight="1">
      <c r="A1599" s="366" t="s">
        <v>5872</v>
      </c>
      <c r="B1599" s="382" t="s">
        <v>6243</v>
      </c>
      <c r="D1599" s="411" t="s">
        <v>6627</v>
      </c>
      <c r="E1599" s="422" t="s">
        <v>3796</v>
      </c>
      <c r="F1599" s="378">
        <v>1</v>
      </c>
    </row>
    <row r="1600" spans="1:6" ht="15" customHeight="1">
      <c r="A1600" s="366" t="s">
        <v>5872</v>
      </c>
      <c r="B1600" s="382" t="s">
        <v>6244</v>
      </c>
      <c r="D1600" s="411" t="s">
        <v>6601</v>
      </c>
      <c r="E1600" s="422" t="s">
        <v>3798</v>
      </c>
      <c r="F1600" s="368">
        <v>1</v>
      </c>
    </row>
    <row r="1601" spans="1:6" ht="15" customHeight="1">
      <c r="A1601" s="366" t="s">
        <v>5872</v>
      </c>
      <c r="B1601" s="382" t="s">
        <v>6244</v>
      </c>
      <c r="D1601" s="411" t="s">
        <v>6601</v>
      </c>
      <c r="E1601" s="422" t="s">
        <v>3798</v>
      </c>
      <c r="F1601" s="377">
        <v>1</v>
      </c>
    </row>
    <row r="1602" spans="1:6" ht="15" customHeight="1">
      <c r="A1602" s="366" t="s">
        <v>5872</v>
      </c>
      <c r="B1602" s="382" t="s">
        <v>6245</v>
      </c>
      <c r="D1602" s="411" t="s">
        <v>6602</v>
      </c>
      <c r="E1602" s="422" t="s">
        <v>3798</v>
      </c>
      <c r="F1602" s="378">
        <v>1</v>
      </c>
    </row>
    <row r="1603" spans="1:6" ht="15" customHeight="1">
      <c r="A1603" s="366" t="s">
        <v>5872</v>
      </c>
      <c r="B1603" s="382" t="s">
        <v>6245</v>
      </c>
      <c r="D1603" s="411" t="s">
        <v>6602</v>
      </c>
      <c r="E1603" s="422" t="s">
        <v>3798</v>
      </c>
      <c r="F1603" s="368">
        <v>1</v>
      </c>
    </row>
    <row r="1604" spans="1:6" ht="15" customHeight="1">
      <c r="A1604" s="366" t="s">
        <v>5872</v>
      </c>
      <c r="B1604" s="374" t="s">
        <v>6660</v>
      </c>
      <c r="D1604" s="411" t="s">
        <v>6675</v>
      </c>
      <c r="E1604" s="422" t="s">
        <v>3798</v>
      </c>
      <c r="F1604" s="377">
        <v>2</v>
      </c>
    </row>
    <row r="1605" spans="1:6" ht="15" customHeight="1">
      <c r="A1605" s="366" t="s">
        <v>5872</v>
      </c>
      <c r="B1605" s="382" t="s">
        <v>6038</v>
      </c>
      <c r="D1605" s="411" t="s">
        <v>6405</v>
      </c>
      <c r="E1605" s="422" t="s">
        <v>3798</v>
      </c>
      <c r="F1605" s="378">
        <v>1</v>
      </c>
    </row>
    <row r="1606" spans="1:6" ht="15" customHeight="1">
      <c r="A1606" s="366" t="s">
        <v>5872</v>
      </c>
      <c r="B1606" s="382" t="s">
        <v>6038</v>
      </c>
      <c r="D1606" s="411" t="s">
        <v>6405</v>
      </c>
      <c r="E1606" s="422" t="s">
        <v>3798</v>
      </c>
      <c r="F1606" s="368">
        <v>1</v>
      </c>
    </row>
    <row r="1607" spans="1:6" ht="15" customHeight="1">
      <c r="A1607" s="366" t="s">
        <v>5872</v>
      </c>
      <c r="B1607" s="382" t="s">
        <v>6246</v>
      </c>
      <c r="D1607" s="411" t="s">
        <v>6603</v>
      </c>
      <c r="E1607" s="422" t="s">
        <v>3794</v>
      </c>
      <c r="F1607" s="377">
        <v>1</v>
      </c>
    </row>
    <row r="1608" spans="1:6" ht="15" customHeight="1">
      <c r="A1608" s="366" t="s">
        <v>5872</v>
      </c>
      <c r="B1608" s="382" t="s">
        <v>6246</v>
      </c>
      <c r="D1608" s="411" t="s">
        <v>6603</v>
      </c>
      <c r="E1608" s="422" t="s">
        <v>3794</v>
      </c>
      <c r="F1608" s="378">
        <v>1</v>
      </c>
    </row>
    <row r="1609" spans="1:6" ht="15" customHeight="1">
      <c r="A1609" s="366" t="s">
        <v>5872</v>
      </c>
      <c r="B1609" s="382" t="s">
        <v>6247</v>
      </c>
      <c r="D1609" s="411" t="s">
        <v>6604</v>
      </c>
      <c r="E1609" s="422" t="s">
        <v>3798</v>
      </c>
      <c r="F1609" s="368">
        <v>1</v>
      </c>
    </row>
    <row r="1610" spans="1:6" ht="15" customHeight="1">
      <c r="A1610" s="366" t="s">
        <v>5872</v>
      </c>
      <c r="B1610" s="382" t="s">
        <v>6247</v>
      </c>
      <c r="D1610" s="411" t="s">
        <v>6604</v>
      </c>
      <c r="E1610" s="422" t="s">
        <v>3798</v>
      </c>
      <c r="F1610" s="378">
        <v>1</v>
      </c>
    </row>
    <row r="1611" spans="1:6" ht="15" customHeight="1">
      <c r="A1611" s="366" t="s">
        <v>5872</v>
      </c>
      <c r="B1611" s="382" t="s">
        <v>6248</v>
      </c>
      <c r="D1611" s="411" t="s">
        <v>6605</v>
      </c>
      <c r="E1611" s="422" t="s">
        <v>3798</v>
      </c>
      <c r="F1611" s="368">
        <v>1</v>
      </c>
    </row>
    <row r="1612" spans="1:6" ht="15" customHeight="1">
      <c r="A1612" s="366" t="s">
        <v>5872</v>
      </c>
      <c r="B1612" s="382" t="s">
        <v>6248</v>
      </c>
      <c r="D1612" s="411" t="s">
        <v>6605</v>
      </c>
      <c r="E1612" s="422" t="s">
        <v>3798</v>
      </c>
      <c r="F1612" s="377">
        <v>1</v>
      </c>
    </row>
    <row r="1613" spans="1:6" ht="15" customHeight="1">
      <c r="A1613" s="366" t="s">
        <v>5872</v>
      </c>
      <c r="B1613" s="382" t="s">
        <v>6249</v>
      </c>
      <c r="D1613" s="411" t="s">
        <v>6606</v>
      </c>
      <c r="E1613" s="422" t="s">
        <v>3798</v>
      </c>
      <c r="F1613" s="378">
        <v>1</v>
      </c>
    </row>
    <row r="1614" spans="1:6" ht="15" customHeight="1">
      <c r="A1614" s="366" t="s">
        <v>5872</v>
      </c>
      <c r="B1614" s="382" t="s">
        <v>6249</v>
      </c>
      <c r="D1614" s="411" t="s">
        <v>6606</v>
      </c>
      <c r="E1614" s="422" t="s">
        <v>3798</v>
      </c>
      <c r="F1614" s="368">
        <v>1</v>
      </c>
    </row>
    <row r="1615" spans="1:6" ht="15" customHeight="1">
      <c r="A1615" s="366" t="s">
        <v>5872</v>
      </c>
      <c r="B1615" s="382" t="s">
        <v>6250</v>
      </c>
      <c r="D1615" s="411" t="s">
        <v>6607</v>
      </c>
      <c r="E1615" s="422" t="s">
        <v>3800</v>
      </c>
      <c r="F1615" s="377">
        <v>1</v>
      </c>
    </row>
    <row r="1616" spans="1:6" ht="15" customHeight="1">
      <c r="A1616" s="366" t="s">
        <v>5872</v>
      </c>
      <c r="B1616" s="382" t="s">
        <v>6250</v>
      </c>
      <c r="D1616" s="411" t="s">
        <v>6607</v>
      </c>
      <c r="E1616" s="422" t="s">
        <v>3800</v>
      </c>
      <c r="F1616" s="378">
        <v>1</v>
      </c>
    </row>
    <row r="1617" spans="1:6" ht="15" customHeight="1">
      <c r="A1617" s="366" t="s">
        <v>5872</v>
      </c>
      <c r="B1617" s="382" t="s">
        <v>6251</v>
      </c>
      <c r="D1617" s="411" t="s">
        <v>6608</v>
      </c>
      <c r="E1617" s="422" t="s">
        <v>3796</v>
      </c>
      <c r="F1617" s="368">
        <v>1</v>
      </c>
    </row>
    <row r="1618" spans="1:6" ht="15" customHeight="1">
      <c r="A1618" s="366" t="s">
        <v>5872</v>
      </c>
      <c r="B1618" s="382" t="s">
        <v>6251</v>
      </c>
      <c r="D1618" s="411" t="s">
        <v>6608</v>
      </c>
      <c r="E1618" s="422" t="s">
        <v>3796</v>
      </c>
      <c r="F1618" s="377">
        <v>1</v>
      </c>
    </row>
    <row r="1619" spans="1:6" ht="15" customHeight="1">
      <c r="A1619" s="366" t="s">
        <v>5872</v>
      </c>
      <c r="B1619" s="382" t="s">
        <v>6252</v>
      </c>
      <c r="D1619" s="411" t="s">
        <v>6609</v>
      </c>
      <c r="E1619" s="422" t="s">
        <v>3796</v>
      </c>
      <c r="F1619" s="378">
        <v>1</v>
      </c>
    </row>
    <row r="1620" spans="1:6" ht="15" customHeight="1">
      <c r="A1620" s="366" t="s">
        <v>5872</v>
      </c>
      <c r="B1620" s="382" t="s">
        <v>6252</v>
      </c>
      <c r="D1620" s="411" t="s">
        <v>6609</v>
      </c>
      <c r="E1620" s="422" t="s">
        <v>3796</v>
      </c>
      <c r="F1620" s="368">
        <v>1</v>
      </c>
    </row>
    <row r="1621" spans="1:6" ht="15" customHeight="1">
      <c r="A1621" s="366" t="s">
        <v>5872</v>
      </c>
      <c r="B1621" s="382" t="s">
        <v>6253</v>
      </c>
      <c r="D1621" s="411" t="s">
        <v>6610</v>
      </c>
      <c r="E1621" s="422" t="s">
        <v>3798</v>
      </c>
      <c r="F1621" s="377">
        <v>1</v>
      </c>
    </row>
    <row r="1622" spans="1:6" ht="15" customHeight="1">
      <c r="A1622" s="366" t="s">
        <v>5872</v>
      </c>
      <c r="B1622" s="382" t="s">
        <v>6253</v>
      </c>
      <c r="D1622" s="411" t="s">
        <v>6610</v>
      </c>
      <c r="E1622" s="422" t="s">
        <v>3798</v>
      </c>
      <c r="F1622" s="378">
        <v>1</v>
      </c>
    </row>
    <row r="1623" spans="1:6" ht="15" customHeight="1">
      <c r="A1623" s="366" t="s">
        <v>5872</v>
      </c>
      <c r="B1623" s="382" t="s">
        <v>6254</v>
      </c>
      <c r="D1623" s="411" t="s">
        <v>6611</v>
      </c>
      <c r="E1623" s="422" t="s">
        <v>3794</v>
      </c>
      <c r="F1623" s="368">
        <v>1</v>
      </c>
    </row>
    <row r="1624" spans="1:6" ht="15" customHeight="1">
      <c r="A1624" s="366" t="s">
        <v>5872</v>
      </c>
      <c r="B1624" s="382" t="s">
        <v>6254</v>
      </c>
      <c r="D1624" s="411" t="s">
        <v>6611</v>
      </c>
      <c r="E1624" s="422" t="s">
        <v>3794</v>
      </c>
      <c r="F1624" s="377">
        <v>1</v>
      </c>
    </row>
    <row r="1625" spans="1:6" ht="15" customHeight="1">
      <c r="A1625" s="366" t="s">
        <v>5873</v>
      </c>
      <c r="B1625" s="382" t="s">
        <v>6255</v>
      </c>
      <c r="D1625" s="411" t="s">
        <v>6612</v>
      </c>
      <c r="E1625" s="422" t="s">
        <v>3798</v>
      </c>
      <c r="F1625" s="378">
        <v>1</v>
      </c>
    </row>
    <row r="1626" spans="1:6" ht="15" customHeight="1">
      <c r="A1626" s="366" t="s">
        <v>5873</v>
      </c>
      <c r="B1626" s="382" t="s">
        <v>6255</v>
      </c>
      <c r="D1626" s="411" t="s">
        <v>6612</v>
      </c>
      <c r="E1626" s="422" t="s">
        <v>3798</v>
      </c>
      <c r="F1626" s="368">
        <v>1</v>
      </c>
    </row>
    <row r="1627" spans="1:6" ht="15" customHeight="1">
      <c r="A1627" s="366" t="s">
        <v>5873</v>
      </c>
      <c r="B1627" s="382" t="s">
        <v>6256</v>
      </c>
      <c r="D1627" s="411" t="s">
        <v>6613</v>
      </c>
      <c r="E1627" s="422" t="s">
        <v>3794</v>
      </c>
      <c r="F1627" s="377">
        <v>1</v>
      </c>
    </row>
    <row r="1628" spans="1:6" ht="15" customHeight="1">
      <c r="A1628" s="366" t="s">
        <v>5873</v>
      </c>
      <c r="B1628" s="382" t="s">
        <v>6256</v>
      </c>
      <c r="D1628" s="411" t="s">
        <v>6613</v>
      </c>
      <c r="E1628" s="422" t="s">
        <v>3794</v>
      </c>
      <c r="F1628" s="378">
        <v>1</v>
      </c>
    </row>
    <row r="1629" spans="1:6" ht="15" customHeight="1">
      <c r="A1629" s="366" t="s">
        <v>5873</v>
      </c>
      <c r="B1629" s="382" t="s">
        <v>6257</v>
      </c>
      <c r="D1629" s="411" t="s">
        <v>6614</v>
      </c>
      <c r="E1629" s="422" t="s">
        <v>3798</v>
      </c>
      <c r="F1629" s="368">
        <v>1</v>
      </c>
    </row>
    <row r="1630" spans="1:6" ht="15" customHeight="1">
      <c r="A1630" s="366" t="s">
        <v>5873</v>
      </c>
      <c r="B1630" s="382" t="s">
        <v>6257</v>
      </c>
      <c r="D1630" s="411" t="s">
        <v>6614</v>
      </c>
      <c r="E1630" s="422" t="s">
        <v>3798</v>
      </c>
      <c r="F1630" s="377">
        <v>1</v>
      </c>
    </row>
    <row r="1631" spans="1:6" ht="15" customHeight="1">
      <c r="A1631" s="366" t="s">
        <v>5873</v>
      </c>
      <c r="B1631" s="382" t="s">
        <v>6056</v>
      </c>
      <c r="D1631" s="411" t="s">
        <v>6423</v>
      </c>
      <c r="E1631" s="422" t="s">
        <v>3796</v>
      </c>
      <c r="F1631" s="378">
        <v>1</v>
      </c>
    </row>
    <row r="1632" spans="1:6" ht="15" customHeight="1">
      <c r="A1632" s="366" t="s">
        <v>5873</v>
      </c>
      <c r="B1632" s="382" t="s">
        <v>6056</v>
      </c>
      <c r="D1632" s="411" t="s">
        <v>6423</v>
      </c>
      <c r="E1632" s="422" t="s">
        <v>3796</v>
      </c>
      <c r="F1632" s="368">
        <v>1</v>
      </c>
    </row>
    <row r="1633" spans="1:6" ht="15" customHeight="1">
      <c r="A1633" s="366" t="s">
        <v>5873</v>
      </c>
      <c r="B1633" s="382" t="s">
        <v>6258</v>
      </c>
      <c r="D1633" s="411" t="s">
        <v>6615</v>
      </c>
      <c r="E1633" s="422" t="s">
        <v>3796</v>
      </c>
      <c r="F1633" s="377">
        <v>1</v>
      </c>
    </row>
    <row r="1634" spans="1:6" ht="15" customHeight="1">
      <c r="A1634" s="366" t="s">
        <v>5873</v>
      </c>
      <c r="B1634" s="382" t="s">
        <v>6258</v>
      </c>
      <c r="D1634" s="411" t="s">
        <v>6615</v>
      </c>
      <c r="E1634" s="422" t="s">
        <v>3796</v>
      </c>
      <c r="F1634" s="378">
        <v>1</v>
      </c>
    </row>
    <row r="1635" spans="1:6" ht="15" customHeight="1">
      <c r="A1635" s="366" t="s">
        <v>5873</v>
      </c>
      <c r="B1635" s="382" t="s">
        <v>6259</v>
      </c>
      <c r="D1635" s="411" t="s">
        <v>6616</v>
      </c>
      <c r="E1635" s="422" t="s">
        <v>3794</v>
      </c>
      <c r="F1635" s="368">
        <v>1</v>
      </c>
    </row>
    <row r="1636" spans="1:6" ht="15" customHeight="1">
      <c r="A1636" s="366" t="s">
        <v>5873</v>
      </c>
      <c r="B1636" s="382" t="s">
        <v>6259</v>
      </c>
      <c r="D1636" s="411" t="s">
        <v>6616</v>
      </c>
      <c r="E1636" s="422" t="s">
        <v>3794</v>
      </c>
      <c r="F1636" s="377">
        <v>1</v>
      </c>
    </row>
    <row r="1637" spans="1:6" ht="15" customHeight="1">
      <c r="A1637" s="366" t="s">
        <v>5873</v>
      </c>
      <c r="B1637" s="382" t="s">
        <v>6260</v>
      </c>
      <c r="D1637" s="411" t="s">
        <v>6617</v>
      </c>
      <c r="E1637" s="422" t="s">
        <v>3796</v>
      </c>
      <c r="F1637" s="378">
        <v>1</v>
      </c>
    </row>
    <row r="1638" spans="1:6" ht="15" customHeight="1">
      <c r="A1638" s="366" t="s">
        <v>5873</v>
      </c>
      <c r="B1638" s="382" t="s">
        <v>6260</v>
      </c>
      <c r="D1638" s="411" t="s">
        <v>6617</v>
      </c>
      <c r="E1638" s="422" t="s">
        <v>3796</v>
      </c>
      <c r="F1638" s="368">
        <v>1</v>
      </c>
    </row>
    <row r="1639" spans="1:6" ht="15" customHeight="1">
      <c r="A1639" s="366" t="s">
        <v>5873</v>
      </c>
      <c r="B1639" s="382" t="s">
        <v>6261</v>
      </c>
      <c r="D1639" s="411" t="s">
        <v>6618</v>
      </c>
      <c r="E1639" s="422" t="s">
        <v>3794</v>
      </c>
      <c r="F1639" s="377">
        <v>1</v>
      </c>
    </row>
    <row r="1640" spans="1:6" ht="15" customHeight="1">
      <c r="A1640" s="366" t="s">
        <v>5873</v>
      </c>
      <c r="B1640" s="382" t="s">
        <v>6261</v>
      </c>
      <c r="D1640" s="411" t="s">
        <v>6618</v>
      </c>
      <c r="E1640" s="422" t="s">
        <v>3794</v>
      </c>
      <c r="F1640" s="378">
        <v>1</v>
      </c>
    </row>
    <row r="1641" spans="1:6" ht="15" customHeight="1">
      <c r="A1641" s="366" t="s">
        <v>5873</v>
      </c>
      <c r="B1641" s="382" t="s">
        <v>5903</v>
      </c>
      <c r="D1641" s="411" t="s">
        <v>6274</v>
      </c>
      <c r="E1641" s="422" t="s">
        <v>3794</v>
      </c>
      <c r="F1641" s="368">
        <v>1</v>
      </c>
    </row>
    <row r="1642" spans="1:6" ht="15" customHeight="1">
      <c r="A1642" s="366" t="s">
        <v>5873</v>
      </c>
      <c r="B1642" s="382" t="s">
        <v>5903</v>
      </c>
      <c r="D1642" s="411" t="s">
        <v>6274</v>
      </c>
      <c r="E1642" s="422" t="s">
        <v>3794</v>
      </c>
      <c r="F1642" s="377">
        <v>1</v>
      </c>
    </row>
    <row r="1643" spans="1:6" ht="15" customHeight="1">
      <c r="A1643" s="366" t="s">
        <v>5873</v>
      </c>
      <c r="B1643" s="382" t="s">
        <v>6262</v>
      </c>
      <c r="D1643" s="411" t="s">
        <v>6619</v>
      </c>
      <c r="E1643" s="422" t="s">
        <v>3796</v>
      </c>
      <c r="F1643" s="378">
        <v>1</v>
      </c>
    </row>
    <row r="1644" spans="1:6" ht="15" customHeight="1">
      <c r="A1644" s="373" t="s">
        <v>5873</v>
      </c>
      <c r="B1644" s="401" t="s">
        <v>6262</v>
      </c>
      <c r="C1644" s="360"/>
      <c r="D1644" s="410" t="s">
        <v>6619</v>
      </c>
      <c r="E1644" s="422" t="s">
        <v>3796</v>
      </c>
      <c r="F1644" s="377">
        <v>1</v>
      </c>
    </row>
    <row r="1645" spans="1:6" ht="15" customHeight="1">
      <c r="A1645" s="364" t="s">
        <v>5873</v>
      </c>
      <c r="B1645" s="382" t="s">
        <v>6263</v>
      </c>
      <c r="C1645" s="364"/>
      <c r="D1645" s="411" t="s">
        <v>6620</v>
      </c>
      <c r="E1645" s="422" t="s">
        <v>3798</v>
      </c>
      <c r="F1645" s="378">
        <v>1</v>
      </c>
    </row>
    <row r="1646" spans="1:6" ht="15" customHeight="1">
      <c r="A1646" s="364" t="s">
        <v>5873</v>
      </c>
      <c r="B1646" s="382" t="s">
        <v>6263</v>
      </c>
      <c r="C1646" s="364"/>
      <c r="D1646" s="411" t="s">
        <v>6620</v>
      </c>
      <c r="E1646" s="422" t="s">
        <v>3798</v>
      </c>
      <c r="F1646" s="378">
        <v>1</v>
      </c>
    </row>
    <row r="1647" spans="1:6" ht="15" customHeight="1">
      <c r="A1647" s="364" t="s">
        <v>5873</v>
      </c>
      <c r="B1647" s="382" t="s">
        <v>6215</v>
      </c>
      <c r="C1647" s="364"/>
      <c r="D1647" s="411" t="s">
        <v>6573</v>
      </c>
      <c r="E1647" s="422" t="s">
        <v>3796</v>
      </c>
      <c r="F1647" s="378">
        <v>1</v>
      </c>
    </row>
    <row r="1648" spans="1:6" ht="15" customHeight="1">
      <c r="A1648" s="364" t="s">
        <v>5873</v>
      </c>
      <c r="B1648" s="382" t="s">
        <v>6215</v>
      </c>
      <c r="C1648" s="364"/>
      <c r="D1648" s="411" t="s">
        <v>6573</v>
      </c>
      <c r="E1648" s="422" t="s">
        <v>3796</v>
      </c>
      <c r="F1648" s="378">
        <v>1</v>
      </c>
    </row>
    <row r="1649" spans="1:6" ht="15" customHeight="1">
      <c r="A1649" s="364" t="s">
        <v>5873</v>
      </c>
      <c r="B1649" s="382" t="s">
        <v>6264</v>
      </c>
      <c r="C1649" s="364"/>
      <c r="D1649" s="411" t="s">
        <v>6621</v>
      </c>
      <c r="E1649" s="422" t="s">
        <v>3796</v>
      </c>
      <c r="F1649" s="378">
        <v>1</v>
      </c>
    </row>
    <row r="1650" spans="1:6" ht="15" customHeight="1">
      <c r="A1650" s="364" t="s">
        <v>5873</v>
      </c>
      <c r="B1650" s="382" t="s">
        <v>6264</v>
      </c>
      <c r="C1650" s="364"/>
      <c r="D1650" s="411" t="s">
        <v>6621</v>
      </c>
      <c r="E1650" s="422" t="s">
        <v>3796</v>
      </c>
      <c r="F1650" s="378">
        <v>1</v>
      </c>
    </row>
    <row r="1651" spans="1:6" ht="15" customHeight="1">
      <c r="A1651" s="364" t="s">
        <v>5879</v>
      </c>
      <c r="B1651" s="382" t="s">
        <v>6265</v>
      </c>
      <c r="C1651" s="364"/>
      <c r="D1651" s="411" t="s">
        <v>6622</v>
      </c>
      <c r="E1651" s="422" t="s">
        <v>49</v>
      </c>
      <c r="F1651" s="378">
        <v>1</v>
      </c>
    </row>
    <row r="1652" spans="1:6" ht="15" customHeight="1">
      <c r="A1652" s="364" t="s">
        <v>5879</v>
      </c>
      <c r="B1652" s="382" t="s">
        <v>6265</v>
      </c>
      <c r="C1652" s="364"/>
      <c r="D1652" s="411" t="s">
        <v>6622</v>
      </c>
      <c r="E1652" s="422" t="s">
        <v>49</v>
      </c>
      <c r="F1652" s="378">
        <v>1</v>
      </c>
    </row>
    <row r="1653" spans="1:6" ht="15" customHeight="1">
      <c r="A1653" s="364" t="s">
        <v>5879</v>
      </c>
      <c r="B1653" s="382" t="s">
        <v>6266</v>
      </c>
      <c r="C1653" s="364"/>
      <c r="D1653" s="411" t="s">
        <v>6332</v>
      </c>
      <c r="E1653" s="422" t="s">
        <v>3796</v>
      </c>
      <c r="F1653" s="378">
        <v>1</v>
      </c>
    </row>
    <row r="1654" spans="1:6" ht="15" customHeight="1">
      <c r="A1654" s="364" t="s">
        <v>5879</v>
      </c>
      <c r="B1654" s="382" t="s">
        <v>6266</v>
      </c>
      <c r="C1654" s="364"/>
      <c r="D1654" s="411" t="s">
        <v>6332</v>
      </c>
      <c r="E1654" s="422" t="s">
        <v>3796</v>
      </c>
      <c r="F1654" s="378">
        <v>1</v>
      </c>
    </row>
    <row r="1655" spans="1:6" ht="15" customHeight="1">
      <c r="A1655" s="364" t="s">
        <v>5879</v>
      </c>
      <c r="B1655" s="382" t="s">
        <v>6267</v>
      </c>
      <c r="C1655" s="364"/>
      <c r="D1655" s="411" t="s">
        <v>6567</v>
      </c>
      <c r="E1655" s="422" t="s">
        <v>3798</v>
      </c>
      <c r="F1655" s="378">
        <v>1</v>
      </c>
    </row>
    <row r="1656" spans="1:6" ht="15" customHeight="1">
      <c r="A1656" s="364" t="s">
        <v>5879</v>
      </c>
      <c r="B1656" s="382" t="s">
        <v>6267</v>
      </c>
      <c r="C1656" s="364"/>
      <c r="D1656" s="411" t="s">
        <v>6567</v>
      </c>
      <c r="E1656" s="422" t="s">
        <v>3798</v>
      </c>
      <c r="F1656" s="378">
        <v>1</v>
      </c>
    </row>
    <row r="1657" spans="1:6" ht="15" customHeight="1">
      <c r="A1657" s="364" t="s">
        <v>5878</v>
      </c>
      <c r="B1657" s="382" t="s">
        <v>6268</v>
      </c>
      <c r="C1657" s="364"/>
      <c r="D1657" s="411" t="s">
        <v>6623</v>
      </c>
      <c r="E1657" s="422" t="s">
        <v>3794</v>
      </c>
      <c r="F1657" s="378">
        <v>1</v>
      </c>
    </row>
    <row r="1658" spans="1:6" ht="15" customHeight="1">
      <c r="A1658" s="364" t="s">
        <v>5878</v>
      </c>
      <c r="B1658" s="382" t="s">
        <v>6268</v>
      </c>
      <c r="C1658" s="364"/>
      <c r="D1658" s="411" t="s">
        <v>6623</v>
      </c>
      <c r="E1658" s="422" t="s">
        <v>3794</v>
      </c>
      <c r="F1658" s="378">
        <v>1</v>
      </c>
    </row>
    <row r="1659" spans="1:6" ht="15" customHeight="1">
      <c r="A1659" s="364" t="s">
        <v>5878</v>
      </c>
      <c r="B1659" s="382" t="s">
        <v>6269</v>
      </c>
      <c r="C1659" s="364"/>
      <c r="D1659" s="411" t="s">
        <v>6624</v>
      </c>
      <c r="E1659" s="422" t="s">
        <v>3798</v>
      </c>
      <c r="F1659" s="378">
        <v>1</v>
      </c>
    </row>
    <row r="1660" spans="1:6" ht="15" customHeight="1">
      <c r="A1660" s="364" t="s">
        <v>5878</v>
      </c>
      <c r="B1660" s="382" t="s">
        <v>6269</v>
      </c>
      <c r="C1660" s="364"/>
      <c r="D1660" s="411" t="s">
        <v>6624</v>
      </c>
      <c r="E1660" s="422" t="s">
        <v>3798</v>
      </c>
      <c r="F1660" s="378">
        <v>1</v>
      </c>
    </row>
    <row r="1661" spans="1:6" ht="15" customHeight="1">
      <c r="A1661" s="364" t="s">
        <v>5878</v>
      </c>
      <c r="B1661" s="382" t="s">
        <v>6270</v>
      </c>
      <c r="C1661" s="364"/>
      <c r="D1661" s="411" t="s">
        <v>6393</v>
      </c>
      <c r="E1661" s="422" t="s">
        <v>3794</v>
      </c>
      <c r="F1661" s="378">
        <v>1</v>
      </c>
    </row>
    <row r="1662" spans="1:6" ht="15" customHeight="1">
      <c r="A1662" s="364" t="s">
        <v>5878</v>
      </c>
      <c r="B1662" s="382" t="s">
        <v>6270</v>
      </c>
      <c r="C1662" s="364"/>
      <c r="D1662" s="411" t="s">
        <v>6393</v>
      </c>
      <c r="E1662" s="422" t="s">
        <v>3794</v>
      </c>
      <c r="F1662" s="378">
        <v>1</v>
      </c>
    </row>
    <row r="1663" spans="1:6" ht="15" customHeight="1">
      <c r="A1663" s="364" t="s">
        <v>5878</v>
      </c>
      <c r="B1663" s="382" t="s">
        <v>6271</v>
      </c>
      <c r="C1663" s="364"/>
      <c r="D1663" s="411" t="s">
        <v>6625</v>
      </c>
      <c r="E1663" s="422" t="s">
        <v>3794</v>
      </c>
      <c r="F1663" s="378">
        <v>1</v>
      </c>
    </row>
    <row r="1664" spans="1:6" ht="15" customHeight="1">
      <c r="A1664" s="364" t="s">
        <v>5878</v>
      </c>
      <c r="B1664" s="382" t="s">
        <v>6271</v>
      </c>
      <c r="C1664" s="364"/>
      <c r="D1664" s="411" t="s">
        <v>6625</v>
      </c>
      <c r="E1664" s="422" t="s">
        <v>3794</v>
      </c>
      <c r="F1664" s="378">
        <v>1</v>
      </c>
    </row>
    <row r="1665" spans="1:6" ht="15" customHeight="1">
      <c r="A1665" s="364" t="s">
        <v>5878</v>
      </c>
      <c r="B1665" s="382" t="s">
        <v>6272</v>
      </c>
      <c r="C1665" s="364"/>
      <c r="D1665" s="411" t="s">
        <v>6626</v>
      </c>
      <c r="E1665" s="422" t="s">
        <v>49</v>
      </c>
      <c r="F1665" s="378">
        <v>1</v>
      </c>
    </row>
    <row r="1666" spans="1:6" ht="15" customHeight="1">
      <c r="A1666" s="364" t="s">
        <v>5878</v>
      </c>
      <c r="B1666" s="382" t="s">
        <v>6272</v>
      </c>
      <c r="C1666" s="364"/>
      <c r="D1666" s="411" t="s">
        <v>6626</v>
      </c>
      <c r="E1666" s="422" t="s">
        <v>49</v>
      </c>
      <c r="F1666" s="378">
        <v>1</v>
      </c>
    </row>
    <row r="1667" spans="1:6" ht="15" customHeight="1">
      <c r="A1667" s="364" t="s">
        <v>5878</v>
      </c>
      <c r="B1667" s="382" t="s">
        <v>6038</v>
      </c>
      <c r="C1667" s="364"/>
      <c r="D1667" s="411" t="s">
        <v>6405</v>
      </c>
      <c r="E1667" s="422" t="s">
        <v>3798</v>
      </c>
      <c r="F1667" s="378">
        <v>1</v>
      </c>
    </row>
    <row r="1668" spans="1:6" ht="15" customHeight="1">
      <c r="A1668" s="375" t="s">
        <v>5878</v>
      </c>
      <c r="B1668" s="401" t="s">
        <v>6038</v>
      </c>
      <c r="C1668" s="375"/>
      <c r="D1668" s="410" t="s">
        <v>6405</v>
      </c>
      <c r="E1668" s="423" t="s">
        <v>3798</v>
      </c>
      <c r="F1668" s="380">
        <v>1</v>
      </c>
    </row>
    <row r="1669" spans="1:6" ht="15.75" customHeight="1">
      <c r="A1669" s="383" t="s">
        <v>8870</v>
      </c>
      <c r="B1669" s="402" t="s">
        <v>7043</v>
      </c>
      <c r="C1669" s="388" t="s">
        <v>6683</v>
      </c>
      <c r="D1669" s="417" t="s">
        <v>7042</v>
      </c>
      <c r="E1669" s="388" t="s">
        <v>56</v>
      </c>
      <c r="F1669" s="378">
        <v>1</v>
      </c>
    </row>
    <row r="1670" spans="1:6" ht="15.75" customHeight="1">
      <c r="A1670" s="383" t="s">
        <v>8870</v>
      </c>
      <c r="B1670" s="402" t="s">
        <v>7045</v>
      </c>
      <c r="C1670" s="388" t="s">
        <v>7046</v>
      </c>
      <c r="D1670" s="417" t="s">
        <v>7044</v>
      </c>
      <c r="E1670" s="388" t="s">
        <v>56</v>
      </c>
      <c r="F1670" s="378">
        <v>1</v>
      </c>
    </row>
    <row r="1671" spans="1:6" ht="15.75" customHeight="1">
      <c r="A1671" s="383" t="s">
        <v>8870</v>
      </c>
      <c r="B1671" s="402" t="s">
        <v>7150</v>
      </c>
      <c r="C1671" s="388" t="s">
        <v>6687</v>
      </c>
      <c r="D1671" s="417" t="s">
        <v>8158</v>
      </c>
      <c r="E1671" s="388" t="s">
        <v>56</v>
      </c>
      <c r="F1671" s="378">
        <v>1</v>
      </c>
    </row>
    <row r="1672" spans="1:6" ht="15.75" customHeight="1">
      <c r="A1672" s="383" t="s">
        <v>8870</v>
      </c>
      <c r="B1672" s="402" t="s">
        <v>7151</v>
      </c>
      <c r="C1672" s="388" t="s">
        <v>6682</v>
      </c>
      <c r="D1672" s="417" t="s">
        <v>6693</v>
      </c>
      <c r="E1672" s="388" t="s">
        <v>56</v>
      </c>
      <c r="F1672" s="378">
        <v>1</v>
      </c>
    </row>
    <row r="1673" spans="1:6" ht="15.75" customHeight="1">
      <c r="A1673" s="383" t="s">
        <v>8870</v>
      </c>
      <c r="B1673" s="402" t="s">
        <v>6970</v>
      </c>
      <c r="C1673" s="388" t="s">
        <v>6685</v>
      </c>
      <c r="D1673" s="417" t="s">
        <v>6693</v>
      </c>
      <c r="E1673" s="388" t="s">
        <v>56</v>
      </c>
      <c r="F1673" s="378">
        <v>1</v>
      </c>
    </row>
    <row r="1674" spans="1:6" ht="15.75" customHeight="1">
      <c r="A1674" s="383" t="s">
        <v>8870</v>
      </c>
      <c r="B1674" s="402" t="s">
        <v>6851</v>
      </c>
      <c r="C1674" s="388" t="s">
        <v>6682</v>
      </c>
      <c r="D1674" s="417" t="s">
        <v>6693</v>
      </c>
      <c r="E1674" s="388" t="s">
        <v>56</v>
      </c>
      <c r="F1674" s="380">
        <v>1</v>
      </c>
    </row>
    <row r="1675" spans="1:6" ht="15.75" customHeight="1">
      <c r="A1675" s="383" t="s">
        <v>8870</v>
      </c>
      <c r="B1675" s="402" t="s">
        <v>7152</v>
      </c>
      <c r="C1675" s="388" t="s">
        <v>6859</v>
      </c>
      <c r="D1675" s="417" t="s">
        <v>8159</v>
      </c>
      <c r="E1675" s="388" t="s">
        <v>30</v>
      </c>
      <c r="F1675" s="378">
        <v>1</v>
      </c>
    </row>
    <row r="1676" spans="1:6" ht="15.75" customHeight="1">
      <c r="A1676" s="383" t="s">
        <v>8870</v>
      </c>
      <c r="B1676" s="402" t="s">
        <v>7153</v>
      </c>
      <c r="C1676" s="388" t="s">
        <v>8721</v>
      </c>
      <c r="D1676" s="417" t="s">
        <v>8160</v>
      </c>
      <c r="E1676" s="388" t="s">
        <v>220</v>
      </c>
      <c r="F1676" s="378">
        <v>1</v>
      </c>
    </row>
    <row r="1677" spans="1:6" ht="15.75" customHeight="1">
      <c r="A1677" s="383" t="s">
        <v>8870</v>
      </c>
      <c r="B1677" s="402" t="s">
        <v>7154</v>
      </c>
      <c r="C1677" s="388" t="s">
        <v>8722</v>
      </c>
      <c r="D1677" s="417" t="s">
        <v>8161</v>
      </c>
      <c r="E1677" s="388" t="s">
        <v>67</v>
      </c>
      <c r="F1677" s="378">
        <v>1</v>
      </c>
    </row>
    <row r="1678" spans="1:6" ht="15.75" customHeight="1">
      <c r="A1678" s="383" t="s">
        <v>8870</v>
      </c>
      <c r="B1678" s="402" t="s">
        <v>7155</v>
      </c>
      <c r="C1678" s="388" t="s">
        <v>8722</v>
      </c>
      <c r="D1678" s="417" t="s">
        <v>8161</v>
      </c>
      <c r="E1678" s="388" t="s">
        <v>67</v>
      </c>
      <c r="F1678" s="378">
        <v>1</v>
      </c>
    </row>
    <row r="1679" spans="1:6" ht="15.75" customHeight="1">
      <c r="A1679" s="383" t="s">
        <v>8870</v>
      </c>
      <c r="B1679" s="402" t="s">
        <v>7156</v>
      </c>
      <c r="C1679" s="388" t="s">
        <v>8723</v>
      </c>
      <c r="D1679" s="417" t="s">
        <v>6746</v>
      </c>
      <c r="E1679" s="388" t="s">
        <v>56</v>
      </c>
      <c r="F1679" s="378">
        <v>1</v>
      </c>
    </row>
    <row r="1680" spans="1:6" ht="15.75" customHeight="1">
      <c r="A1680" s="383" t="s">
        <v>8870</v>
      </c>
      <c r="B1680" s="402" t="s">
        <v>7088</v>
      </c>
      <c r="C1680" s="388" t="s">
        <v>7089</v>
      </c>
      <c r="D1680" s="417" t="s">
        <v>7087</v>
      </c>
      <c r="E1680" s="388" t="s">
        <v>56</v>
      </c>
      <c r="F1680" s="380">
        <v>1</v>
      </c>
    </row>
    <row r="1681" spans="1:6" ht="15.75" customHeight="1">
      <c r="A1681" s="383" t="s">
        <v>8870</v>
      </c>
      <c r="B1681" s="402" t="s">
        <v>7157</v>
      </c>
      <c r="C1681" s="388" t="s">
        <v>6737</v>
      </c>
      <c r="D1681" s="417" t="s">
        <v>8162</v>
      </c>
      <c r="E1681" s="388" t="s">
        <v>56</v>
      </c>
      <c r="F1681" s="378">
        <v>1</v>
      </c>
    </row>
    <row r="1682" spans="1:6" ht="15.75" customHeight="1">
      <c r="A1682" s="383" t="s">
        <v>8870</v>
      </c>
      <c r="B1682" s="402" t="s">
        <v>7158</v>
      </c>
      <c r="C1682" s="388" t="s">
        <v>6690</v>
      </c>
      <c r="D1682" s="417" t="s">
        <v>8162</v>
      </c>
      <c r="E1682" s="388" t="s">
        <v>56</v>
      </c>
      <c r="F1682" s="378">
        <v>1</v>
      </c>
    </row>
    <row r="1683" spans="1:6" ht="15.75" customHeight="1">
      <c r="A1683" s="383" t="s">
        <v>8870</v>
      </c>
      <c r="B1683" s="402" t="s">
        <v>7159</v>
      </c>
      <c r="C1683" s="388" t="s">
        <v>6690</v>
      </c>
      <c r="D1683" s="417" t="s">
        <v>8162</v>
      </c>
      <c r="E1683" s="388" t="s">
        <v>56</v>
      </c>
      <c r="F1683" s="378">
        <v>1</v>
      </c>
    </row>
    <row r="1684" spans="1:6" ht="15.75" customHeight="1">
      <c r="A1684" s="383" t="s">
        <v>8870</v>
      </c>
      <c r="B1684" s="402" t="s">
        <v>7160</v>
      </c>
      <c r="C1684" s="388" t="s">
        <v>8726</v>
      </c>
      <c r="D1684" s="417" t="s">
        <v>8163</v>
      </c>
      <c r="E1684" s="388" t="s">
        <v>56</v>
      </c>
      <c r="F1684" s="378">
        <v>1</v>
      </c>
    </row>
    <row r="1685" spans="1:6" ht="15.75" customHeight="1">
      <c r="A1685" s="383" t="s">
        <v>8870</v>
      </c>
      <c r="B1685" s="402" t="s">
        <v>6827</v>
      </c>
      <c r="C1685" s="388" t="s">
        <v>6817</v>
      </c>
      <c r="D1685" s="417" t="s">
        <v>6815</v>
      </c>
      <c r="E1685" s="388" t="s">
        <v>56</v>
      </c>
      <c r="F1685" s="378">
        <v>1</v>
      </c>
    </row>
    <row r="1686" spans="1:6" ht="15.75" customHeight="1">
      <c r="A1686" s="383" t="s">
        <v>8870</v>
      </c>
      <c r="B1686" s="402" t="s">
        <v>7161</v>
      </c>
      <c r="C1686" s="388" t="s">
        <v>6892</v>
      </c>
      <c r="D1686" s="417" t="s">
        <v>6815</v>
      </c>
      <c r="E1686" s="388" t="s">
        <v>56</v>
      </c>
      <c r="F1686" s="380">
        <v>1</v>
      </c>
    </row>
    <row r="1687" spans="1:6" ht="15.75" customHeight="1">
      <c r="A1687" s="383" t="s">
        <v>8870</v>
      </c>
      <c r="B1687" s="402" t="s">
        <v>6837</v>
      </c>
      <c r="C1687" s="388" t="s">
        <v>6817</v>
      </c>
      <c r="D1687" s="417" t="s">
        <v>6815</v>
      </c>
      <c r="E1687" s="388" t="s">
        <v>56</v>
      </c>
      <c r="F1687" s="378">
        <v>1</v>
      </c>
    </row>
    <row r="1688" spans="1:6" ht="15.75" customHeight="1">
      <c r="A1688" s="383" t="s">
        <v>8870</v>
      </c>
      <c r="B1688" s="402" t="s">
        <v>6990</v>
      </c>
      <c r="C1688" s="388" t="s">
        <v>6817</v>
      </c>
      <c r="D1688" s="417" t="s">
        <v>6815</v>
      </c>
      <c r="E1688" s="388" t="s">
        <v>56</v>
      </c>
      <c r="F1688" s="378">
        <v>1</v>
      </c>
    </row>
    <row r="1689" spans="1:6" ht="15.75" customHeight="1">
      <c r="A1689" s="383" t="s">
        <v>8870</v>
      </c>
      <c r="B1689" s="402" t="s">
        <v>6816</v>
      </c>
      <c r="C1689" s="388" t="s">
        <v>6817</v>
      </c>
      <c r="D1689" s="417" t="s">
        <v>6815</v>
      </c>
      <c r="E1689" s="388" t="s">
        <v>56</v>
      </c>
      <c r="F1689" s="378">
        <v>1</v>
      </c>
    </row>
    <row r="1690" spans="1:6" ht="15.75" customHeight="1">
      <c r="A1690" s="383" t="s">
        <v>8870</v>
      </c>
      <c r="B1690" s="402" t="s">
        <v>7162</v>
      </c>
      <c r="C1690" s="388" t="s">
        <v>6892</v>
      </c>
      <c r="D1690" s="417" t="s">
        <v>6815</v>
      </c>
      <c r="E1690" s="388" t="s">
        <v>56</v>
      </c>
      <c r="F1690" s="378">
        <v>1</v>
      </c>
    </row>
    <row r="1691" spans="1:6" ht="15.75" customHeight="1">
      <c r="A1691" s="383" t="s">
        <v>8870</v>
      </c>
      <c r="B1691" s="402" t="s">
        <v>6980</v>
      </c>
      <c r="C1691" s="388" t="s">
        <v>6892</v>
      </c>
      <c r="D1691" s="417" t="s">
        <v>6815</v>
      </c>
      <c r="E1691" s="388" t="s">
        <v>56</v>
      </c>
      <c r="F1691" s="378">
        <v>1</v>
      </c>
    </row>
    <row r="1692" spans="1:6" ht="15.75" customHeight="1">
      <c r="A1692" s="383" t="s">
        <v>8870</v>
      </c>
      <c r="B1692" s="402" t="s">
        <v>7163</v>
      </c>
      <c r="C1692" s="388" t="s">
        <v>6892</v>
      </c>
      <c r="D1692" s="417" t="s">
        <v>6815</v>
      </c>
      <c r="E1692" s="388" t="s">
        <v>56</v>
      </c>
      <c r="F1692" s="380">
        <v>1</v>
      </c>
    </row>
    <row r="1693" spans="1:6" ht="15.75" customHeight="1">
      <c r="A1693" s="383" t="s">
        <v>8870</v>
      </c>
      <c r="B1693" s="402" t="s">
        <v>7164</v>
      </c>
      <c r="C1693" s="388" t="s">
        <v>8727</v>
      </c>
      <c r="D1693" s="417" t="s">
        <v>8164</v>
      </c>
      <c r="E1693" s="388" t="s">
        <v>56</v>
      </c>
      <c r="F1693" s="378">
        <v>1</v>
      </c>
    </row>
    <row r="1694" spans="1:6" ht="15.75" customHeight="1">
      <c r="A1694" s="383" t="s">
        <v>8870</v>
      </c>
      <c r="B1694" s="402" t="s">
        <v>7165</v>
      </c>
      <c r="C1694" s="388" t="s">
        <v>8727</v>
      </c>
      <c r="D1694" s="417" t="s">
        <v>8164</v>
      </c>
      <c r="E1694" s="388" t="s">
        <v>56</v>
      </c>
      <c r="F1694" s="378">
        <v>1</v>
      </c>
    </row>
    <row r="1695" spans="1:6" ht="15.75" customHeight="1">
      <c r="A1695" s="383" t="s">
        <v>8870</v>
      </c>
      <c r="B1695" s="402" t="s">
        <v>7166</v>
      </c>
      <c r="C1695" s="388" t="s">
        <v>8727</v>
      </c>
      <c r="D1695" s="417" t="s">
        <v>8164</v>
      </c>
      <c r="E1695" s="388" t="s">
        <v>56</v>
      </c>
      <c r="F1695" s="378">
        <v>1</v>
      </c>
    </row>
    <row r="1696" spans="1:6" ht="15.75" customHeight="1">
      <c r="A1696" s="383" t="s">
        <v>8870</v>
      </c>
      <c r="B1696" s="402" t="s">
        <v>7167</v>
      </c>
      <c r="C1696" s="388" t="s">
        <v>8727</v>
      </c>
      <c r="D1696" s="417" t="s">
        <v>8164</v>
      </c>
      <c r="E1696" s="388" t="s">
        <v>56</v>
      </c>
      <c r="F1696" s="378">
        <v>1</v>
      </c>
    </row>
    <row r="1697" spans="1:6" ht="15.75" customHeight="1">
      <c r="A1697" s="383" t="s">
        <v>8870</v>
      </c>
      <c r="B1697" s="402" t="s">
        <v>7168</v>
      </c>
      <c r="C1697" s="388" t="s">
        <v>8728</v>
      </c>
      <c r="D1697" s="417" t="s">
        <v>8165</v>
      </c>
      <c r="E1697" s="388" t="s">
        <v>56</v>
      </c>
      <c r="F1697" s="378">
        <v>1</v>
      </c>
    </row>
    <row r="1698" spans="1:6" ht="15.75" customHeight="1">
      <c r="A1698" s="383" t="s">
        <v>8870</v>
      </c>
      <c r="B1698" s="402" t="s">
        <v>7169</v>
      </c>
      <c r="C1698" s="388" t="s">
        <v>8729</v>
      </c>
      <c r="D1698" s="417" t="s">
        <v>8166</v>
      </c>
      <c r="E1698" s="388" t="s">
        <v>220</v>
      </c>
      <c r="F1698" s="380">
        <v>1</v>
      </c>
    </row>
    <row r="1699" spans="1:6" ht="15.75" customHeight="1">
      <c r="A1699" s="383" t="s">
        <v>8870</v>
      </c>
      <c r="B1699" s="402" t="s">
        <v>7170</v>
      </c>
      <c r="C1699" s="388" t="s">
        <v>8729</v>
      </c>
      <c r="D1699" s="417" t="s">
        <v>8167</v>
      </c>
      <c r="E1699" s="388" t="s">
        <v>220</v>
      </c>
      <c r="F1699" s="378">
        <v>1</v>
      </c>
    </row>
    <row r="1700" spans="1:6" ht="15.75" customHeight="1">
      <c r="A1700" s="383" t="s">
        <v>8870</v>
      </c>
      <c r="B1700" s="402" t="s">
        <v>7171</v>
      </c>
      <c r="C1700" s="388" t="s">
        <v>8730</v>
      </c>
      <c r="D1700" s="417" t="s">
        <v>8167</v>
      </c>
      <c r="E1700" s="388" t="s">
        <v>220</v>
      </c>
      <c r="F1700" s="378">
        <v>1</v>
      </c>
    </row>
    <row r="1701" spans="1:6" ht="15.75" customHeight="1">
      <c r="A1701" s="383" t="s">
        <v>8870</v>
      </c>
      <c r="B1701" s="402" t="s">
        <v>7172</v>
      </c>
      <c r="C1701" s="388" t="s">
        <v>8730</v>
      </c>
      <c r="D1701" s="417" t="s">
        <v>8167</v>
      </c>
      <c r="E1701" s="388" t="s">
        <v>220</v>
      </c>
      <c r="F1701" s="378">
        <v>1</v>
      </c>
    </row>
    <row r="1702" spans="1:6" ht="15.75" customHeight="1">
      <c r="A1702" s="383" t="s">
        <v>8870</v>
      </c>
      <c r="B1702" s="402" t="s">
        <v>7173</v>
      </c>
      <c r="C1702" s="388" t="s">
        <v>6826</v>
      </c>
      <c r="D1702" s="417" t="s">
        <v>5139</v>
      </c>
      <c r="E1702" s="388" t="s">
        <v>56</v>
      </c>
      <c r="F1702" s="378">
        <v>1</v>
      </c>
    </row>
    <row r="1703" spans="1:6" ht="15.75" customHeight="1">
      <c r="A1703" s="383" t="s">
        <v>8870</v>
      </c>
      <c r="B1703" s="402" t="s">
        <v>7174</v>
      </c>
      <c r="C1703" s="388" t="s">
        <v>6826</v>
      </c>
      <c r="D1703" s="417" t="s">
        <v>5139</v>
      </c>
      <c r="E1703" s="388" t="s">
        <v>56</v>
      </c>
      <c r="F1703" s="378">
        <v>1</v>
      </c>
    </row>
    <row r="1704" spans="1:6" ht="15.75" customHeight="1">
      <c r="A1704" s="383" t="s">
        <v>8870</v>
      </c>
      <c r="B1704" s="402" t="s">
        <v>7175</v>
      </c>
      <c r="C1704" s="388" t="s">
        <v>6826</v>
      </c>
      <c r="D1704" s="417" t="s">
        <v>5139</v>
      </c>
      <c r="E1704" s="388" t="s">
        <v>56</v>
      </c>
      <c r="F1704" s="380">
        <v>1</v>
      </c>
    </row>
    <row r="1705" spans="1:6" ht="15.75" customHeight="1">
      <c r="A1705" s="383" t="s">
        <v>8870</v>
      </c>
      <c r="B1705" s="402" t="s">
        <v>6850</v>
      </c>
      <c r="C1705" s="388" t="s">
        <v>6826</v>
      </c>
      <c r="D1705" s="417" t="s">
        <v>5139</v>
      </c>
      <c r="E1705" s="388" t="s">
        <v>56</v>
      </c>
      <c r="F1705" s="378">
        <v>1</v>
      </c>
    </row>
    <row r="1706" spans="1:6" ht="15.75" customHeight="1">
      <c r="A1706" s="383" t="s">
        <v>8870</v>
      </c>
      <c r="B1706" s="402" t="s">
        <v>6894</v>
      </c>
      <c r="C1706" s="388" t="s">
        <v>6808</v>
      </c>
      <c r="D1706" s="417" t="s">
        <v>6893</v>
      </c>
      <c r="E1706" s="388" t="s">
        <v>56</v>
      </c>
      <c r="F1706" s="378">
        <v>1</v>
      </c>
    </row>
    <row r="1707" spans="1:6" ht="15.75" customHeight="1">
      <c r="A1707" s="383" t="s">
        <v>8870</v>
      </c>
      <c r="B1707" s="402" t="s">
        <v>7176</v>
      </c>
      <c r="C1707" s="388" t="s">
        <v>8733</v>
      </c>
      <c r="D1707" s="417" t="s">
        <v>8168</v>
      </c>
      <c r="E1707" s="388" t="s">
        <v>67</v>
      </c>
      <c r="F1707" s="378">
        <v>1</v>
      </c>
    </row>
    <row r="1708" spans="1:6" ht="15.75" customHeight="1">
      <c r="A1708" s="383" t="s">
        <v>8870</v>
      </c>
      <c r="B1708" s="402" t="s">
        <v>7177</v>
      </c>
      <c r="C1708" s="388" t="s">
        <v>8735</v>
      </c>
      <c r="D1708" s="417" t="s">
        <v>8169</v>
      </c>
      <c r="E1708" s="388" t="s">
        <v>56</v>
      </c>
      <c r="F1708" s="378">
        <v>1</v>
      </c>
    </row>
    <row r="1709" spans="1:6" ht="15.75" customHeight="1">
      <c r="A1709" s="383" t="s">
        <v>8870</v>
      </c>
      <c r="B1709" s="402" t="s">
        <v>7178</v>
      </c>
      <c r="C1709" s="388" t="s">
        <v>6805</v>
      </c>
      <c r="D1709" s="417" t="s">
        <v>8170</v>
      </c>
      <c r="E1709" s="388" t="s">
        <v>56</v>
      </c>
      <c r="F1709" s="378">
        <v>1</v>
      </c>
    </row>
    <row r="1710" spans="1:6" ht="15.75" customHeight="1">
      <c r="A1710" s="383" t="s">
        <v>8870</v>
      </c>
      <c r="B1710" s="402" t="s">
        <v>7179</v>
      </c>
      <c r="C1710" s="388" t="s">
        <v>6742</v>
      </c>
      <c r="D1710" s="417" t="s">
        <v>8171</v>
      </c>
      <c r="E1710" s="388" t="s">
        <v>56</v>
      </c>
      <c r="F1710" s="380">
        <v>1</v>
      </c>
    </row>
    <row r="1711" spans="1:6" ht="15.75" customHeight="1">
      <c r="A1711" s="383" t="s">
        <v>8870</v>
      </c>
      <c r="B1711" s="402" t="s">
        <v>7180</v>
      </c>
      <c r="C1711" s="388" t="s">
        <v>6742</v>
      </c>
      <c r="D1711" s="417" t="s">
        <v>8171</v>
      </c>
      <c r="E1711" s="388" t="s">
        <v>56</v>
      </c>
      <c r="F1711" s="378">
        <v>1</v>
      </c>
    </row>
    <row r="1712" spans="1:6" ht="15.75" customHeight="1">
      <c r="A1712" s="383" t="s">
        <v>8870</v>
      </c>
      <c r="B1712" s="402" t="s">
        <v>7181</v>
      </c>
      <c r="C1712" s="388" t="s">
        <v>6742</v>
      </c>
      <c r="D1712" s="417" t="s">
        <v>8171</v>
      </c>
      <c r="E1712" s="388" t="s">
        <v>56</v>
      </c>
      <c r="F1712" s="378">
        <v>1</v>
      </c>
    </row>
    <row r="1713" spans="1:6" ht="15.75" customHeight="1">
      <c r="A1713" s="383" t="s">
        <v>8870</v>
      </c>
      <c r="B1713" s="402" t="s">
        <v>8871</v>
      </c>
      <c r="C1713" s="388" t="s">
        <v>6814</v>
      </c>
      <c r="D1713" s="417" t="s">
        <v>6869</v>
      </c>
      <c r="E1713" s="388" t="s">
        <v>56</v>
      </c>
      <c r="F1713" s="378">
        <v>1</v>
      </c>
    </row>
    <row r="1714" spans="1:6" ht="15.75" customHeight="1">
      <c r="A1714" s="383" t="s">
        <v>8870</v>
      </c>
      <c r="B1714" s="402" t="s">
        <v>6897</v>
      </c>
      <c r="C1714" s="388" t="s">
        <v>6814</v>
      </c>
      <c r="D1714" s="417" t="s">
        <v>6869</v>
      </c>
      <c r="E1714" s="388" t="s">
        <v>56</v>
      </c>
      <c r="F1714" s="378">
        <v>1</v>
      </c>
    </row>
    <row r="1715" spans="1:6" ht="15.75" customHeight="1">
      <c r="A1715" s="383" t="s">
        <v>8870</v>
      </c>
      <c r="B1715" s="402" t="s">
        <v>7182</v>
      </c>
      <c r="C1715" s="388" t="s">
        <v>6814</v>
      </c>
      <c r="D1715" s="417" t="s">
        <v>6869</v>
      </c>
      <c r="E1715" s="388" t="s">
        <v>56</v>
      </c>
      <c r="F1715" s="378">
        <v>1</v>
      </c>
    </row>
    <row r="1716" spans="1:6" ht="15.75" customHeight="1">
      <c r="A1716" s="383" t="s">
        <v>8870</v>
      </c>
      <c r="B1716" s="402" t="s">
        <v>6870</v>
      </c>
      <c r="C1716" s="388" t="s">
        <v>6814</v>
      </c>
      <c r="D1716" s="417" t="s">
        <v>6869</v>
      </c>
      <c r="E1716" s="388" t="s">
        <v>56</v>
      </c>
      <c r="F1716" s="380">
        <v>1</v>
      </c>
    </row>
    <row r="1717" spans="1:6" ht="15.75" customHeight="1">
      <c r="A1717" s="383" t="s">
        <v>8870</v>
      </c>
      <c r="B1717" s="402" t="s">
        <v>6790</v>
      </c>
      <c r="C1717" s="389" t="s">
        <v>8736</v>
      </c>
      <c r="D1717" s="417" t="s">
        <v>6788</v>
      </c>
      <c r="E1717" s="388" t="s">
        <v>56</v>
      </c>
      <c r="F1717" s="378">
        <v>1</v>
      </c>
    </row>
    <row r="1718" spans="1:6" ht="15.75" customHeight="1">
      <c r="A1718" s="383" t="s">
        <v>8870</v>
      </c>
      <c r="B1718" s="402" t="s">
        <v>6789</v>
      </c>
      <c r="C1718" s="389" t="s">
        <v>8736</v>
      </c>
      <c r="D1718" s="417" t="s">
        <v>6788</v>
      </c>
      <c r="E1718" s="388" t="s">
        <v>56</v>
      </c>
      <c r="F1718" s="378">
        <v>1</v>
      </c>
    </row>
    <row r="1719" spans="1:6" ht="15.75" customHeight="1">
      <c r="A1719" s="383" t="s">
        <v>8870</v>
      </c>
      <c r="B1719" s="402" t="s">
        <v>7183</v>
      </c>
      <c r="C1719" s="388" t="s">
        <v>6751</v>
      </c>
      <c r="D1719" s="417" t="s">
        <v>8172</v>
      </c>
      <c r="E1719" s="388" t="s">
        <v>220</v>
      </c>
      <c r="F1719" s="378">
        <v>1</v>
      </c>
    </row>
    <row r="1720" spans="1:6" ht="15.75" customHeight="1">
      <c r="A1720" s="383" t="s">
        <v>8870</v>
      </c>
      <c r="B1720" s="402" t="s">
        <v>7184</v>
      </c>
      <c r="C1720" s="388" t="s">
        <v>6751</v>
      </c>
      <c r="D1720" s="417" t="s">
        <v>8172</v>
      </c>
      <c r="E1720" s="388" t="s">
        <v>220</v>
      </c>
      <c r="F1720" s="378">
        <v>1</v>
      </c>
    </row>
    <row r="1721" spans="1:6" ht="15.75" customHeight="1">
      <c r="A1721" s="383" t="s">
        <v>8870</v>
      </c>
      <c r="B1721" s="402" t="s">
        <v>7185</v>
      </c>
      <c r="C1721" s="388" t="s">
        <v>8737</v>
      </c>
      <c r="D1721" s="417" t="s">
        <v>8173</v>
      </c>
      <c r="E1721" s="388" t="s">
        <v>220</v>
      </c>
      <c r="F1721" s="378">
        <v>1</v>
      </c>
    </row>
    <row r="1722" spans="1:6" ht="15.75" customHeight="1">
      <c r="A1722" s="383" t="s">
        <v>8870</v>
      </c>
      <c r="B1722" s="402" t="s">
        <v>7186</v>
      </c>
      <c r="C1722" s="388" t="s">
        <v>8737</v>
      </c>
      <c r="D1722" s="417" t="s">
        <v>8173</v>
      </c>
      <c r="E1722" s="388" t="s">
        <v>220</v>
      </c>
      <c r="F1722" s="380">
        <v>1</v>
      </c>
    </row>
    <row r="1723" spans="1:6" ht="15.75" customHeight="1">
      <c r="A1723" s="383" t="s">
        <v>8870</v>
      </c>
      <c r="B1723" s="402" t="s">
        <v>7187</v>
      </c>
      <c r="C1723" s="388" t="s">
        <v>8737</v>
      </c>
      <c r="D1723" s="417" t="s">
        <v>8173</v>
      </c>
      <c r="E1723" s="388" t="s">
        <v>220</v>
      </c>
      <c r="F1723" s="378">
        <v>1</v>
      </c>
    </row>
    <row r="1724" spans="1:6" ht="15.75" customHeight="1">
      <c r="A1724" s="383" t="s">
        <v>8870</v>
      </c>
      <c r="B1724" s="402" t="s">
        <v>7188</v>
      </c>
      <c r="C1724" s="388" t="s">
        <v>8738</v>
      </c>
      <c r="D1724" s="417" t="s">
        <v>8174</v>
      </c>
      <c r="E1724" s="388" t="s">
        <v>220</v>
      </c>
      <c r="F1724" s="378">
        <v>1</v>
      </c>
    </row>
    <row r="1725" spans="1:6" ht="15.75" customHeight="1">
      <c r="A1725" s="383" t="s">
        <v>8870</v>
      </c>
      <c r="B1725" s="402" t="s">
        <v>7189</v>
      </c>
      <c r="C1725" s="388" t="s">
        <v>6751</v>
      </c>
      <c r="D1725" s="417" t="s">
        <v>8175</v>
      </c>
      <c r="E1725" s="388" t="s">
        <v>220</v>
      </c>
      <c r="F1725" s="378">
        <v>1</v>
      </c>
    </row>
    <row r="1726" spans="1:6" ht="15.75" customHeight="1">
      <c r="A1726" s="383" t="s">
        <v>8870</v>
      </c>
      <c r="B1726" s="402" t="s">
        <v>7190</v>
      </c>
      <c r="C1726" s="388" t="s">
        <v>8739</v>
      </c>
      <c r="D1726" s="417" t="s">
        <v>8176</v>
      </c>
      <c r="E1726" s="388" t="s">
        <v>220</v>
      </c>
      <c r="F1726" s="378">
        <v>1</v>
      </c>
    </row>
    <row r="1727" spans="1:6" ht="15.75" customHeight="1">
      <c r="A1727" s="383" t="s">
        <v>8870</v>
      </c>
      <c r="B1727" s="402" t="s">
        <v>6979</v>
      </c>
      <c r="C1727" s="388" t="s">
        <v>6814</v>
      </c>
      <c r="D1727" s="417" t="s">
        <v>6957</v>
      </c>
      <c r="E1727" s="388" t="s">
        <v>56</v>
      </c>
      <c r="F1727" s="378">
        <v>1</v>
      </c>
    </row>
    <row r="1728" spans="1:6" ht="15.75" customHeight="1">
      <c r="A1728" s="383" t="s">
        <v>8870</v>
      </c>
      <c r="B1728" s="402" t="s">
        <v>6958</v>
      </c>
      <c r="C1728" s="388" t="s">
        <v>6814</v>
      </c>
      <c r="D1728" s="417" t="s">
        <v>6957</v>
      </c>
      <c r="E1728" s="388" t="s">
        <v>56</v>
      </c>
      <c r="F1728" s="380">
        <v>1</v>
      </c>
    </row>
    <row r="1729" spans="1:6" ht="15.75" customHeight="1">
      <c r="A1729" s="383" t="s">
        <v>8870</v>
      </c>
      <c r="B1729" s="402" t="s">
        <v>7100</v>
      </c>
      <c r="C1729" s="388" t="s">
        <v>6814</v>
      </c>
      <c r="D1729" s="417" t="s">
        <v>6957</v>
      </c>
      <c r="E1729" s="388" t="s">
        <v>56</v>
      </c>
      <c r="F1729" s="378">
        <v>1</v>
      </c>
    </row>
    <row r="1730" spans="1:6" ht="15.75" customHeight="1">
      <c r="A1730" s="383" t="s">
        <v>8870</v>
      </c>
      <c r="B1730" s="402" t="s">
        <v>7191</v>
      </c>
      <c r="C1730" s="388" t="s">
        <v>8741</v>
      </c>
      <c r="D1730" s="417" t="s">
        <v>8177</v>
      </c>
      <c r="E1730" s="388" t="s">
        <v>220</v>
      </c>
      <c r="F1730" s="378">
        <v>1</v>
      </c>
    </row>
    <row r="1731" spans="1:6" ht="15.75" customHeight="1">
      <c r="A1731" s="383" t="s">
        <v>8870</v>
      </c>
      <c r="B1731" s="402" t="s">
        <v>6758</v>
      </c>
      <c r="C1731" s="388" t="s">
        <v>6759</v>
      </c>
      <c r="D1731" s="417" t="s">
        <v>6757</v>
      </c>
      <c r="E1731" s="388" t="s">
        <v>56</v>
      </c>
      <c r="F1731" s="378">
        <v>1</v>
      </c>
    </row>
    <row r="1732" spans="1:6" ht="15.75" customHeight="1">
      <c r="A1732" s="383" t="s">
        <v>8870</v>
      </c>
      <c r="B1732" s="402" t="s">
        <v>6919</v>
      </c>
      <c r="C1732" s="388" t="s">
        <v>6742</v>
      </c>
      <c r="D1732" s="417" t="s">
        <v>6918</v>
      </c>
      <c r="E1732" s="388" t="s">
        <v>56</v>
      </c>
      <c r="F1732" s="378">
        <v>1</v>
      </c>
    </row>
    <row r="1733" spans="1:6" ht="15.75" customHeight="1">
      <c r="A1733" s="383" t="s">
        <v>8870</v>
      </c>
      <c r="B1733" s="402" t="s">
        <v>6747</v>
      </c>
      <c r="C1733" s="388" t="s">
        <v>6748</v>
      </c>
      <c r="D1733" s="417" t="s">
        <v>6746</v>
      </c>
      <c r="E1733" s="388" t="s">
        <v>56</v>
      </c>
      <c r="F1733" s="378">
        <v>1</v>
      </c>
    </row>
    <row r="1734" spans="1:6" ht="15.75" customHeight="1">
      <c r="A1734" s="383" t="s">
        <v>8870</v>
      </c>
      <c r="B1734" s="402" t="s">
        <v>7192</v>
      </c>
      <c r="C1734" s="388" t="s">
        <v>6748</v>
      </c>
      <c r="D1734" s="417" t="s">
        <v>6918</v>
      </c>
      <c r="E1734" s="388" t="s">
        <v>56</v>
      </c>
      <c r="F1734" s="380">
        <v>1</v>
      </c>
    </row>
    <row r="1735" spans="1:6" ht="15.75" customHeight="1">
      <c r="A1735" s="383" t="s">
        <v>8870</v>
      </c>
      <c r="B1735" s="402" t="s">
        <v>6981</v>
      </c>
      <c r="C1735" s="388" t="s">
        <v>6748</v>
      </c>
      <c r="D1735" s="417" t="s">
        <v>6918</v>
      </c>
      <c r="E1735" s="388" t="s">
        <v>56</v>
      </c>
      <c r="F1735" s="378">
        <v>1</v>
      </c>
    </row>
    <row r="1736" spans="1:6" ht="15.75" customHeight="1">
      <c r="A1736" s="383" t="s">
        <v>8870</v>
      </c>
      <c r="B1736" s="402" t="s">
        <v>7193</v>
      </c>
      <c r="C1736" s="388" t="s">
        <v>6751</v>
      </c>
      <c r="D1736" s="417" t="s">
        <v>8178</v>
      </c>
      <c r="E1736" s="388" t="s">
        <v>220</v>
      </c>
      <c r="F1736" s="378">
        <v>1</v>
      </c>
    </row>
    <row r="1737" spans="1:6" ht="15.75" customHeight="1">
      <c r="A1737" s="383" t="s">
        <v>8870</v>
      </c>
      <c r="B1737" s="402" t="s">
        <v>7194</v>
      </c>
      <c r="C1737" s="388" t="s">
        <v>8731</v>
      </c>
      <c r="D1737" s="417" t="s">
        <v>8179</v>
      </c>
      <c r="E1737" s="388" t="s">
        <v>220</v>
      </c>
      <c r="F1737" s="378">
        <v>1</v>
      </c>
    </row>
    <row r="1738" spans="1:6" ht="15.75" customHeight="1">
      <c r="A1738" s="383" t="s">
        <v>8870</v>
      </c>
      <c r="B1738" s="402" t="s">
        <v>7120</v>
      </c>
      <c r="C1738" s="388" t="s">
        <v>7121</v>
      </c>
      <c r="D1738" s="417" t="s">
        <v>7119</v>
      </c>
      <c r="E1738" s="388" t="s">
        <v>56</v>
      </c>
      <c r="F1738" s="378">
        <v>1</v>
      </c>
    </row>
    <row r="1739" spans="1:6" ht="15.75" customHeight="1">
      <c r="A1739" s="383" t="s">
        <v>8870</v>
      </c>
      <c r="B1739" s="402" t="s">
        <v>7195</v>
      </c>
      <c r="C1739" s="388" t="s">
        <v>6751</v>
      </c>
      <c r="D1739" s="417" t="s">
        <v>8180</v>
      </c>
      <c r="E1739" s="388" t="s">
        <v>220</v>
      </c>
      <c r="F1739" s="378">
        <v>1</v>
      </c>
    </row>
    <row r="1740" spans="1:6" ht="15.75" customHeight="1">
      <c r="A1740" s="383" t="s">
        <v>8870</v>
      </c>
      <c r="B1740" s="402" t="s">
        <v>7196</v>
      </c>
      <c r="C1740" s="388" t="s">
        <v>6751</v>
      </c>
      <c r="D1740" s="417" t="s">
        <v>8180</v>
      </c>
      <c r="E1740" s="388" t="s">
        <v>220</v>
      </c>
      <c r="F1740" s="380">
        <v>1</v>
      </c>
    </row>
    <row r="1741" spans="1:6" ht="15.75" customHeight="1">
      <c r="A1741" s="383" t="s">
        <v>8870</v>
      </c>
      <c r="B1741" s="402" t="s">
        <v>7197</v>
      </c>
      <c r="C1741" s="388" t="s">
        <v>6751</v>
      </c>
      <c r="D1741" s="417" t="s">
        <v>8180</v>
      </c>
      <c r="E1741" s="388" t="s">
        <v>220</v>
      </c>
      <c r="F1741" s="378">
        <v>1</v>
      </c>
    </row>
    <row r="1742" spans="1:6" ht="15.75" customHeight="1">
      <c r="A1742" s="383" t="s">
        <v>8870</v>
      </c>
      <c r="B1742" s="402" t="s">
        <v>7198</v>
      </c>
      <c r="C1742" s="388" t="s">
        <v>6751</v>
      </c>
      <c r="D1742" s="417" t="s">
        <v>8180</v>
      </c>
      <c r="E1742" s="388" t="s">
        <v>220</v>
      </c>
      <c r="F1742" s="378">
        <v>1</v>
      </c>
    </row>
    <row r="1743" spans="1:6" ht="15.75" customHeight="1">
      <c r="A1743" s="383" t="s">
        <v>8870</v>
      </c>
      <c r="B1743" s="402" t="s">
        <v>7199</v>
      </c>
      <c r="C1743" s="388" t="s">
        <v>6751</v>
      </c>
      <c r="D1743" s="417" t="s">
        <v>8180</v>
      </c>
      <c r="E1743" s="388" t="s">
        <v>220</v>
      </c>
      <c r="F1743" s="378">
        <v>1</v>
      </c>
    </row>
    <row r="1744" spans="1:6" ht="15.75" customHeight="1">
      <c r="A1744" s="383" t="s">
        <v>8870</v>
      </c>
      <c r="B1744" s="402" t="s">
        <v>7200</v>
      </c>
      <c r="C1744" s="388" t="s">
        <v>6751</v>
      </c>
      <c r="D1744" s="417" t="s">
        <v>8181</v>
      </c>
      <c r="E1744" s="388" t="s">
        <v>220</v>
      </c>
      <c r="F1744" s="378">
        <v>1</v>
      </c>
    </row>
    <row r="1745" spans="1:6" ht="15.75" customHeight="1">
      <c r="A1745" s="383" t="s">
        <v>8870</v>
      </c>
      <c r="B1745" s="402" t="s">
        <v>7201</v>
      </c>
      <c r="C1745" s="388" t="s">
        <v>6751</v>
      </c>
      <c r="D1745" s="417" t="s">
        <v>8181</v>
      </c>
      <c r="E1745" s="388" t="s">
        <v>220</v>
      </c>
      <c r="F1745" s="378">
        <v>1</v>
      </c>
    </row>
    <row r="1746" spans="1:6" ht="15.75" customHeight="1">
      <c r="A1746" s="383" t="s">
        <v>8870</v>
      </c>
      <c r="B1746" s="402" t="s">
        <v>7202</v>
      </c>
      <c r="C1746" s="388" t="s">
        <v>8746</v>
      </c>
      <c r="D1746" s="417" t="s">
        <v>4884</v>
      </c>
      <c r="E1746" s="388" t="s">
        <v>220</v>
      </c>
      <c r="F1746" s="380">
        <v>1</v>
      </c>
    </row>
    <row r="1747" spans="1:6" ht="15.75" customHeight="1">
      <c r="A1747" s="383" t="s">
        <v>8870</v>
      </c>
      <c r="B1747" s="402" t="s">
        <v>7203</v>
      </c>
      <c r="C1747" s="388" t="s">
        <v>6826</v>
      </c>
      <c r="D1747" s="417" t="s">
        <v>7105</v>
      </c>
      <c r="E1747" s="388" t="s">
        <v>56</v>
      </c>
      <c r="F1747" s="378">
        <v>1</v>
      </c>
    </row>
    <row r="1748" spans="1:6" ht="15.75" customHeight="1">
      <c r="A1748" s="383" t="s">
        <v>8870</v>
      </c>
      <c r="B1748" s="402" t="s">
        <v>7204</v>
      </c>
      <c r="C1748" s="388" t="s">
        <v>6826</v>
      </c>
      <c r="D1748" s="417" t="s">
        <v>7105</v>
      </c>
      <c r="E1748" s="388" t="s">
        <v>56</v>
      </c>
      <c r="F1748" s="378">
        <v>1</v>
      </c>
    </row>
    <row r="1749" spans="1:6" ht="15.75" customHeight="1">
      <c r="A1749" s="383" t="s">
        <v>8870</v>
      </c>
      <c r="B1749" s="402" t="s">
        <v>7205</v>
      </c>
      <c r="C1749" s="388" t="s">
        <v>6826</v>
      </c>
      <c r="D1749" s="417" t="s">
        <v>7105</v>
      </c>
      <c r="E1749" s="388" t="s">
        <v>56</v>
      </c>
      <c r="F1749" s="378">
        <v>1</v>
      </c>
    </row>
    <row r="1750" spans="1:6" ht="15.75" customHeight="1">
      <c r="A1750" s="383" t="s">
        <v>8870</v>
      </c>
      <c r="B1750" s="402" t="s">
        <v>7206</v>
      </c>
      <c r="C1750" s="388" t="s">
        <v>6826</v>
      </c>
      <c r="D1750" s="417" t="s">
        <v>7105</v>
      </c>
      <c r="E1750" s="388" t="s">
        <v>56</v>
      </c>
      <c r="F1750" s="378">
        <v>1</v>
      </c>
    </row>
    <row r="1751" spans="1:6" ht="15.75" customHeight="1">
      <c r="A1751" s="383" t="s">
        <v>8870</v>
      </c>
      <c r="B1751" s="402" t="s">
        <v>7109</v>
      </c>
      <c r="C1751" s="388" t="s">
        <v>6826</v>
      </c>
      <c r="D1751" s="417" t="s">
        <v>7105</v>
      </c>
      <c r="E1751" s="388" t="s">
        <v>56</v>
      </c>
      <c r="F1751" s="378">
        <v>1</v>
      </c>
    </row>
    <row r="1752" spans="1:6" ht="15.75" customHeight="1">
      <c r="A1752" s="383" t="s">
        <v>8870</v>
      </c>
      <c r="B1752" s="402" t="s">
        <v>7207</v>
      </c>
      <c r="C1752" s="388" t="s">
        <v>6826</v>
      </c>
      <c r="D1752" s="417" t="s">
        <v>7105</v>
      </c>
      <c r="E1752" s="388" t="s">
        <v>56</v>
      </c>
      <c r="F1752" s="380">
        <v>1</v>
      </c>
    </row>
    <row r="1753" spans="1:6" ht="15.75" customHeight="1">
      <c r="A1753" s="383" t="s">
        <v>8870</v>
      </c>
      <c r="B1753" s="402" t="s">
        <v>7208</v>
      </c>
      <c r="C1753" s="388" t="s">
        <v>6826</v>
      </c>
      <c r="D1753" s="417" t="s">
        <v>7105</v>
      </c>
      <c r="E1753" s="388" t="s">
        <v>56</v>
      </c>
      <c r="F1753" s="378">
        <v>1</v>
      </c>
    </row>
    <row r="1754" spans="1:6" ht="15.75" customHeight="1">
      <c r="A1754" s="383" t="s">
        <v>8870</v>
      </c>
      <c r="B1754" s="402" t="s">
        <v>7209</v>
      </c>
      <c r="C1754" s="388" t="s">
        <v>6826</v>
      </c>
      <c r="D1754" s="417" t="s">
        <v>7105</v>
      </c>
      <c r="E1754" s="388" t="s">
        <v>56</v>
      </c>
      <c r="F1754" s="378">
        <v>1</v>
      </c>
    </row>
    <row r="1755" spans="1:6" ht="15.75" customHeight="1">
      <c r="A1755" s="383" t="s">
        <v>8870</v>
      </c>
      <c r="B1755" s="402" t="s">
        <v>7106</v>
      </c>
      <c r="C1755" s="388" t="s">
        <v>6826</v>
      </c>
      <c r="D1755" s="417" t="s">
        <v>7105</v>
      </c>
      <c r="E1755" s="388" t="s">
        <v>56</v>
      </c>
      <c r="F1755" s="378">
        <v>1</v>
      </c>
    </row>
    <row r="1756" spans="1:6" ht="15.75" customHeight="1">
      <c r="A1756" s="383" t="s">
        <v>8870</v>
      </c>
      <c r="B1756" s="402" t="s">
        <v>7210</v>
      </c>
      <c r="C1756" s="388" t="s">
        <v>6826</v>
      </c>
      <c r="D1756" s="417" t="s">
        <v>7105</v>
      </c>
      <c r="E1756" s="388" t="s">
        <v>56</v>
      </c>
      <c r="F1756" s="378">
        <v>1</v>
      </c>
    </row>
    <row r="1757" spans="1:6" ht="15.75" customHeight="1">
      <c r="A1757" s="383" t="s">
        <v>8870</v>
      </c>
      <c r="B1757" s="402" t="s">
        <v>7211</v>
      </c>
      <c r="C1757" s="388" t="s">
        <v>6826</v>
      </c>
      <c r="D1757" s="417" t="s">
        <v>7105</v>
      </c>
      <c r="E1757" s="388" t="s">
        <v>56</v>
      </c>
      <c r="F1757" s="378">
        <v>1</v>
      </c>
    </row>
    <row r="1758" spans="1:6" ht="15.75" customHeight="1">
      <c r="A1758" s="383" t="s">
        <v>8870</v>
      </c>
      <c r="B1758" s="402" t="s">
        <v>7212</v>
      </c>
      <c r="C1758" s="388" t="s">
        <v>6826</v>
      </c>
      <c r="D1758" s="417" t="s">
        <v>7105</v>
      </c>
      <c r="E1758" s="388" t="s">
        <v>56</v>
      </c>
      <c r="F1758" s="380">
        <v>1</v>
      </c>
    </row>
    <row r="1759" spans="1:6" ht="15.75" customHeight="1">
      <c r="A1759" s="383" t="s">
        <v>8870</v>
      </c>
      <c r="B1759" s="402" t="s">
        <v>7213</v>
      </c>
      <c r="C1759" s="388" t="s">
        <v>6688</v>
      </c>
      <c r="D1759" s="417" t="s">
        <v>4754</v>
      </c>
      <c r="E1759" s="388" t="s">
        <v>56</v>
      </c>
      <c r="F1759" s="378">
        <v>1</v>
      </c>
    </row>
    <row r="1760" spans="1:6" ht="15.75" customHeight="1">
      <c r="A1760" s="383" t="s">
        <v>8870</v>
      </c>
      <c r="B1760" s="402" t="s">
        <v>7214</v>
      </c>
      <c r="C1760" s="388" t="s">
        <v>6687</v>
      </c>
      <c r="D1760" s="417" t="s">
        <v>4754</v>
      </c>
      <c r="E1760" s="388" t="s">
        <v>56</v>
      </c>
      <c r="F1760" s="378">
        <v>1</v>
      </c>
    </row>
    <row r="1761" spans="1:6" ht="15.75" customHeight="1">
      <c r="A1761" s="383" t="s">
        <v>8870</v>
      </c>
      <c r="B1761" s="402" t="s">
        <v>7039</v>
      </c>
      <c r="C1761" s="388" t="s">
        <v>6808</v>
      </c>
      <c r="D1761" s="417" t="s">
        <v>7038</v>
      </c>
      <c r="E1761" s="388" t="s">
        <v>56</v>
      </c>
      <c r="F1761" s="378">
        <v>1</v>
      </c>
    </row>
    <row r="1762" spans="1:6" ht="15.75" customHeight="1">
      <c r="A1762" s="383" t="s">
        <v>8870</v>
      </c>
      <c r="B1762" s="402" t="s">
        <v>7215</v>
      </c>
      <c r="C1762" s="388" t="s">
        <v>6742</v>
      </c>
      <c r="D1762" s="417" t="s">
        <v>7038</v>
      </c>
      <c r="E1762" s="388" t="s">
        <v>56</v>
      </c>
      <c r="F1762" s="378">
        <v>1</v>
      </c>
    </row>
    <row r="1763" spans="1:6" ht="15.75" customHeight="1">
      <c r="A1763" s="383" t="s">
        <v>8870</v>
      </c>
      <c r="B1763" s="402" t="s">
        <v>7216</v>
      </c>
      <c r="C1763" s="388" t="s">
        <v>8729</v>
      </c>
      <c r="D1763" s="417" t="s">
        <v>8185</v>
      </c>
      <c r="E1763" s="388" t="s">
        <v>220</v>
      </c>
      <c r="F1763" s="378">
        <v>1</v>
      </c>
    </row>
    <row r="1764" spans="1:6" ht="15.75" customHeight="1">
      <c r="A1764" s="383" t="s">
        <v>8870</v>
      </c>
      <c r="B1764" s="402" t="s">
        <v>7126</v>
      </c>
      <c r="C1764" s="388" t="s">
        <v>6805</v>
      </c>
      <c r="D1764" s="417" t="s">
        <v>6928</v>
      </c>
      <c r="E1764" s="388" t="s">
        <v>56</v>
      </c>
      <c r="F1764" s="380">
        <v>1</v>
      </c>
    </row>
    <row r="1765" spans="1:6" ht="15.75" customHeight="1">
      <c r="A1765" s="383" t="s">
        <v>8870</v>
      </c>
      <c r="B1765" s="402" t="s">
        <v>6929</v>
      </c>
      <c r="C1765" s="388" t="s">
        <v>6742</v>
      </c>
      <c r="D1765" s="417" t="s">
        <v>6928</v>
      </c>
      <c r="E1765" s="388" t="s">
        <v>56</v>
      </c>
      <c r="F1765" s="378">
        <v>1</v>
      </c>
    </row>
    <row r="1766" spans="1:6" ht="15.75" customHeight="1">
      <c r="A1766" s="383" t="s">
        <v>8870</v>
      </c>
      <c r="B1766" s="402" t="s">
        <v>7217</v>
      </c>
      <c r="C1766" s="388" t="s">
        <v>6805</v>
      </c>
      <c r="D1766" s="417" t="s">
        <v>6928</v>
      </c>
      <c r="E1766" s="388" t="s">
        <v>56</v>
      </c>
      <c r="F1766" s="378">
        <v>1</v>
      </c>
    </row>
    <row r="1767" spans="1:6" ht="15.75" customHeight="1">
      <c r="A1767" s="383" t="s">
        <v>8870</v>
      </c>
      <c r="B1767" s="402" t="s">
        <v>7218</v>
      </c>
      <c r="C1767" s="388" t="s">
        <v>6805</v>
      </c>
      <c r="D1767" s="417" t="s">
        <v>6928</v>
      </c>
      <c r="E1767" s="388" t="s">
        <v>56</v>
      </c>
      <c r="F1767" s="378">
        <v>1</v>
      </c>
    </row>
    <row r="1768" spans="1:6" ht="15.75" customHeight="1">
      <c r="A1768" s="383" t="s">
        <v>8870</v>
      </c>
      <c r="B1768" s="402" t="s">
        <v>7219</v>
      </c>
      <c r="C1768" s="388" t="s">
        <v>8748</v>
      </c>
      <c r="D1768" s="417" t="s">
        <v>8186</v>
      </c>
      <c r="E1768" s="388" t="s">
        <v>56</v>
      </c>
      <c r="F1768" s="378">
        <v>1</v>
      </c>
    </row>
    <row r="1769" spans="1:6" ht="15.75" customHeight="1">
      <c r="A1769" s="383" t="s">
        <v>8870</v>
      </c>
      <c r="B1769" s="402" t="s">
        <v>7220</v>
      </c>
      <c r="C1769" s="388" t="s">
        <v>8749</v>
      </c>
      <c r="D1769" s="417" t="s">
        <v>8187</v>
      </c>
      <c r="E1769" s="388" t="s">
        <v>56</v>
      </c>
      <c r="F1769" s="378">
        <v>1</v>
      </c>
    </row>
    <row r="1770" spans="1:6" ht="15.75" customHeight="1">
      <c r="A1770" s="383" t="s">
        <v>8870</v>
      </c>
      <c r="B1770" s="402" t="s">
        <v>7053</v>
      </c>
      <c r="C1770" s="388" t="s">
        <v>6742</v>
      </c>
      <c r="D1770" s="417" t="s">
        <v>7052</v>
      </c>
      <c r="E1770" s="388" t="s">
        <v>56</v>
      </c>
      <c r="F1770" s="380">
        <v>1</v>
      </c>
    </row>
    <row r="1771" spans="1:6" ht="15.75" customHeight="1">
      <c r="A1771" s="383" t="s">
        <v>8870</v>
      </c>
      <c r="B1771" s="402" t="s">
        <v>7221</v>
      </c>
      <c r="C1771" s="388" t="s">
        <v>8747</v>
      </c>
      <c r="D1771" s="417" t="s">
        <v>7052</v>
      </c>
      <c r="E1771" s="388" t="s">
        <v>56</v>
      </c>
      <c r="F1771" s="378">
        <v>1</v>
      </c>
    </row>
    <row r="1772" spans="1:6" ht="15.75" customHeight="1">
      <c r="A1772" s="383" t="s">
        <v>8870</v>
      </c>
      <c r="B1772" s="402" t="s">
        <v>7222</v>
      </c>
      <c r="C1772" s="388" t="s">
        <v>6771</v>
      </c>
      <c r="D1772" s="417" t="s">
        <v>8188</v>
      </c>
      <c r="E1772" s="388" t="s">
        <v>56</v>
      </c>
      <c r="F1772" s="378">
        <v>1</v>
      </c>
    </row>
    <row r="1773" spans="1:6" ht="15.75" customHeight="1">
      <c r="A1773" s="383" t="s">
        <v>8870</v>
      </c>
      <c r="B1773" s="402" t="s">
        <v>7223</v>
      </c>
      <c r="C1773" s="388" t="s">
        <v>6771</v>
      </c>
      <c r="D1773" s="417" t="s">
        <v>8188</v>
      </c>
      <c r="E1773" s="388" t="s">
        <v>56</v>
      </c>
      <c r="F1773" s="378">
        <v>1</v>
      </c>
    </row>
    <row r="1774" spans="1:6" ht="15.75" customHeight="1">
      <c r="A1774" s="383" t="s">
        <v>8870</v>
      </c>
      <c r="B1774" s="402" t="s">
        <v>7224</v>
      </c>
      <c r="C1774" s="388" t="s">
        <v>8725</v>
      </c>
      <c r="D1774" s="417" t="s">
        <v>8189</v>
      </c>
      <c r="E1774" s="388" t="s">
        <v>56</v>
      </c>
      <c r="F1774" s="378">
        <v>1</v>
      </c>
    </row>
    <row r="1775" spans="1:6" ht="15.75" customHeight="1">
      <c r="A1775" s="383" t="s">
        <v>8870</v>
      </c>
      <c r="B1775" s="402" t="s">
        <v>6728</v>
      </c>
      <c r="C1775" s="388" t="s">
        <v>6691</v>
      </c>
      <c r="D1775" s="417" t="s">
        <v>6713</v>
      </c>
      <c r="E1775" s="388" t="s">
        <v>56</v>
      </c>
      <c r="F1775" s="378">
        <v>1</v>
      </c>
    </row>
    <row r="1776" spans="1:6" ht="15.75" customHeight="1">
      <c r="A1776" s="383" t="s">
        <v>8870</v>
      </c>
      <c r="B1776" s="402" t="s">
        <v>7225</v>
      </c>
      <c r="C1776" s="388" t="s">
        <v>6691</v>
      </c>
      <c r="D1776" s="417" t="s">
        <v>6713</v>
      </c>
      <c r="E1776" s="388" t="s">
        <v>56</v>
      </c>
      <c r="F1776" s="380">
        <v>1</v>
      </c>
    </row>
    <row r="1777" spans="1:6" ht="15.75" customHeight="1">
      <c r="A1777" s="383" t="s">
        <v>8870</v>
      </c>
      <c r="B1777" s="402" t="s">
        <v>7226</v>
      </c>
      <c r="C1777" s="388" t="s">
        <v>6688</v>
      </c>
      <c r="D1777" s="417" t="s">
        <v>8190</v>
      </c>
      <c r="E1777" s="388" t="s">
        <v>56</v>
      </c>
      <c r="F1777" s="378">
        <v>1</v>
      </c>
    </row>
    <row r="1778" spans="1:6" ht="15.75" customHeight="1">
      <c r="A1778" s="383" t="s">
        <v>8870</v>
      </c>
      <c r="B1778" s="402" t="s">
        <v>7227</v>
      </c>
      <c r="C1778" s="388" t="s">
        <v>6683</v>
      </c>
      <c r="D1778" s="417" t="s">
        <v>7042</v>
      </c>
      <c r="E1778" s="388" t="s">
        <v>56</v>
      </c>
      <c r="F1778" s="378">
        <v>1</v>
      </c>
    </row>
    <row r="1779" spans="1:6" ht="15.75" customHeight="1">
      <c r="A1779" s="383" t="s">
        <v>8870</v>
      </c>
      <c r="B1779" s="402" t="s">
        <v>7228</v>
      </c>
      <c r="C1779" s="388" t="s">
        <v>6683</v>
      </c>
      <c r="D1779" s="417" t="s">
        <v>7042</v>
      </c>
      <c r="E1779" s="388" t="s">
        <v>56</v>
      </c>
      <c r="F1779" s="378">
        <v>1</v>
      </c>
    </row>
    <row r="1780" spans="1:6" ht="15.75" customHeight="1">
      <c r="A1780" s="383" t="s">
        <v>8870</v>
      </c>
      <c r="B1780" s="402" t="s">
        <v>7000</v>
      </c>
      <c r="C1780" s="388" t="s">
        <v>6808</v>
      </c>
      <c r="D1780" s="417" t="s">
        <v>6999</v>
      </c>
      <c r="E1780" s="388" t="s">
        <v>56</v>
      </c>
      <c r="F1780" s="378">
        <v>1</v>
      </c>
    </row>
    <row r="1781" spans="1:6" ht="15.75" customHeight="1">
      <c r="A1781" s="383" t="s">
        <v>8870</v>
      </c>
      <c r="B1781" s="402" t="s">
        <v>7229</v>
      </c>
      <c r="C1781" s="388" t="s">
        <v>6808</v>
      </c>
      <c r="D1781" s="417" t="s">
        <v>6999</v>
      </c>
      <c r="E1781" s="388" t="s">
        <v>56</v>
      </c>
      <c r="F1781" s="378">
        <v>1</v>
      </c>
    </row>
    <row r="1782" spans="1:6" ht="15.75" customHeight="1">
      <c r="A1782" s="383" t="s">
        <v>8870</v>
      </c>
      <c r="B1782" s="402" t="s">
        <v>7230</v>
      </c>
      <c r="C1782" s="388" t="s">
        <v>8751</v>
      </c>
      <c r="D1782" s="417" t="s">
        <v>8191</v>
      </c>
      <c r="E1782" s="388" t="s">
        <v>56</v>
      </c>
      <c r="F1782" s="380">
        <v>1</v>
      </c>
    </row>
    <row r="1783" spans="1:6" ht="15.75" customHeight="1">
      <c r="A1783" s="383" t="s">
        <v>8870</v>
      </c>
      <c r="B1783" s="402" t="s">
        <v>8849</v>
      </c>
      <c r="C1783" s="388" t="s">
        <v>8749</v>
      </c>
      <c r="D1783" s="417" t="s">
        <v>8192</v>
      </c>
      <c r="E1783" s="388" t="s">
        <v>56</v>
      </c>
      <c r="F1783" s="378">
        <v>1</v>
      </c>
    </row>
    <row r="1784" spans="1:6" ht="15.75" customHeight="1">
      <c r="A1784" s="383" t="s">
        <v>8870</v>
      </c>
      <c r="B1784" s="402" t="s">
        <v>6941</v>
      </c>
      <c r="C1784" s="388" t="s">
        <v>6742</v>
      </c>
      <c r="D1784" s="417" t="s">
        <v>6940</v>
      </c>
      <c r="E1784" s="388" t="s">
        <v>56</v>
      </c>
      <c r="F1784" s="378">
        <v>1</v>
      </c>
    </row>
    <row r="1785" spans="1:6" ht="15.75" customHeight="1">
      <c r="A1785" s="383" t="s">
        <v>8870</v>
      </c>
      <c r="B1785" s="402" t="s">
        <v>7231</v>
      </c>
      <c r="C1785" s="388" t="s">
        <v>8752</v>
      </c>
      <c r="D1785" s="417" t="s">
        <v>8193</v>
      </c>
      <c r="E1785" s="388" t="s">
        <v>30</v>
      </c>
      <c r="F1785" s="378">
        <v>1</v>
      </c>
    </row>
    <row r="1786" spans="1:6" ht="15.75" customHeight="1">
      <c r="A1786" s="383" t="s">
        <v>8870</v>
      </c>
      <c r="B1786" s="402" t="s">
        <v>7060</v>
      </c>
      <c r="C1786" s="388" t="s">
        <v>6989</v>
      </c>
      <c r="D1786" s="417" t="s">
        <v>7059</v>
      </c>
      <c r="E1786" s="388" t="s">
        <v>56</v>
      </c>
      <c r="F1786" s="378">
        <v>1</v>
      </c>
    </row>
    <row r="1787" spans="1:6" ht="15.75" customHeight="1">
      <c r="A1787" s="383" t="s">
        <v>8870</v>
      </c>
      <c r="B1787" s="402" t="s">
        <v>7232</v>
      </c>
      <c r="C1787" s="388" t="s">
        <v>7051</v>
      </c>
      <c r="D1787" s="417" t="s">
        <v>8194</v>
      </c>
      <c r="E1787" s="388" t="s">
        <v>56</v>
      </c>
      <c r="F1787" s="378">
        <v>1</v>
      </c>
    </row>
    <row r="1788" spans="1:6" ht="15.75" customHeight="1">
      <c r="A1788" s="383" t="s">
        <v>8870</v>
      </c>
      <c r="B1788" s="402" t="s">
        <v>7233</v>
      </c>
      <c r="C1788" s="388" t="s">
        <v>7051</v>
      </c>
      <c r="D1788" s="417" t="s">
        <v>8194</v>
      </c>
      <c r="E1788" s="388" t="s">
        <v>56</v>
      </c>
      <c r="F1788" s="380">
        <v>1</v>
      </c>
    </row>
    <row r="1789" spans="1:6" ht="15.75" customHeight="1">
      <c r="A1789" s="383" t="s">
        <v>8870</v>
      </c>
      <c r="B1789" s="402" t="s">
        <v>7234</v>
      </c>
      <c r="C1789" s="388" t="s">
        <v>7051</v>
      </c>
      <c r="D1789" s="417" t="s">
        <v>8194</v>
      </c>
      <c r="E1789" s="388" t="s">
        <v>56</v>
      </c>
      <c r="F1789" s="378">
        <v>1</v>
      </c>
    </row>
    <row r="1790" spans="1:6" ht="15.75" customHeight="1">
      <c r="A1790" s="383" t="s">
        <v>8870</v>
      </c>
      <c r="B1790" s="402" t="s">
        <v>7235</v>
      </c>
      <c r="C1790" s="388" t="s">
        <v>6742</v>
      </c>
      <c r="D1790" s="417" t="s">
        <v>6634</v>
      </c>
      <c r="E1790" s="388" t="s">
        <v>56</v>
      </c>
      <c r="F1790" s="378">
        <v>1</v>
      </c>
    </row>
    <row r="1791" spans="1:6" ht="15.75" customHeight="1">
      <c r="A1791" s="383" t="s">
        <v>8870</v>
      </c>
      <c r="B1791" s="402" t="s">
        <v>7236</v>
      </c>
      <c r="C1791" s="388" t="s">
        <v>6688</v>
      </c>
      <c r="D1791" s="417" t="s">
        <v>8195</v>
      </c>
      <c r="E1791" s="388" t="s">
        <v>56</v>
      </c>
      <c r="F1791" s="378">
        <v>1</v>
      </c>
    </row>
    <row r="1792" spans="1:6" ht="15.75" customHeight="1">
      <c r="A1792" s="383" t="s">
        <v>8870</v>
      </c>
      <c r="B1792" s="402" t="s">
        <v>7237</v>
      </c>
      <c r="C1792" s="388" t="s">
        <v>6688</v>
      </c>
      <c r="D1792" s="417" t="s">
        <v>8195</v>
      </c>
      <c r="E1792" s="388" t="s">
        <v>56</v>
      </c>
      <c r="F1792" s="378">
        <v>1</v>
      </c>
    </row>
    <row r="1793" spans="1:6" ht="15.75" customHeight="1">
      <c r="A1793" s="383" t="s">
        <v>8870</v>
      </c>
      <c r="B1793" s="402" t="s">
        <v>7238</v>
      </c>
      <c r="C1793" s="388" t="s">
        <v>6688</v>
      </c>
      <c r="D1793" s="417" t="s">
        <v>8195</v>
      </c>
      <c r="E1793" s="388" t="s">
        <v>56</v>
      </c>
      <c r="F1793" s="378">
        <v>1</v>
      </c>
    </row>
    <row r="1794" spans="1:6" ht="15.75" customHeight="1">
      <c r="A1794" s="383" t="s">
        <v>8870</v>
      </c>
      <c r="B1794" s="402" t="s">
        <v>7239</v>
      </c>
      <c r="C1794" s="388" t="s">
        <v>8755</v>
      </c>
      <c r="D1794" s="417" t="s">
        <v>8196</v>
      </c>
      <c r="E1794" s="388" t="s">
        <v>56</v>
      </c>
      <c r="F1794" s="380">
        <v>1</v>
      </c>
    </row>
    <row r="1795" spans="1:6" ht="15.75" customHeight="1">
      <c r="A1795" s="383" t="s">
        <v>8870</v>
      </c>
      <c r="B1795" s="402" t="s">
        <v>8850</v>
      </c>
      <c r="C1795" s="388" t="s">
        <v>6840</v>
      </c>
      <c r="D1795" s="417" t="s">
        <v>7049</v>
      </c>
      <c r="E1795" s="388" t="s">
        <v>67</v>
      </c>
      <c r="F1795" s="378">
        <v>1</v>
      </c>
    </row>
    <row r="1796" spans="1:6" ht="15.75" customHeight="1">
      <c r="A1796" s="383" t="s">
        <v>8870</v>
      </c>
      <c r="B1796" s="402" t="s">
        <v>8851</v>
      </c>
      <c r="C1796" s="388" t="s">
        <v>8746</v>
      </c>
      <c r="D1796" s="417" t="s">
        <v>8197</v>
      </c>
      <c r="E1796" s="388" t="s">
        <v>220</v>
      </c>
      <c r="F1796" s="378">
        <v>1</v>
      </c>
    </row>
    <row r="1797" spans="1:6" ht="15.75" customHeight="1">
      <c r="A1797" s="383" t="s">
        <v>8870</v>
      </c>
      <c r="B1797" s="402" t="s">
        <v>7240</v>
      </c>
      <c r="C1797" s="388" t="s">
        <v>8756</v>
      </c>
      <c r="D1797" s="417" t="s">
        <v>8198</v>
      </c>
      <c r="E1797" s="388" t="s">
        <v>220</v>
      </c>
      <c r="F1797" s="378">
        <v>1</v>
      </c>
    </row>
    <row r="1798" spans="1:6" ht="15.75" customHeight="1">
      <c r="A1798" s="383" t="s">
        <v>8870</v>
      </c>
      <c r="B1798" s="402" t="s">
        <v>7241</v>
      </c>
      <c r="C1798" s="388" t="s">
        <v>8756</v>
      </c>
      <c r="D1798" s="417" t="s">
        <v>8199</v>
      </c>
      <c r="E1798" s="388" t="s">
        <v>220</v>
      </c>
      <c r="F1798" s="378">
        <v>1</v>
      </c>
    </row>
    <row r="1799" spans="1:6" ht="15.75" customHeight="1">
      <c r="A1799" s="383" t="s">
        <v>8870</v>
      </c>
      <c r="B1799" s="402" t="s">
        <v>7242</v>
      </c>
      <c r="C1799" s="388" t="s">
        <v>8757</v>
      </c>
      <c r="D1799" s="417" t="s">
        <v>8200</v>
      </c>
      <c r="E1799" s="388" t="s">
        <v>220</v>
      </c>
      <c r="F1799" s="378">
        <v>1</v>
      </c>
    </row>
    <row r="1800" spans="1:6" ht="15.75" customHeight="1">
      <c r="A1800" s="383" t="s">
        <v>8870</v>
      </c>
      <c r="B1800" s="402" t="s">
        <v>7243</v>
      </c>
      <c r="C1800" s="388" t="s">
        <v>8756</v>
      </c>
      <c r="D1800" s="417" t="s">
        <v>8201</v>
      </c>
      <c r="E1800" s="388" t="s">
        <v>220</v>
      </c>
      <c r="F1800" s="380">
        <v>1</v>
      </c>
    </row>
    <row r="1801" spans="1:6" ht="15.75" customHeight="1">
      <c r="A1801" s="383" t="s">
        <v>8870</v>
      </c>
      <c r="B1801" s="402" t="s">
        <v>7244</v>
      </c>
      <c r="C1801" s="388" t="s">
        <v>8756</v>
      </c>
      <c r="D1801" s="417" t="s">
        <v>8202</v>
      </c>
      <c r="E1801" s="388" t="s">
        <v>220</v>
      </c>
      <c r="F1801" s="378">
        <v>1</v>
      </c>
    </row>
    <row r="1802" spans="1:6" ht="15.75" customHeight="1">
      <c r="A1802" s="383" t="s">
        <v>8870</v>
      </c>
      <c r="B1802" s="402" t="s">
        <v>7245</v>
      </c>
      <c r="C1802" s="388" t="s">
        <v>7112</v>
      </c>
      <c r="D1802" s="417" t="s">
        <v>6838</v>
      </c>
      <c r="E1802" s="388" t="s">
        <v>67</v>
      </c>
      <c r="F1802" s="378">
        <v>1</v>
      </c>
    </row>
    <row r="1803" spans="1:6" ht="15.75" customHeight="1">
      <c r="A1803" s="383" t="s">
        <v>8870</v>
      </c>
      <c r="B1803" s="402" t="s">
        <v>7023</v>
      </c>
      <c r="C1803" s="388" t="s">
        <v>6840</v>
      </c>
      <c r="D1803" s="417" t="s">
        <v>6838</v>
      </c>
      <c r="E1803" s="388" t="s">
        <v>67</v>
      </c>
      <c r="F1803" s="378">
        <v>1</v>
      </c>
    </row>
    <row r="1804" spans="1:6" ht="15.75" customHeight="1">
      <c r="A1804" s="383" t="s">
        <v>8870</v>
      </c>
      <c r="B1804" s="402" t="s">
        <v>7246</v>
      </c>
      <c r="C1804" s="388" t="s">
        <v>7112</v>
      </c>
      <c r="D1804" s="417" t="s">
        <v>6838</v>
      </c>
      <c r="E1804" s="388" t="s">
        <v>67</v>
      </c>
      <c r="F1804" s="378">
        <v>1</v>
      </c>
    </row>
    <row r="1805" spans="1:6" ht="15.75" customHeight="1">
      <c r="A1805" s="383" t="s">
        <v>8870</v>
      </c>
      <c r="B1805" s="402" t="s">
        <v>7247</v>
      </c>
      <c r="C1805" s="388" t="s">
        <v>7112</v>
      </c>
      <c r="D1805" s="417" t="s">
        <v>6838</v>
      </c>
      <c r="E1805" s="388" t="s">
        <v>67</v>
      </c>
      <c r="F1805" s="378">
        <v>1</v>
      </c>
    </row>
    <row r="1806" spans="1:6" ht="15.75" customHeight="1">
      <c r="A1806" s="383" t="s">
        <v>8870</v>
      </c>
      <c r="B1806" s="402" t="s">
        <v>7248</v>
      </c>
      <c r="C1806" s="388" t="s">
        <v>7112</v>
      </c>
      <c r="D1806" s="417" t="s">
        <v>6838</v>
      </c>
      <c r="E1806" s="388" t="s">
        <v>67</v>
      </c>
      <c r="F1806" s="380">
        <v>1</v>
      </c>
    </row>
    <row r="1807" spans="1:6" ht="15.75" customHeight="1">
      <c r="A1807" s="383" t="s">
        <v>8870</v>
      </c>
      <c r="B1807" s="402" t="s">
        <v>7249</v>
      </c>
      <c r="C1807" s="388" t="s">
        <v>7112</v>
      </c>
      <c r="D1807" s="417" t="s">
        <v>6838</v>
      </c>
      <c r="E1807" s="388" t="s">
        <v>67</v>
      </c>
      <c r="F1807" s="378">
        <v>1</v>
      </c>
    </row>
    <row r="1808" spans="1:6" ht="15.75" customHeight="1">
      <c r="A1808" s="383" t="s">
        <v>8870</v>
      </c>
      <c r="B1808" s="402" t="s">
        <v>7127</v>
      </c>
      <c r="C1808" s="388" t="s">
        <v>7112</v>
      </c>
      <c r="D1808" s="417" t="s">
        <v>6838</v>
      </c>
      <c r="E1808" s="388" t="s">
        <v>67</v>
      </c>
      <c r="F1808" s="378">
        <v>1</v>
      </c>
    </row>
    <row r="1809" spans="1:6" ht="15.75" customHeight="1">
      <c r="A1809" s="383" t="s">
        <v>8870</v>
      </c>
      <c r="B1809" s="402" t="s">
        <v>7102</v>
      </c>
      <c r="C1809" s="388" t="s">
        <v>6840</v>
      </c>
      <c r="D1809" s="417" t="s">
        <v>6838</v>
      </c>
      <c r="E1809" s="388" t="s">
        <v>67</v>
      </c>
      <c r="F1809" s="378">
        <v>1</v>
      </c>
    </row>
    <row r="1810" spans="1:6" ht="15.75" customHeight="1">
      <c r="A1810" s="383" t="s">
        <v>8870</v>
      </c>
      <c r="B1810" s="402" t="s">
        <v>7250</v>
      </c>
      <c r="C1810" s="388" t="s">
        <v>7112</v>
      </c>
      <c r="D1810" s="417" t="s">
        <v>6838</v>
      </c>
      <c r="E1810" s="388" t="s">
        <v>67</v>
      </c>
      <c r="F1810" s="378">
        <v>1</v>
      </c>
    </row>
    <row r="1811" spans="1:6" ht="15.75" customHeight="1">
      <c r="A1811" s="383" t="s">
        <v>8870</v>
      </c>
      <c r="B1811" s="402" t="s">
        <v>7131</v>
      </c>
      <c r="C1811" s="388" t="s">
        <v>7112</v>
      </c>
      <c r="D1811" s="417" t="s">
        <v>6838</v>
      </c>
      <c r="E1811" s="388" t="s">
        <v>67</v>
      </c>
      <c r="F1811" s="378">
        <v>1</v>
      </c>
    </row>
    <row r="1812" spans="1:6" ht="15.75" customHeight="1">
      <c r="A1812" s="383" t="s">
        <v>8870</v>
      </c>
      <c r="B1812" s="402" t="s">
        <v>7029</v>
      </c>
      <c r="C1812" s="388" t="s">
        <v>6840</v>
      </c>
      <c r="D1812" s="417" t="s">
        <v>6838</v>
      </c>
      <c r="E1812" s="388" t="s">
        <v>67</v>
      </c>
      <c r="F1812" s="380">
        <v>1</v>
      </c>
    </row>
    <row r="1813" spans="1:6" ht="15.75" customHeight="1">
      <c r="A1813" s="383" t="s">
        <v>8870</v>
      </c>
      <c r="B1813" s="402" t="s">
        <v>7251</v>
      </c>
      <c r="C1813" s="388" t="s">
        <v>7112</v>
      </c>
      <c r="D1813" s="417" t="s">
        <v>6838</v>
      </c>
      <c r="E1813" s="388" t="s">
        <v>67</v>
      </c>
      <c r="F1813" s="378">
        <v>1</v>
      </c>
    </row>
    <row r="1814" spans="1:6" ht="15.75" customHeight="1">
      <c r="A1814" s="383" t="s">
        <v>8870</v>
      </c>
      <c r="B1814" s="402" t="s">
        <v>6839</v>
      </c>
      <c r="C1814" s="388" t="s">
        <v>6840</v>
      </c>
      <c r="D1814" s="417" t="s">
        <v>6838</v>
      </c>
      <c r="E1814" s="388" t="s">
        <v>67</v>
      </c>
      <c r="F1814" s="378">
        <v>1</v>
      </c>
    </row>
    <row r="1815" spans="1:6" ht="15.75" customHeight="1">
      <c r="A1815" s="383" t="s">
        <v>8870</v>
      </c>
      <c r="B1815" s="402" t="s">
        <v>7130</v>
      </c>
      <c r="C1815" s="388" t="s">
        <v>7112</v>
      </c>
      <c r="D1815" s="417" t="s">
        <v>6838</v>
      </c>
      <c r="E1815" s="388" t="s">
        <v>67</v>
      </c>
      <c r="F1815" s="378">
        <v>1</v>
      </c>
    </row>
    <row r="1816" spans="1:6" ht="15.75" customHeight="1">
      <c r="A1816" s="383" t="s">
        <v>8870</v>
      </c>
      <c r="B1816" s="402" t="s">
        <v>7252</v>
      </c>
      <c r="C1816" s="388" t="s">
        <v>7112</v>
      </c>
      <c r="D1816" s="417" t="s">
        <v>6838</v>
      </c>
      <c r="E1816" s="388" t="s">
        <v>67</v>
      </c>
      <c r="F1816" s="378">
        <v>1</v>
      </c>
    </row>
    <row r="1817" spans="1:6" ht="15.75" customHeight="1">
      <c r="A1817" s="383" t="s">
        <v>8870</v>
      </c>
      <c r="B1817" s="402" t="s">
        <v>7253</v>
      </c>
      <c r="C1817" s="388" t="s">
        <v>7112</v>
      </c>
      <c r="D1817" s="417" t="s">
        <v>6838</v>
      </c>
      <c r="E1817" s="388" t="s">
        <v>67</v>
      </c>
      <c r="F1817" s="378">
        <v>1</v>
      </c>
    </row>
    <row r="1818" spans="1:6" ht="15.75" customHeight="1">
      <c r="A1818" s="383" t="s">
        <v>8870</v>
      </c>
      <c r="B1818" s="402" t="s">
        <v>7254</v>
      </c>
      <c r="C1818" s="388" t="s">
        <v>8758</v>
      </c>
      <c r="D1818" s="417" t="s">
        <v>8203</v>
      </c>
      <c r="E1818" s="388" t="s">
        <v>30</v>
      </c>
      <c r="F1818" s="380">
        <v>1</v>
      </c>
    </row>
    <row r="1819" spans="1:6" ht="15.75" customHeight="1">
      <c r="A1819" s="383" t="s">
        <v>8870</v>
      </c>
      <c r="B1819" s="402" t="s">
        <v>7255</v>
      </c>
      <c r="C1819" s="388" t="s">
        <v>8759</v>
      </c>
      <c r="D1819" s="417" t="s">
        <v>8204</v>
      </c>
      <c r="E1819" s="388" t="s">
        <v>220</v>
      </c>
      <c r="F1819" s="378">
        <v>1</v>
      </c>
    </row>
    <row r="1820" spans="1:6" ht="15.75" customHeight="1">
      <c r="A1820" s="383" t="s">
        <v>8870</v>
      </c>
      <c r="B1820" s="402" t="s">
        <v>7256</v>
      </c>
      <c r="C1820" s="388" t="s">
        <v>8760</v>
      </c>
      <c r="D1820" s="417" t="s">
        <v>8205</v>
      </c>
      <c r="E1820" s="388" t="s">
        <v>220</v>
      </c>
      <c r="F1820" s="378">
        <v>1</v>
      </c>
    </row>
    <row r="1821" spans="1:6" ht="15.75" customHeight="1">
      <c r="A1821" s="383" t="s">
        <v>8870</v>
      </c>
      <c r="B1821" s="402" t="s">
        <v>7257</v>
      </c>
      <c r="C1821" s="388" t="s">
        <v>8749</v>
      </c>
      <c r="D1821" s="417" t="s">
        <v>8206</v>
      </c>
      <c r="E1821" s="388" t="s">
        <v>56</v>
      </c>
      <c r="F1821" s="378">
        <v>1</v>
      </c>
    </row>
    <row r="1822" spans="1:6" ht="15.75" customHeight="1">
      <c r="A1822" s="383" t="s">
        <v>8870</v>
      </c>
      <c r="B1822" s="402" t="s">
        <v>7258</v>
      </c>
      <c r="C1822" s="388" t="s">
        <v>8761</v>
      </c>
      <c r="D1822" s="417" t="s">
        <v>8207</v>
      </c>
      <c r="E1822" s="388" t="s">
        <v>67</v>
      </c>
      <c r="F1822" s="378">
        <v>1</v>
      </c>
    </row>
    <row r="1823" spans="1:6" ht="15.75" customHeight="1">
      <c r="A1823" s="383" t="s">
        <v>8870</v>
      </c>
      <c r="B1823" s="402" t="s">
        <v>7259</v>
      </c>
      <c r="C1823" s="388" t="s">
        <v>8761</v>
      </c>
      <c r="D1823" s="417" t="s">
        <v>8207</v>
      </c>
      <c r="E1823" s="388" t="s">
        <v>220</v>
      </c>
      <c r="F1823" s="378">
        <v>1</v>
      </c>
    </row>
    <row r="1824" spans="1:6" ht="15.75" customHeight="1">
      <c r="A1824" s="383" t="s">
        <v>8870</v>
      </c>
      <c r="B1824" s="402" t="s">
        <v>7260</v>
      </c>
      <c r="C1824" s="388" t="s">
        <v>6904</v>
      </c>
      <c r="D1824" s="417" t="s">
        <v>8208</v>
      </c>
      <c r="E1824" s="388" t="s">
        <v>56</v>
      </c>
      <c r="F1824" s="380">
        <v>1</v>
      </c>
    </row>
    <row r="1825" spans="1:6" ht="15.75" customHeight="1">
      <c r="A1825" s="383" t="s">
        <v>8870</v>
      </c>
      <c r="B1825" s="402" t="s">
        <v>7261</v>
      </c>
      <c r="C1825" s="388" t="s">
        <v>8762</v>
      </c>
      <c r="D1825" s="417" t="s">
        <v>8209</v>
      </c>
      <c r="E1825" s="388" t="s">
        <v>220</v>
      </c>
      <c r="F1825" s="378">
        <v>1</v>
      </c>
    </row>
    <row r="1826" spans="1:6" ht="15.75" customHeight="1">
      <c r="A1826" s="383" t="s">
        <v>8870</v>
      </c>
      <c r="B1826" s="402" t="s">
        <v>7262</v>
      </c>
      <c r="C1826" s="388" t="s">
        <v>6689</v>
      </c>
      <c r="D1826" s="417" t="s">
        <v>8210</v>
      </c>
      <c r="E1826" s="388" t="s">
        <v>56</v>
      </c>
      <c r="F1826" s="378">
        <v>1</v>
      </c>
    </row>
    <row r="1827" spans="1:6" ht="15.75" customHeight="1">
      <c r="A1827" s="383" t="s">
        <v>8870</v>
      </c>
      <c r="B1827" s="402" t="s">
        <v>7263</v>
      </c>
      <c r="C1827" s="388" t="s">
        <v>6684</v>
      </c>
      <c r="D1827" s="417" t="s">
        <v>6695</v>
      </c>
      <c r="E1827" s="388" t="s">
        <v>56</v>
      </c>
      <c r="F1827" s="378">
        <v>1</v>
      </c>
    </row>
    <row r="1828" spans="1:6" ht="15.75" customHeight="1">
      <c r="A1828" s="383" t="s">
        <v>8870</v>
      </c>
      <c r="B1828" s="402" t="s">
        <v>7264</v>
      </c>
      <c r="C1828" s="388" t="s">
        <v>6684</v>
      </c>
      <c r="D1828" s="417" t="s">
        <v>6695</v>
      </c>
      <c r="E1828" s="388" t="s">
        <v>56</v>
      </c>
      <c r="F1828" s="378">
        <v>1</v>
      </c>
    </row>
    <row r="1829" spans="1:6" ht="15.75" customHeight="1">
      <c r="A1829" s="383" t="s">
        <v>8870</v>
      </c>
      <c r="B1829" s="402" t="s">
        <v>6681</v>
      </c>
      <c r="C1829" s="388" t="s">
        <v>6684</v>
      </c>
      <c r="D1829" s="417" t="s">
        <v>6695</v>
      </c>
      <c r="E1829" s="388" t="s">
        <v>56</v>
      </c>
      <c r="F1829" s="378">
        <v>1</v>
      </c>
    </row>
    <row r="1830" spans="1:6" ht="15.75" customHeight="1">
      <c r="A1830" s="383" t="s">
        <v>8870</v>
      </c>
      <c r="B1830" s="402" t="s">
        <v>7265</v>
      </c>
      <c r="C1830" s="388" t="s">
        <v>6684</v>
      </c>
      <c r="D1830" s="417" t="s">
        <v>6695</v>
      </c>
      <c r="E1830" s="388" t="s">
        <v>56</v>
      </c>
      <c r="F1830" s="380">
        <v>1</v>
      </c>
    </row>
    <row r="1831" spans="1:6" ht="15.75" customHeight="1">
      <c r="A1831" s="383" t="s">
        <v>8870</v>
      </c>
      <c r="B1831" s="402" t="s">
        <v>7266</v>
      </c>
      <c r="C1831" s="388" t="s">
        <v>8749</v>
      </c>
      <c r="D1831" s="417" t="s">
        <v>8211</v>
      </c>
      <c r="E1831" s="388" t="s">
        <v>56</v>
      </c>
      <c r="F1831" s="378">
        <v>1</v>
      </c>
    </row>
    <row r="1832" spans="1:6" ht="15.75" customHeight="1">
      <c r="A1832" s="383" t="s">
        <v>8870</v>
      </c>
      <c r="B1832" s="402" t="s">
        <v>7267</v>
      </c>
      <c r="C1832" s="388" t="s">
        <v>8763</v>
      </c>
      <c r="D1832" s="417" t="s">
        <v>8212</v>
      </c>
      <c r="E1832" s="388" t="s">
        <v>220</v>
      </c>
      <c r="F1832" s="378">
        <v>1</v>
      </c>
    </row>
    <row r="1833" spans="1:6" ht="15.75" customHeight="1">
      <c r="A1833" s="383" t="s">
        <v>8870</v>
      </c>
      <c r="B1833" s="402" t="s">
        <v>6967</v>
      </c>
      <c r="C1833" s="388" t="s">
        <v>6742</v>
      </c>
      <c r="D1833" s="417" t="s">
        <v>6966</v>
      </c>
      <c r="E1833" s="388" t="s">
        <v>56</v>
      </c>
      <c r="F1833" s="378">
        <v>1</v>
      </c>
    </row>
    <row r="1834" spans="1:6" ht="15.75" customHeight="1">
      <c r="A1834" s="383" t="s">
        <v>8870</v>
      </c>
      <c r="B1834" s="402" t="s">
        <v>7268</v>
      </c>
      <c r="C1834" s="388" t="s">
        <v>8764</v>
      </c>
      <c r="D1834" s="417" t="s">
        <v>8213</v>
      </c>
      <c r="E1834" s="388" t="s">
        <v>220</v>
      </c>
      <c r="F1834" s="378">
        <v>1</v>
      </c>
    </row>
    <row r="1835" spans="1:6" ht="15.75" customHeight="1">
      <c r="A1835" s="383" t="s">
        <v>8870</v>
      </c>
      <c r="B1835" s="402" t="s">
        <v>7269</v>
      </c>
      <c r="C1835" s="388" t="s">
        <v>6691</v>
      </c>
      <c r="D1835" s="417" t="s">
        <v>8214</v>
      </c>
      <c r="E1835" s="388" t="s">
        <v>56</v>
      </c>
      <c r="F1835" s="378">
        <v>1</v>
      </c>
    </row>
    <row r="1836" spans="1:6" ht="15.75" customHeight="1">
      <c r="A1836" s="383" t="s">
        <v>8870</v>
      </c>
      <c r="B1836" s="402" t="s">
        <v>7270</v>
      </c>
      <c r="C1836" s="388" t="s">
        <v>6691</v>
      </c>
      <c r="D1836" s="417" t="s">
        <v>8214</v>
      </c>
      <c r="E1836" s="388" t="s">
        <v>56</v>
      </c>
      <c r="F1836" s="380">
        <v>1</v>
      </c>
    </row>
    <row r="1837" spans="1:6" ht="15.75" customHeight="1">
      <c r="A1837" s="383" t="s">
        <v>8870</v>
      </c>
      <c r="B1837" s="402" t="s">
        <v>7271</v>
      </c>
      <c r="C1837" s="388" t="s">
        <v>6684</v>
      </c>
      <c r="D1837" s="417" t="s">
        <v>6704</v>
      </c>
      <c r="E1837" s="388" t="s">
        <v>56</v>
      </c>
      <c r="F1837" s="378">
        <v>1</v>
      </c>
    </row>
    <row r="1838" spans="1:6" ht="15.75" customHeight="1">
      <c r="A1838" s="383" t="s">
        <v>8870</v>
      </c>
      <c r="B1838" s="402" t="s">
        <v>6678</v>
      </c>
      <c r="C1838" s="388" t="s">
        <v>6684</v>
      </c>
      <c r="D1838" s="417" t="s">
        <v>6704</v>
      </c>
      <c r="E1838" s="388" t="s">
        <v>56</v>
      </c>
      <c r="F1838" s="378">
        <v>1</v>
      </c>
    </row>
    <row r="1839" spans="1:6" ht="15.75" customHeight="1">
      <c r="A1839" s="383" t="s">
        <v>8870</v>
      </c>
      <c r="B1839" s="402" t="s">
        <v>7272</v>
      </c>
      <c r="C1839" s="388" t="s">
        <v>6684</v>
      </c>
      <c r="D1839" s="417" t="s">
        <v>6704</v>
      </c>
      <c r="E1839" s="388" t="s">
        <v>56</v>
      </c>
      <c r="F1839" s="378">
        <v>1</v>
      </c>
    </row>
    <row r="1840" spans="1:6" ht="15.75" customHeight="1">
      <c r="A1840" s="383" t="s">
        <v>8870</v>
      </c>
      <c r="B1840" s="402" t="s">
        <v>7273</v>
      </c>
      <c r="C1840" s="388" t="s">
        <v>6796</v>
      </c>
      <c r="D1840" s="417" t="s">
        <v>8215</v>
      </c>
      <c r="E1840" s="388" t="s">
        <v>56</v>
      </c>
      <c r="F1840" s="378">
        <v>1</v>
      </c>
    </row>
    <row r="1841" spans="1:6" ht="15.75" customHeight="1">
      <c r="A1841" s="383" t="s">
        <v>8870</v>
      </c>
      <c r="B1841" s="402" t="s">
        <v>7274</v>
      </c>
      <c r="C1841" s="388" t="s">
        <v>8765</v>
      </c>
      <c r="D1841" s="417" t="s">
        <v>8216</v>
      </c>
      <c r="E1841" s="388" t="s">
        <v>56</v>
      </c>
      <c r="F1841" s="378">
        <v>1</v>
      </c>
    </row>
    <row r="1842" spans="1:6" ht="15.75" customHeight="1">
      <c r="A1842" s="383" t="s">
        <v>8870</v>
      </c>
      <c r="B1842" s="402" t="s">
        <v>7275</v>
      </c>
      <c r="C1842" s="388" t="s">
        <v>8765</v>
      </c>
      <c r="D1842" s="417" t="s">
        <v>8216</v>
      </c>
      <c r="E1842" s="388" t="s">
        <v>56</v>
      </c>
      <c r="F1842" s="380">
        <v>1</v>
      </c>
    </row>
    <row r="1843" spans="1:6" ht="15.75" customHeight="1">
      <c r="A1843" s="383" t="s">
        <v>8870</v>
      </c>
      <c r="B1843" s="402" t="s">
        <v>7276</v>
      </c>
      <c r="C1843" s="388" t="s">
        <v>7086</v>
      </c>
      <c r="D1843" s="417" t="s">
        <v>8217</v>
      </c>
      <c r="E1843" s="388" t="s">
        <v>56</v>
      </c>
      <c r="F1843" s="378">
        <v>1</v>
      </c>
    </row>
    <row r="1844" spans="1:6" ht="15.75" customHeight="1">
      <c r="A1844" s="383" t="s">
        <v>8870</v>
      </c>
      <c r="B1844" s="402" t="s">
        <v>7277</v>
      </c>
      <c r="C1844" s="388" t="s">
        <v>7086</v>
      </c>
      <c r="D1844" s="417" t="s">
        <v>8217</v>
      </c>
      <c r="E1844" s="388" t="s">
        <v>56</v>
      </c>
      <c r="F1844" s="378">
        <v>1</v>
      </c>
    </row>
    <row r="1845" spans="1:6" ht="15.75" customHeight="1">
      <c r="A1845" s="383" t="s">
        <v>8870</v>
      </c>
      <c r="B1845" s="402" t="s">
        <v>7278</v>
      </c>
      <c r="C1845" s="388" t="s">
        <v>7086</v>
      </c>
      <c r="D1845" s="417" t="s">
        <v>8217</v>
      </c>
      <c r="E1845" s="388" t="s">
        <v>56</v>
      </c>
      <c r="F1845" s="378">
        <v>1</v>
      </c>
    </row>
    <row r="1846" spans="1:6" ht="15.75" customHeight="1">
      <c r="A1846" s="383" t="s">
        <v>8870</v>
      </c>
      <c r="B1846" s="402" t="s">
        <v>7279</v>
      </c>
      <c r="C1846" s="388" t="s">
        <v>7086</v>
      </c>
      <c r="D1846" s="417" t="s">
        <v>8217</v>
      </c>
      <c r="E1846" s="388" t="s">
        <v>56</v>
      </c>
      <c r="F1846" s="378">
        <v>1</v>
      </c>
    </row>
    <row r="1847" spans="1:6" ht="15.75" customHeight="1">
      <c r="A1847" s="383" t="s">
        <v>8870</v>
      </c>
      <c r="B1847" s="402" t="s">
        <v>7280</v>
      </c>
      <c r="C1847" s="388" t="s">
        <v>6751</v>
      </c>
      <c r="D1847" s="417" t="s">
        <v>8218</v>
      </c>
      <c r="E1847" s="388" t="s">
        <v>220</v>
      </c>
      <c r="F1847" s="378">
        <v>1</v>
      </c>
    </row>
    <row r="1848" spans="1:6" ht="15.75" customHeight="1">
      <c r="A1848" s="383" t="s">
        <v>8870</v>
      </c>
      <c r="B1848" s="402" t="s">
        <v>7281</v>
      </c>
      <c r="C1848" s="388" t="s">
        <v>7086</v>
      </c>
      <c r="D1848" s="417" t="s">
        <v>8219</v>
      </c>
      <c r="E1848" s="388" t="s">
        <v>56</v>
      </c>
      <c r="F1848" s="380">
        <v>1</v>
      </c>
    </row>
    <row r="1849" spans="1:6" ht="15.75" customHeight="1">
      <c r="A1849" s="383" t="s">
        <v>8870</v>
      </c>
      <c r="B1849" s="402" t="s">
        <v>7282</v>
      </c>
      <c r="C1849" s="388" t="s">
        <v>7086</v>
      </c>
      <c r="D1849" s="417" t="s">
        <v>8219</v>
      </c>
      <c r="E1849" s="388" t="s">
        <v>56</v>
      </c>
      <c r="F1849" s="378">
        <v>1</v>
      </c>
    </row>
    <row r="1850" spans="1:6" ht="15.75" customHeight="1">
      <c r="A1850" s="383" t="s">
        <v>8870</v>
      </c>
      <c r="B1850" s="402" t="s">
        <v>7283</v>
      </c>
      <c r="C1850" s="388" t="s">
        <v>7086</v>
      </c>
      <c r="D1850" s="417" t="s">
        <v>8219</v>
      </c>
      <c r="E1850" s="388" t="s">
        <v>56</v>
      </c>
      <c r="F1850" s="378">
        <v>1</v>
      </c>
    </row>
    <row r="1851" spans="1:6" ht="15.75" customHeight="1">
      <c r="A1851" s="383" t="s">
        <v>8870</v>
      </c>
      <c r="B1851" s="402" t="s">
        <v>7284</v>
      </c>
      <c r="C1851" s="388" t="s">
        <v>7086</v>
      </c>
      <c r="D1851" s="417" t="s">
        <v>8219</v>
      </c>
      <c r="E1851" s="388" t="s">
        <v>56</v>
      </c>
      <c r="F1851" s="378">
        <v>1</v>
      </c>
    </row>
    <row r="1852" spans="1:6" ht="15.75" customHeight="1">
      <c r="A1852" s="383" t="s">
        <v>8870</v>
      </c>
      <c r="B1852" s="402" t="s">
        <v>7285</v>
      </c>
      <c r="C1852" s="388" t="s">
        <v>7086</v>
      </c>
      <c r="D1852" s="417" t="s">
        <v>8219</v>
      </c>
      <c r="E1852" s="388" t="s">
        <v>56</v>
      </c>
      <c r="F1852" s="378">
        <v>1</v>
      </c>
    </row>
    <row r="1853" spans="1:6" ht="15.75" customHeight="1">
      <c r="A1853" s="383" t="s">
        <v>8870</v>
      </c>
      <c r="B1853" s="402" t="s">
        <v>7286</v>
      </c>
      <c r="C1853" s="388" t="s">
        <v>8729</v>
      </c>
      <c r="D1853" s="417" t="s">
        <v>8220</v>
      </c>
      <c r="E1853" s="388" t="s">
        <v>220</v>
      </c>
      <c r="F1853" s="378">
        <v>1</v>
      </c>
    </row>
    <row r="1854" spans="1:6" ht="15.75" customHeight="1">
      <c r="A1854" s="383" t="s">
        <v>8870</v>
      </c>
      <c r="B1854" s="402" t="s">
        <v>7287</v>
      </c>
      <c r="C1854" s="388" t="s">
        <v>8729</v>
      </c>
      <c r="D1854" s="417" t="s">
        <v>8220</v>
      </c>
      <c r="E1854" s="388" t="s">
        <v>220</v>
      </c>
      <c r="F1854" s="380">
        <v>1</v>
      </c>
    </row>
    <row r="1855" spans="1:6" ht="15.75" customHeight="1">
      <c r="A1855" s="383" t="s">
        <v>8870</v>
      </c>
      <c r="B1855" s="402" t="s">
        <v>7288</v>
      </c>
      <c r="C1855" s="388" t="s">
        <v>8749</v>
      </c>
      <c r="D1855" s="417" t="s">
        <v>8221</v>
      </c>
      <c r="E1855" s="388" t="s">
        <v>56</v>
      </c>
      <c r="F1855" s="378">
        <v>1</v>
      </c>
    </row>
    <row r="1856" spans="1:6" ht="15.75" customHeight="1">
      <c r="A1856" s="383" t="s">
        <v>8870</v>
      </c>
      <c r="B1856" s="402" t="s">
        <v>7289</v>
      </c>
      <c r="C1856" s="388" t="s">
        <v>8766</v>
      </c>
      <c r="D1856" s="417" t="s">
        <v>8222</v>
      </c>
      <c r="E1856" s="388" t="s">
        <v>220</v>
      </c>
      <c r="F1856" s="378">
        <v>1</v>
      </c>
    </row>
    <row r="1857" spans="1:6" ht="15.75" customHeight="1">
      <c r="A1857" s="383" t="s">
        <v>8870</v>
      </c>
      <c r="B1857" s="402" t="s">
        <v>7290</v>
      </c>
      <c r="C1857" s="388" t="s">
        <v>6997</v>
      </c>
      <c r="D1857" s="417" t="s">
        <v>8223</v>
      </c>
      <c r="E1857" s="388" t="s">
        <v>30</v>
      </c>
      <c r="F1857" s="378">
        <v>1</v>
      </c>
    </row>
    <row r="1858" spans="1:6" ht="15.75" customHeight="1">
      <c r="A1858" s="383" t="s">
        <v>8870</v>
      </c>
      <c r="B1858" s="402" t="s">
        <v>7291</v>
      </c>
      <c r="C1858" s="388" t="s">
        <v>6997</v>
      </c>
      <c r="D1858" s="417" t="s">
        <v>8223</v>
      </c>
      <c r="E1858" s="388" t="s">
        <v>30</v>
      </c>
      <c r="F1858" s="378">
        <v>1</v>
      </c>
    </row>
    <row r="1859" spans="1:6" ht="15.75" customHeight="1">
      <c r="A1859" s="383" t="s">
        <v>8870</v>
      </c>
      <c r="B1859" s="402" t="s">
        <v>7292</v>
      </c>
      <c r="C1859" s="388" t="s">
        <v>6997</v>
      </c>
      <c r="D1859" s="417" t="s">
        <v>8223</v>
      </c>
      <c r="E1859" s="388" t="s">
        <v>30</v>
      </c>
      <c r="F1859" s="378">
        <v>1</v>
      </c>
    </row>
    <row r="1860" spans="1:6" ht="15.75" customHeight="1">
      <c r="A1860" s="383" t="s">
        <v>8870</v>
      </c>
      <c r="B1860" s="402" t="s">
        <v>7293</v>
      </c>
      <c r="C1860" s="388" t="s">
        <v>7089</v>
      </c>
      <c r="D1860" s="417" t="s">
        <v>8224</v>
      </c>
      <c r="E1860" s="388" t="s">
        <v>56</v>
      </c>
      <c r="F1860" s="380">
        <v>1</v>
      </c>
    </row>
    <row r="1861" spans="1:6" ht="15.75" customHeight="1">
      <c r="A1861" s="383" t="s">
        <v>8870</v>
      </c>
      <c r="B1861" s="402" t="s">
        <v>7294</v>
      </c>
      <c r="C1861" s="388" t="s">
        <v>6684</v>
      </c>
      <c r="D1861" s="417" t="s">
        <v>6707</v>
      </c>
      <c r="E1861" s="388" t="s">
        <v>56</v>
      </c>
      <c r="F1861" s="378">
        <v>1</v>
      </c>
    </row>
    <row r="1862" spans="1:6" ht="15.75" customHeight="1">
      <c r="A1862" s="383" t="s">
        <v>8870</v>
      </c>
      <c r="B1862" s="402" t="s">
        <v>7081</v>
      </c>
      <c r="C1862" s="388" t="s">
        <v>6684</v>
      </c>
      <c r="D1862" s="417" t="s">
        <v>6707</v>
      </c>
      <c r="E1862" s="388" t="s">
        <v>56</v>
      </c>
      <c r="F1862" s="378">
        <v>1</v>
      </c>
    </row>
    <row r="1863" spans="1:6" ht="15.75" customHeight="1">
      <c r="A1863" s="383" t="s">
        <v>8870</v>
      </c>
      <c r="B1863" s="402" t="s">
        <v>7295</v>
      </c>
      <c r="C1863" s="388" t="s">
        <v>8747</v>
      </c>
      <c r="D1863" s="417" t="s">
        <v>8225</v>
      </c>
      <c r="E1863" s="388" t="s">
        <v>56</v>
      </c>
      <c r="F1863" s="378">
        <v>1</v>
      </c>
    </row>
    <row r="1864" spans="1:6" ht="15.75" customHeight="1">
      <c r="A1864" s="383" t="s">
        <v>8870</v>
      </c>
      <c r="B1864" s="402" t="s">
        <v>7296</v>
      </c>
      <c r="C1864" s="388" t="s">
        <v>8767</v>
      </c>
      <c r="D1864" s="417" t="s">
        <v>8226</v>
      </c>
      <c r="E1864" s="388" t="s">
        <v>56</v>
      </c>
      <c r="F1864" s="378">
        <v>1</v>
      </c>
    </row>
    <row r="1865" spans="1:6" ht="15.75" customHeight="1">
      <c r="A1865" s="383" t="s">
        <v>8870</v>
      </c>
      <c r="B1865" s="402" t="s">
        <v>7297</v>
      </c>
      <c r="C1865" s="388" t="s">
        <v>8767</v>
      </c>
      <c r="D1865" s="417" t="s">
        <v>8226</v>
      </c>
      <c r="E1865" s="388" t="s">
        <v>56</v>
      </c>
      <c r="F1865" s="378">
        <v>1</v>
      </c>
    </row>
    <row r="1866" spans="1:6" ht="15.75" customHeight="1">
      <c r="A1866" s="383" t="s">
        <v>8870</v>
      </c>
      <c r="B1866" s="402" t="s">
        <v>6879</v>
      </c>
      <c r="C1866" s="388" t="s">
        <v>6691</v>
      </c>
      <c r="D1866" s="417" t="s">
        <v>6878</v>
      </c>
      <c r="E1866" s="388" t="s">
        <v>56</v>
      </c>
      <c r="F1866" s="380">
        <v>1</v>
      </c>
    </row>
    <row r="1867" spans="1:6" ht="15.75" customHeight="1">
      <c r="A1867" s="383" t="s">
        <v>8870</v>
      </c>
      <c r="B1867" s="402" t="s">
        <v>7298</v>
      </c>
      <c r="C1867" s="388" t="s">
        <v>8768</v>
      </c>
      <c r="D1867" s="417" t="s">
        <v>8227</v>
      </c>
      <c r="E1867" s="388" t="s">
        <v>56</v>
      </c>
      <c r="F1867" s="378">
        <v>1</v>
      </c>
    </row>
    <row r="1868" spans="1:6" ht="15.75" customHeight="1">
      <c r="A1868" s="383" t="s">
        <v>8870</v>
      </c>
      <c r="B1868" s="402" t="s">
        <v>7299</v>
      </c>
      <c r="C1868" s="388" t="s">
        <v>6751</v>
      </c>
      <c r="D1868" s="417" t="s">
        <v>8228</v>
      </c>
      <c r="E1868" s="388" t="s">
        <v>220</v>
      </c>
      <c r="F1868" s="378">
        <v>1</v>
      </c>
    </row>
    <row r="1869" spans="1:6" ht="15.75" customHeight="1">
      <c r="A1869" s="383" t="s">
        <v>8870</v>
      </c>
      <c r="B1869" s="402" t="s">
        <v>7300</v>
      </c>
      <c r="C1869" s="388" t="s">
        <v>6751</v>
      </c>
      <c r="D1869" s="417" t="s">
        <v>8228</v>
      </c>
      <c r="E1869" s="388" t="s">
        <v>220</v>
      </c>
      <c r="F1869" s="378">
        <v>1</v>
      </c>
    </row>
    <row r="1870" spans="1:6" ht="15" customHeight="1">
      <c r="A1870" s="383" t="s">
        <v>8870</v>
      </c>
      <c r="B1870" s="402" t="s">
        <v>7301</v>
      </c>
      <c r="C1870" s="388" t="s">
        <v>6751</v>
      </c>
      <c r="D1870" s="417" t="s">
        <v>8228</v>
      </c>
      <c r="E1870" s="388" t="s">
        <v>220</v>
      </c>
      <c r="F1870" s="378">
        <v>1</v>
      </c>
    </row>
    <row r="1871" spans="1:6" ht="15" customHeight="1">
      <c r="A1871" s="383" t="s">
        <v>8870</v>
      </c>
      <c r="B1871" s="402" t="s">
        <v>7302</v>
      </c>
      <c r="C1871" s="388" t="s">
        <v>6751</v>
      </c>
      <c r="D1871" s="417" t="s">
        <v>8228</v>
      </c>
      <c r="E1871" s="388" t="s">
        <v>220</v>
      </c>
      <c r="F1871" s="378">
        <v>1</v>
      </c>
    </row>
    <row r="1872" spans="1:6" ht="15" customHeight="1">
      <c r="A1872" s="383" t="s">
        <v>8870</v>
      </c>
      <c r="B1872" s="402" t="s">
        <v>7303</v>
      </c>
      <c r="C1872" s="388" t="s">
        <v>8769</v>
      </c>
      <c r="D1872" s="417" t="s">
        <v>8229</v>
      </c>
      <c r="E1872" s="388" t="s">
        <v>56</v>
      </c>
      <c r="F1872" s="380">
        <v>1</v>
      </c>
    </row>
    <row r="1873" spans="1:6" ht="15" customHeight="1">
      <c r="A1873" s="383" t="s">
        <v>8870</v>
      </c>
      <c r="B1873" s="402" t="s">
        <v>7022</v>
      </c>
      <c r="C1873" s="388" t="s">
        <v>6823</v>
      </c>
      <c r="D1873" s="417" t="s">
        <v>7021</v>
      </c>
      <c r="E1873" s="388" t="s">
        <v>56</v>
      </c>
      <c r="F1873" s="378">
        <v>1</v>
      </c>
    </row>
    <row r="1874" spans="1:6" ht="15" customHeight="1">
      <c r="A1874" s="383" t="s">
        <v>8870</v>
      </c>
      <c r="B1874" s="402" t="s">
        <v>7304</v>
      </c>
      <c r="C1874" s="388" t="s">
        <v>6823</v>
      </c>
      <c r="D1874" s="417" t="s">
        <v>7021</v>
      </c>
      <c r="E1874" s="388" t="s">
        <v>56</v>
      </c>
      <c r="F1874" s="378">
        <v>1</v>
      </c>
    </row>
    <row r="1875" spans="1:6" ht="15" customHeight="1">
      <c r="A1875" s="383" t="s">
        <v>8870</v>
      </c>
      <c r="B1875" s="402" t="s">
        <v>7305</v>
      </c>
      <c r="C1875" s="388" t="s">
        <v>8729</v>
      </c>
      <c r="D1875" s="417" t="s">
        <v>8230</v>
      </c>
      <c r="E1875" s="388" t="s">
        <v>220</v>
      </c>
      <c r="F1875" s="378">
        <v>1</v>
      </c>
    </row>
    <row r="1876" spans="1:6" ht="15" customHeight="1">
      <c r="A1876" s="383" t="s">
        <v>8870</v>
      </c>
      <c r="B1876" s="402" t="s">
        <v>7306</v>
      </c>
      <c r="C1876" s="388" t="s">
        <v>8770</v>
      </c>
      <c r="D1876" s="417" t="s">
        <v>8231</v>
      </c>
      <c r="E1876" s="388" t="s">
        <v>56</v>
      </c>
      <c r="F1876" s="378">
        <v>1</v>
      </c>
    </row>
    <row r="1877" spans="1:6" ht="15" customHeight="1">
      <c r="A1877" s="383" t="s">
        <v>8870</v>
      </c>
      <c r="B1877" s="402" t="s">
        <v>6822</v>
      </c>
      <c r="C1877" s="388" t="s">
        <v>6823</v>
      </c>
      <c r="D1877" s="417" t="s">
        <v>6821</v>
      </c>
      <c r="E1877" s="388" t="s">
        <v>56</v>
      </c>
      <c r="F1877" s="378">
        <v>1</v>
      </c>
    </row>
    <row r="1878" spans="1:6" ht="15" customHeight="1">
      <c r="A1878" s="383" t="s">
        <v>8870</v>
      </c>
      <c r="B1878" s="402" t="s">
        <v>7307</v>
      </c>
      <c r="C1878" s="388" t="s">
        <v>6751</v>
      </c>
      <c r="D1878" s="417" t="s">
        <v>8232</v>
      </c>
      <c r="E1878" s="388" t="s">
        <v>220</v>
      </c>
      <c r="F1878" s="380">
        <v>1</v>
      </c>
    </row>
    <row r="1879" spans="1:6" ht="15" customHeight="1">
      <c r="A1879" s="383" t="s">
        <v>8870</v>
      </c>
      <c r="B1879" s="402" t="s">
        <v>7308</v>
      </c>
      <c r="C1879" s="388" t="s">
        <v>8749</v>
      </c>
      <c r="D1879" s="417" t="s">
        <v>8233</v>
      </c>
      <c r="E1879" s="388" t="s">
        <v>56</v>
      </c>
      <c r="F1879" s="378">
        <v>1</v>
      </c>
    </row>
    <row r="1880" spans="1:6" ht="15" customHeight="1">
      <c r="A1880" s="383" t="s">
        <v>8870</v>
      </c>
      <c r="B1880" s="402" t="s">
        <v>7309</v>
      </c>
      <c r="C1880" s="388" t="s">
        <v>8771</v>
      </c>
      <c r="D1880" s="417" t="s">
        <v>8234</v>
      </c>
      <c r="E1880" s="388" t="s">
        <v>56</v>
      </c>
      <c r="F1880" s="378">
        <v>1</v>
      </c>
    </row>
    <row r="1881" spans="1:6" ht="15" customHeight="1">
      <c r="A1881" s="383" t="s">
        <v>8870</v>
      </c>
      <c r="B1881" s="402" t="s">
        <v>7310</v>
      </c>
      <c r="C1881" s="388" t="s">
        <v>6751</v>
      </c>
      <c r="D1881" s="417" t="s">
        <v>8235</v>
      </c>
      <c r="E1881" s="388" t="s">
        <v>220</v>
      </c>
      <c r="F1881" s="378">
        <v>1</v>
      </c>
    </row>
    <row r="1882" spans="1:6" ht="15" customHeight="1">
      <c r="A1882" s="383" t="s">
        <v>8870</v>
      </c>
      <c r="B1882" s="402" t="s">
        <v>7311</v>
      </c>
      <c r="C1882" s="388" t="s">
        <v>6823</v>
      </c>
      <c r="D1882" s="417" t="s">
        <v>8236</v>
      </c>
      <c r="E1882" s="388" t="s">
        <v>56</v>
      </c>
      <c r="F1882" s="378">
        <v>1</v>
      </c>
    </row>
    <row r="1883" spans="1:6" ht="15" customHeight="1">
      <c r="A1883" s="383" t="s">
        <v>8870</v>
      </c>
      <c r="B1883" s="402" t="s">
        <v>7312</v>
      </c>
      <c r="C1883" s="388" t="s">
        <v>8772</v>
      </c>
      <c r="D1883" s="417" t="s">
        <v>8237</v>
      </c>
      <c r="E1883" s="388" t="s">
        <v>56</v>
      </c>
      <c r="F1883" s="378">
        <v>1</v>
      </c>
    </row>
    <row r="1884" spans="1:6" ht="15" customHeight="1">
      <c r="A1884" s="383" t="s">
        <v>8870</v>
      </c>
      <c r="B1884" s="402" t="s">
        <v>7313</v>
      </c>
      <c r="C1884" s="388" t="s">
        <v>6683</v>
      </c>
      <c r="D1884" s="417" t="s">
        <v>8238</v>
      </c>
      <c r="E1884" s="388" t="s">
        <v>56</v>
      </c>
      <c r="F1884" s="380">
        <v>1</v>
      </c>
    </row>
    <row r="1885" spans="1:6" ht="15" customHeight="1">
      <c r="A1885" s="383" t="s">
        <v>8870</v>
      </c>
      <c r="B1885" s="402" t="s">
        <v>6963</v>
      </c>
      <c r="C1885" s="388" t="s">
        <v>6805</v>
      </c>
      <c r="D1885" s="417" t="s">
        <v>6920</v>
      </c>
      <c r="E1885" s="388" t="s">
        <v>56</v>
      </c>
      <c r="F1885" s="378">
        <v>1</v>
      </c>
    </row>
    <row r="1886" spans="1:6" ht="15" customHeight="1">
      <c r="A1886" s="383" t="s">
        <v>8870</v>
      </c>
      <c r="B1886" s="402" t="s">
        <v>6921</v>
      </c>
      <c r="C1886" s="388" t="s">
        <v>6805</v>
      </c>
      <c r="D1886" s="417" t="s">
        <v>6920</v>
      </c>
      <c r="E1886" s="388" t="s">
        <v>56</v>
      </c>
      <c r="F1886" s="378">
        <v>1</v>
      </c>
    </row>
    <row r="1887" spans="1:6" ht="15" customHeight="1">
      <c r="A1887" s="383" t="s">
        <v>8870</v>
      </c>
      <c r="B1887" s="402" t="s">
        <v>7314</v>
      </c>
      <c r="C1887" s="388" t="s">
        <v>8762</v>
      </c>
      <c r="D1887" s="417" t="s">
        <v>8239</v>
      </c>
      <c r="E1887" s="388" t="s">
        <v>220</v>
      </c>
      <c r="F1887" s="378">
        <v>1</v>
      </c>
    </row>
    <row r="1888" spans="1:6" ht="15" customHeight="1">
      <c r="A1888" s="383" t="s">
        <v>8870</v>
      </c>
      <c r="B1888" s="402" t="s">
        <v>7315</v>
      </c>
      <c r="C1888" s="388" t="s">
        <v>8773</v>
      </c>
      <c r="D1888" s="417" t="s">
        <v>8240</v>
      </c>
      <c r="E1888" s="388" t="s">
        <v>220</v>
      </c>
      <c r="F1888" s="378">
        <v>1</v>
      </c>
    </row>
    <row r="1889" spans="1:6" ht="15" customHeight="1">
      <c r="A1889" s="383" t="s">
        <v>8870</v>
      </c>
      <c r="B1889" s="402" t="s">
        <v>7316</v>
      </c>
      <c r="C1889" s="388" t="s">
        <v>8722</v>
      </c>
      <c r="D1889" s="417" t="s">
        <v>8241</v>
      </c>
      <c r="E1889" s="388" t="s">
        <v>67</v>
      </c>
      <c r="F1889" s="378">
        <v>1</v>
      </c>
    </row>
    <row r="1890" spans="1:6" ht="15" customHeight="1">
      <c r="A1890" s="383" t="s">
        <v>8870</v>
      </c>
      <c r="B1890" s="402" t="s">
        <v>7317</v>
      </c>
      <c r="C1890" s="388" t="s">
        <v>8735</v>
      </c>
      <c r="D1890" s="417" t="s">
        <v>8242</v>
      </c>
      <c r="E1890" s="388" t="s">
        <v>56</v>
      </c>
      <c r="F1890" s="380">
        <v>1</v>
      </c>
    </row>
    <row r="1891" spans="1:6" ht="15" customHeight="1">
      <c r="A1891" s="383" t="s">
        <v>8870</v>
      </c>
      <c r="B1891" s="402" t="s">
        <v>7318</v>
      </c>
      <c r="C1891" s="388" t="s">
        <v>6683</v>
      </c>
      <c r="D1891" s="417" t="s">
        <v>8243</v>
      </c>
      <c r="E1891" s="388" t="s">
        <v>56</v>
      </c>
      <c r="F1891" s="378">
        <v>1</v>
      </c>
    </row>
    <row r="1892" spans="1:6" ht="15" customHeight="1">
      <c r="A1892" s="383" t="s">
        <v>8870</v>
      </c>
      <c r="B1892" s="402" t="s">
        <v>7319</v>
      </c>
      <c r="C1892" s="388" t="s">
        <v>6683</v>
      </c>
      <c r="D1892" s="417" t="s">
        <v>8243</v>
      </c>
      <c r="E1892" s="388" t="s">
        <v>56</v>
      </c>
      <c r="F1892" s="378">
        <v>1</v>
      </c>
    </row>
    <row r="1893" spans="1:6" ht="15" customHeight="1">
      <c r="A1893" s="383" t="s">
        <v>8870</v>
      </c>
      <c r="B1893" s="402" t="s">
        <v>7320</v>
      </c>
      <c r="C1893" s="388" t="s">
        <v>8754</v>
      </c>
      <c r="D1893" s="417" t="s">
        <v>8244</v>
      </c>
      <c r="E1893" s="388" t="s">
        <v>56</v>
      </c>
      <c r="F1893" s="378">
        <v>1</v>
      </c>
    </row>
    <row r="1894" spans="1:6" ht="15" customHeight="1">
      <c r="A1894" s="383" t="s">
        <v>8870</v>
      </c>
      <c r="B1894" s="402" t="s">
        <v>7321</v>
      </c>
      <c r="C1894" s="388" t="s">
        <v>8754</v>
      </c>
      <c r="D1894" s="417" t="s">
        <v>8244</v>
      </c>
      <c r="E1894" s="388" t="s">
        <v>56</v>
      </c>
      <c r="F1894" s="378">
        <v>1</v>
      </c>
    </row>
    <row r="1895" spans="1:6" ht="15" customHeight="1">
      <c r="A1895" s="383" t="s">
        <v>8870</v>
      </c>
      <c r="B1895" s="402" t="s">
        <v>7322</v>
      </c>
      <c r="C1895" s="388" t="s">
        <v>8754</v>
      </c>
      <c r="D1895" s="417" t="s">
        <v>8244</v>
      </c>
      <c r="E1895" s="388" t="s">
        <v>56</v>
      </c>
      <c r="F1895" s="378">
        <v>1</v>
      </c>
    </row>
    <row r="1896" spans="1:6" ht="15" customHeight="1">
      <c r="A1896" s="383" t="s">
        <v>8870</v>
      </c>
      <c r="B1896" s="402" t="s">
        <v>7323</v>
      </c>
      <c r="C1896" s="388" t="s">
        <v>8754</v>
      </c>
      <c r="D1896" s="417" t="s">
        <v>8244</v>
      </c>
      <c r="E1896" s="388" t="s">
        <v>56</v>
      </c>
      <c r="F1896" s="380">
        <v>1</v>
      </c>
    </row>
    <row r="1897" spans="1:6" ht="15" customHeight="1">
      <c r="A1897" s="383" t="s">
        <v>8870</v>
      </c>
      <c r="B1897" s="402" t="s">
        <v>7324</v>
      </c>
      <c r="C1897" s="388" t="s">
        <v>8754</v>
      </c>
      <c r="D1897" s="417" t="s">
        <v>8244</v>
      </c>
      <c r="E1897" s="388" t="s">
        <v>56</v>
      </c>
      <c r="F1897" s="378">
        <v>1</v>
      </c>
    </row>
    <row r="1898" spans="1:6" ht="15" customHeight="1">
      <c r="A1898" s="383" t="s">
        <v>8870</v>
      </c>
      <c r="B1898" s="402" t="s">
        <v>7325</v>
      </c>
      <c r="C1898" s="388" t="s">
        <v>7142</v>
      </c>
      <c r="D1898" s="417" t="s">
        <v>8245</v>
      </c>
      <c r="E1898" s="388" t="s">
        <v>56</v>
      </c>
      <c r="F1898" s="378">
        <v>1</v>
      </c>
    </row>
    <row r="1899" spans="1:6" ht="15" customHeight="1">
      <c r="A1899" s="383" t="s">
        <v>8870</v>
      </c>
      <c r="B1899" s="402" t="s">
        <v>7326</v>
      </c>
      <c r="C1899" s="388" t="s">
        <v>7142</v>
      </c>
      <c r="D1899" s="417" t="s">
        <v>8245</v>
      </c>
      <c r="E1899" s="388" t="s">
        <v>56</v>
      </c>
      <c r="F1899" s="378">
        <v>1</v>
      </c>
    </row>
    <row r="1900" spans="1:6" ht="15" customHeight="1">
      <c r="A1900" s="383" t="s">
        <v>8870</v>
      </c>
      <c r="B1900" s="402" t="s">
        <v>7028</v>
      </c>
      <c r="C1900" s="388" t="s">
        <v>6776</v>
      </c>
      <c r="D1900" s="417" t="s">
        <v>7027</v>
      </c>
      <c r="E1900" s="388" t="s">
        <v>56</v>
      </c>
      <c r="F1900" s="378">
        <v>1</v>
      </c>
    </row>
    <row r="1901" spans="1:6" ht="15" customHeight="1">
      <c r="A1901" s="383" t="s">
        <v>8870</v>
      </c>
      <c r="B1901" s="402" t="s">
        <v>7327</v>
      </c>
      <c r="C1901" s="388" t="s">
        <v>6689</v>
      </c>
      <c r="D1901" s="417" t="s">
        <v>8246</v>
      </c>
      <c r="E1901" s="388" t="s">
        <v>56</v>
      </c>
      <c r="F1901" s="378">
        <v>1</v>
      </c>
    </row>
    <row r="1902" spans="1:6" ht="15" customHeight="1">
      <c r="A1902" s="383" t="s">
        <v>8870</v>
      </c>
      <c r="B1902" s="402" t="s">
        <v>7328</v>
      </c>
      <c r="C1902" s="388" t="s">
        <v>6684</v>
      </c>
      <c r="D1902" s="417" t="s">
        <v>6717</v>
      </c>
      <c r="E1902" s="388" t="s">
        <v>56</v>
      </c>
      <c r="F1902" s="380">
        <v>1</v>
      </c>
    </row>
    <row r="1903" spans="1:6" ht="15" customHeight="1">
      <c r="A1903" s="383" t="s">
        <v>8870</v>
      </c>
      <c r="B1903" s="402" t="s">
        <v>6718</v>
      </c>
      <c r="C1903" s="388" t="s">
        <v>8880</v>
      </c>
      <c r="D1903" s="417" t="s">
        <v>6717</v>
      </c>
      <c r="E1903" s="388" t="s">
        <v>56</v>
      </c>
      <c r="F1903" s="378">
        <v>1</v>
      </c>
    </row>
    <row r="1904" spans="1:6" ht="15" customHeight="1">
      <c r="A1904" s="383" t="s">
        <v>8870</v>
      </c>
      <c r="B1904" s="402" t="s">
        <v>6847</v>
      </c>
      <c r="C1904" s="388" t="s">
        <v>6684</v>
      </c>
      <c r="D1904" s="417" t="s">
        <v>6717</v>
      </c>
      <c r="E1904" s="388" t="s">
        <v>56</v>
      </c>
      <c r="F1904" s="378">
        <v>1</v>
      </c>
    </row>
    <row r="1905" spans="1:6" ht="15" customHeight="1">
      <c r="A1905" s="383" t="s">
        <v>8870</v>
      </c>
      <c r="B1905" s="402" t="s">
        <v>7329</v>
      </c>
      <c r="C1905" s="388" t="s">
        <v>6684</v>
      </c>
      <c r="D1905" s="417" t="s">
        <v>6717</v>
      </c>
      <c r="E1905" s="388" t="s">
        <v>56</v>
      </c>
      <c r="F1905" s="378">
        <v>1</v>
      </c>
    </row>
    <row r="1906" spans="1:6" ht="15" customHeight="1">
      <c r="A1906" s="383" t="s">
        <v>8870</v>
      </c>
      <c r="B1906" s="402" t="s">
        <v>7330</v>
      </c>
      <c r="C1906" s="388" t="s">
        <v>6742</v>
      </c>
      <c r="D1906" s="417" t="s">
        <v>8247</v>
      </c>
      <c r="E1906" s="388" t="s">
        <v>56</v>
      </c>
      <c r="F1906" s="378">
        <v>1</v>
      </c>
    </row>
    <row r="1907" spans="1:6" ht="15" customHeight="1">
      <c r="A1907" s="383" t="s">
        <v>8870</v>
      </c>
      <c r="B1907" s="402" t="s">
        <v>7331</v>
      </c>
      <c r="C1907" s="388" t="s">
        <v>6796</v>
      </c>
      <c r="D1907" s="417" t="s">
        <v>8248</v>
      </c>
      <c r="E1907" s="388" t="s">
        <v>56</v>
      </c>
      <c r="F1907" s="378">
        <v>1</v>
      </c>
    </row>
    <row r="1908" spans="1:6" ht="15" customHeight="1">
      <c r="A1908" s="383" t="s">
        <v>8870</v>
      </c>
      <c r="B1908" s="402" t="s">
        <v>7332</v>
      </c>
      <c r="C1908" s="388" t="s">
        <v>6751</v>
      </c>
      <c r="D1908" s="417" t="s">
        <v>8249</v>
      </c>
      <c r="E1908" s="388" t="s">
        <v>220</v>
      </c>
      <c r="F1908" s="380">
        <v>1</v>
      </c>
    </row>
    <row r="1909" spans="1:6" ht="15" customHeight="1">
      <c r="A1909" s="383" t="s">
        <v>8870</v>
      </c>
      <c r="B1909" s="402" t="s">
        <v>7333</v>
      </c>
      <c r="C1909" s="388" t="s">
        <v>6751</v>
      </c>
      <c r="D1909" s="417" t="s">
        <v>8249</v>
      </c>
      <c r="E1909" s="388" t="s">
        <v>220</v>
      </c>
      <c r="F1909" s="378">
        <v>1</v>
      </c>
    </row>
    <row r="1910" spans="1:6" ht="15" customHeight="1">
      <c r="A1910" s="383" t="s">
        <v>8870</v>
      </c>
      <c r="B1910" s="402" t="s">
        <v>7334</v>
      </c>
      <c r="C1910" s="388" t="s">
        <v>6751</v>
      </c>
      <c r="D1910" s="417" t="s">
        <v>8249</v>
      </c>
      <c r="E1910" s="388" t="s">
        <v>220</v>
      </c>
      <c r="F1910" s="378">
        <v>1</v>
      </c>
    </row>
    <row r="1911" spans="1:6" ht="15" customHeight="1">
      <c r="A1911" s="383" t="s">
        <v>8870</v>
      </c>
      <c r="B1911" s="402" t="s">
        <v>7335</v>
      </c>
      <c r="C1911" s="388" t="s">
        <v>6751</v>
      </c>
      <c r="D1911" s="417" t="s">
        <v>8249</v>
      </c>
      <c r="E1911" s="388" t="s">
        <v>220</v>
      </c>
      <c r="F1911" s="378">
        <v>1</v>
      </c>
    </row>
    <row r="1912" spans="1:6" ht="15" customHeight="1">
      <c r="A1912" s="383" t="s">
        <v>8870</v>
      </c>
      <c r="B1912" s="402" t="s">
        <v>7336</v>
      </c>
      <c r="C1912" s="388" t="s">
        <v>6751</v>
      </c>
      <c r="D1912" s="417" t="s">
        <v>8249</v>
      </c>
      <c r="E1912" s="388" t="s">
        <v>220</v>
      </c>
      <c r="F1912" s="378">
        <v>1</v>
      </c>
    </row>
    <row r="1913" spans="1:6" ht="15" customHeight="1">
      <c r="A1913" s="383" t="s">
        <v>8870</v>
      </c>
      <c r="B1913" s="402" t="s">
        <v>7337</v>
      </c>
      <c r="C1913" s="388" t="s">
        <v>6751</v>
      </c>
      <c r="D1913" s="417" t="s">
        <v>8249</v>
      </c>
      <c r="E1913" s="388" t="s">
        <v>220</v>
      </c>
      <c r="F1913" s="378">
        <v>1</v>
      </c>
    </row>
    <row r="1914" spans="1:6" ht="15" customHeight="1">
      <c r="A1914" s="383" t="s">
        <v>8870</v>
      </c>
      <c r="B1914" s="402" t="s">
        <v>7338</v>
      </c>
      <c r="C1914" s="388" t="s">
        <v>6751</v>
      </c>
      <c r="D1914" s="417" t="s">
        <v>8249</v>
      </c>
      <c r="E1914" s="388" t="s">
        <v>220</v>
      </c>
      <c r="F1914" s="380">
        <v>1</v>
      </c>
    </row>
    <row r="1915" spans="1:6" ht="15" customHeight="1">
      <c r="A1915" s="383" t="s">
        <v>8870</v>
      </c>
      <c r="B1915" s="402" t="s">
        <v>7339</v>
      </c>
      <c r="C1915" s="388" t="s">
        <v>6776</v>
      </c>
      <c r="D1915" s="417" t="s">
        <v>8250</v>
      </c>
      <c r="E1915" s="388" t="s">
        <v>56</v>
      </c>
      <c r="F1915" s="378">
        <v>1</v>
      </c>
    </row>
    <row r="1916" spans="1:6" ht="15" customHeight="1">
      <c r="A1916" s="383" t="s">
        <v>8870</v>
      </c>
      <c r="B1916" s="402" t="s">
        <v>7340</v>
      </c>
      <c r="C1916" s="388" t="s">
        <v>8764</v>
      </c>
      <c r="D1916" s="417" t="s">
        <v>8251</v>
      </c>
      <c r="E1916" s="388" t="s">
        <v>220</v>
      </c>
      <c r="F1916" s="378">
        <v>1</v>
      </c>
    </row>
    <row r="1917" spans="1:6" ht="15" customHeight="1">
      <c r="A1917" s="383" t="s">
        <v>8870</v>
      </c>
      <c r="B1917" s="402" t="s">
        <v>7341</v>
      </c>
      <c r="C1917" s="388" t="s">
        <v>6826</v>
      </c>
      <c r="D1917" s="417" t="s">
        <v>8252</v>
      </c>
      <c r="E1917" s="388" t="s">
        <v>56</v>
      </c>
      <c r="F1917" s="378">
        <v>1</v>
      </c>
    </row>
    <row r="1918" spans="1:6" ht="15" customHeight="1">
      <c r="A1918" s="383" t="s">
        <v>8870</v>
      </c>
      <c r="B1918" s="402" t="s">
        <v>7342</v>
      </c>
      <c r="C1918" s="388" t="s">
        <v>6826</v>
      </c>
      <c r="D1918" s="417" t="s">
        <v>8252</v>
      </c>
      <c r="E1918" s="388" t="s">
        <v>56</v>
      </c>
      <c r="F1918" s="378">
        <v>1</v>
      </c>
    </row>
    <row r="1919" spans="1:6" ht="15" customHeight="1">
      <c r="A1919" s="383" t="s">
        <v>8870</v>
      </c>
      <c r="B1919" s="402" t="s">
        <v>7343</v>
      </c>
      <c r="C1919" s="388" t="s">
        <v>6826</v>
      </c>
      <c r="D1919" s="417" t="s">
        <v>8253</v>
      </c>
      <c r="E1919" s="388" t="s">
        <v>56</v>
      </c>
      <c r="F1919" s="378">
        <v>1</v>
      </c>
    </row>
    <row r="1920" spans="1:6" ht="15" customHeight="1">
      <c r="A1920" s="383" t="s">
        <v>8870</v>
      </c>
      <c r="B1920" s="402" t="s">
        <v>7344</v>
      </c>
      <c r="C1920" s="388" t="s">
        <v>6826</v>
      </c>
      <c r="D1920" s="417" t="s">
        <v>8253</v>
      </c>
      <c r="E1920" s="388" t="s">
        <v>56</v>
      </c>
      <c r="F1920" s="380">
        <v>1</v>
      </c>
    </row>
    <row r="1921" spans="1:6" ht="15" customHeight="1">
      <c r="A1921" s="383" t="s">
        <v>8870</v>
      </c>
      <c r="B1921" s="402" t="s">
        <v>7345</v>
      </c>
      <c r="C1921" s="388" t="s">
        <v>6826</v>
      </c>
      <c r="D1921" s="417" t="s">
        <v>8254</v>
      </c>
      <c r="E1921" s="388" t="s">
        <v>56</v>
      </c>
      <c r="F1921" s="378">
        <v>1</v>
      </c>
    </row>
    <row r="1922" spans="1:6" ht="15" customHeight="1">
      <c r="A1922" s="383" t="s">
        <v>8870</v>
      </c>
      <c r="B1922" s="402" t="s">
        <v>7346</v>
      </c>
      <c r="C1922" s="388" t="s">
        <v>6826</v>
      </c>
      <c r="D1922" s="417" t="s">
        <v>8254</v>
      </c>
      <c r="E1922" s="388" t="s">
        <v>56</v>
      </c>
      <c r="F1922" s="378">
        <v>1</v>
      </c>
    </row>
    <row r="1923" spans="1:6" ht="15" customHeight="1">
      <c r="A1923" s="383" t="s">
        <v>8870</v>
      </c>
      <c r="B1923" s="402" t="s">
        <v>7347</v>
      </c>
      <c r="C1923" s="388" t="s">
        <v>6826</v>
      </c>
      <c r="D1923" s="417" t="s">
        <v>8254</v>
      </c>
      <c r="E1923" s="388" t="s">
        <v>56</v>
      </c>
      <c r="F1923" s="378">
        <v>1</v>
      </c>
    </row>
    <row r="1924" spans="1:6" ht="15" customHeight="1">
      <c r="A1924" s="383" t="s">
        <v>8870</v>
      </c>
      <c r="B1924" s="402" t="s">
        <v>6825</v>
      </c>
      <c r="C1924" s="388" t="s">
        <v>6826</v>
      </c>
      <c r="D1924" s="417" t="s">
        <v>6824</v>
      </c>
      <c r="E1924" s="388" t="s">
        <v>56</v>
      </c>
      <c r="F1924" s="378">
        <v>1</v>
      </c>
    </row>
    <row r="1925" spans="1:6" ht="15" customHeight="1">
      <c r="A1925" s="383" t="s">
        <v>8870</v>
      </c>
      <c r="B1925" s="402" t="s">
        <v>7348</v>
      </c>
      <c r="C1925" s="388" t="s">
        <v>6826</v>
      </c>
      <c r="D1925" s="417" t="s">
        <v>6824</v>
      </c>
      <c r="E1925" s="388" t="s">
        <v>56</v>
      </c>
      <c r="F1925" s="378">
        <v>1</v>
      </c>
    </row>
    <row r="1926" spans="1:6" ht="15" customHeight="1">
      <c r="A1926" s="383" t="s">
        <v>8870</v>
      </c>
      <c r="B1926" s="402" t="s">
        <v>7349</v>
      </c>
      <c r="C1926" s="388" t="s">
        <v>6826</v>
      </c>
      <c r="D1926" s="417" t="s">
        <v>8255</v>
      </c>
      <c r="E1926" s="388" t="s">
        <v>56</v>
      </c>
      <c r="F1926" s="380">
        <v>1</v>
      </c>
    </row>
    <row r="1927" spans="1:6" ht="15" customHeight="1">
      <c r="A1927" s="383" t="s">
        <v>8870</v>
      </c>
      <c r="B1927" s="402" t="s">
        <v>7350</v>
      </c>
      <c r="C1927" s="388" t="s">
        <v>6826</v>
      </c>
      <c r="D1927" s="417" t="s">
        <v>8256</v>
      </c>
      <c r="E1927" s="388" t="s">
        <v>56</v>
      </c>
      <c r="F1927" s="378">
        <v>1</v>
      </c>
    </row>
    <row r="1928" spans="1:6" ht="15" customHeight="1">
      <c r="A1928" s="383" t="s">
        <v>8870</v>
      </c>
      <c r="B1928" s="402" t="s">
        <v>7351</v>
      </c>
      <c r="C1928" s="388" t="s">
        <v>6826</v>
      </c>
      <c r="D1928" s="417" t="s">
        <v>8256</v>
      </c>
      <c r="E1928" s="388" t="s">
        <v>56</v>
      </c>
      <c r="F1928" s="378">
        <v>1</v>
      </c>
    </row>
    <row r="1929" spans="1:6" ht="15" customHeight="1">
      <c r="A1929" s="383" t="s">
        <v>8870</v>
      </c>
      <c r="B1929" s="402" t="s">
        <v>7352</v>
      </c>
      <c r="C1929" s="388" t="s">
        <v>6826</v>
      </c>
      <c r="D1929" s="417" t="s">
        <v>8256</v>
      </c>
      <c r="E1929" s="388" t="s">
        <v>56</v>
      </c>
      <c r="F1929" s="378">
        <v>1</v>
      </c>
    </row>
    <row r="1930" spans="1:6" ht="15" customHeight="1">
      <c r="A1930" s="383" t="s">
        <v>8870</v>
      </c>
      <c r="B1930" s="402" t="s">
        <v>7041</v>
      </c>
      <c r="C1930" s="388" t="s">
        <v>6826</v>
      </c>
      <c r="D1930" s="417" t="s">
        <v>7040</v>
      </c>
      <c r="E1930" s="388" t="s">
        <v>56</v>
      </c>
      <c r="F1930" s="378">
        <v>1</v>
      </c>
    </row>
    <row r="1931" spans="1:6" ht="15" customHeight="1">
      <c r="A1931" s="383" t="s">
        <v>8870</v>
      </c>
      <c r="B1931" s="402" t="s">
        <v>7353</v>
      </c>
      <c r="C1931" s="388" t="s">
        <v>6826</v>
      </c>
      <c r="D1931" s="417" t="s">
        <v>8257</v>
      </c>
      <c r="E1931" s="388" t="s">
        <v>56</v>
      </c>
      <c r="F1931" s="378">
        <v>1</v>
      </c>
    </row>
    <row r="1932" spans="1:6" ht="15" customHeight="1">
      <c r="A1932" s="383" t="s">
        <v>8870</v>
      </c>
      <c r="B1932" s="402" t="s">
        <v>7354</v>
      </c>
      <c r="C1932" s="388" t="s">
        <v>8764</v>
      </c>
      <c r="D1932" s="417" t="s">
        <v>8258</v>
      </c>
      <c r="E1932" s="388" t="s">
        <v>220</v>
      </c>
      <c r="F1932" s="380">
        <v>1</v>
      </c>
    </row>
    <row r="1933" spans="1:6" ht="15" customHeight="1">
      <c r="A1933" s="383" t="s">
        <v>8870</v>
      </c>
      <c r="B1933" s="402" t="s">
        <v>7355</v>
      </c>
      <c r="C1933" s="388" t="s">
        <v>8774</v>
      </c>
      <c r="D1933" s="417" t="s">
        <v>8259</v>
      </c>
      <c r="E1933" s="388" t="s">
        <v>220</v>
      </c>
      <c r="F1933" s="378">
        <v>1</v>
      </c>
    </row>
    <row r="1934" spans="1:6" ht="15" customHeight="1">
      <c r="A1934" s="383" t="s">
        <v>8870</v>
      </c>
      <c r="B1934" s="402" t="s">
        <v>7356</v>
      </c>
      <c r="C1934" s="388" t="s">
        <v>8764</v>
      </c>
      <c r="D1934" s="417" t="s">
        <v>8260</v>
      </c>
      <c r="E1934" s="388" t="s">
        <v>220</v>
      </c>
      <c r="F1934" s="378">
        <v>1</v>
      </c>
    </row>
    <row r="1935" spans="1:6" ht="15" customHeight="1">
      <c r="A1935" s="383" t="s">
        <v>8870</v>
      </c>
      <c r="B1935" s="402" t="s">
        <v>7357</v>
      </c>
      <c r="C1935" s="388" t="s">
        <v>8764</v>
      </c>
      <c r="D1935" s="417" t="s">
        <v>8260</v>
      </c>
      <c r="E1935" s="388" t="s">
        <v>220</v>
      </c>
      <c r="F1935" s="378">
        <v>1</v>
      </c>
    </row>
    <row r="1936" spans="1:6" ht="15" customHeight="1">
      <c r="A1936" s="383" t="s">
        <v>8870</v>
      </c>
      <c r="B1936" s="402" t="s">
        <v>6993</v>
      </c>
      <c r="C1936" s="388" t="s">
        <v>6776</v>
      </c>
      <c r="D1936" s="417" t="s">
        <v>6992</v>
      </c>
      <c r="E1936" s="388" t="s">
        <v>56</v>
      </c>
      <c r="F1936" s="378">
        <v>1</v>
      </c>
    </row>
    <row r="1937" spans="1:6" ht="15" customHeight="1">
      <c r="A1937" s="383" t="s">
        <v>8870</v>
      </c>
      <c r="B1937" s="402" t="s">
        <v>7358</v>
      </c>
      <c r="C1937" s="388" t="s">
        <v>6742</v>
      </c>
      <c r="D1937" s="417" t="s">
        <v>8261</v>
      </c>
      <c r="E1937" s="388" t="s">
        <v>56</v>
      </c>
      <c r="F1937" s="378">
        <v>1</v>
      </c>
    </row>
    <row r="1938" spans="1:6" ht="15" customHeight="1">
      <c r="A1938" s="383" t="s">
        <v>8870</v>
      </c>
      <c r="B1938" s="402" t="s">
        <v>7359</v>
      </c>
      <c r="C1938" s="388" t="s">
        <v>8764</v>
      </c>
      <c r="D1938" s="417" t="s">
        <v>8262</v>
      </c>
      <c r="E1938" s="388" t="s">
        <v>220</v>
      </c>
      <c r="F1938" s="380">
        <v>1</v>
      </c>
    </row>
    <row r="1939" spans="1:6" ht="15" customHeight="1">
      <c r="A1939" s="383" t="s">
        <v>8870</v>
      </c>
      <c r="B1939" s="402" t="s">
        <v>7360</v>
      </c>
      <c r="C1939" s="388" t="s">
        <v>8764</v>
      </c>
      <c r="D1939" s="417" t="s">
        <v>8262</v>
      </c>
      <c r="E1939" s="388" t="s">
        <v>220</v>
      </c>
      <c r="F1939" s="378">
        <v>1</v>
      </c>
    </row>
    <row r="1940" spans="1:6" ht="15" customHeight="1">
      <c r="A1940" s="383" t="s">
        <v>8870</v>
      </c>
      <c r="B1940" s="402" t="s">
        <v>7113</v>
      </c>
      <c r="C1940" s="388" t="s">
        <v>6684</v>
      </c>
      <c r="D1940" s="417" t="s">
        <v>6694</v>
      </c>
      <c r="E1940" s="388" t="s">
        <v>56</v>
      </c>
      <c r="F1940" s="378">
        <v>1</v>
      </c>
    </row>
    <row r="1941" spans="1:6" ht="15" customHeight="1">
      <c r="A1941" s="383" t="s">
        <v>8870</v>
      </c>
      <c r="B1941" s="402" t="s">
        <v>7361</v>
      </c>
      <c r="C1941" s="388" t="s">
        <v>8762</v>
      </c>
      <c r="D1941" s="417" t="s">
        <v>8263</v>
      </c>
      <c r="E1941" s="388" t="s">
        <v>220</v>
      </c>
      <c r="F1941" s="378">
        <v>1</v>
      </c>
    </row>
    <row r="1942" spans="1:6" ht="15" customHeight="1">
      <c r="A1942" s="383" t="s">
        <v>8870</v>
      </c>
      <c r="B1942" s="402" t="s">
        <v>7362</v>
      </c>
      <c r="C1942" s="388" t="s">
        <v>7142</v>
      </c>
      <c r="D1942" s="417" t="s">
        <v>8264</v>
      </c>
      <c r="E1942" s="388" t="s">
        <v>56</v>
      </c>
      <c r="F1942" s="378">
        <v>1</v>
      </c>
    </row>
    <row r="1943" spans="1:6" ht="15" customHeight="1">
      <c r="A1943" s="383" t="s">
        <v>8870</v>
      </c>
      <c r="B1943" s="402" t="s">
        <v>7363</v>
      </c>
      <c r="C1943" s="388" t="s">
        <v>7142</v>
      </c>
      <c r="D1943" s="417" t="s">
        <v>8264</v>
      </c>
      <c r="E1943" s="388" t="s">
        <v>56</v>
      </c>
      <c r="F1943" s="378">
        <v>1</v>
      </c>
    </row>
    <row r="1944" spans="1:6" ht="15" customHeight="1">
      <c r="A1944" s="383" t="s">
        <v>8870</v>
      </c>
      <c r="B1944" s="402" t="s">
        <v>7364</v>
      </c>
      <c r="C1944" s="388" t="s">
        <v>7142</v>
      </c>
      <c r="D1944" s="417" t="s">
        <v>8264</v>
      </c>
      <c r="E1944" s="388" t="s">
        <v>56</v>
      </c>
      <c r="F1944" s="380">
        <v>1</v>
      </c>
    </row>
    <row r="1945" spans="1:6" ht="15" customHeight="1">
      <c r="A1945" s="383" t="s">
        <v>8870</v>
      </c>
      <c r="B1945" s="402" t="s">
        <v>7365</v>
      </c>
      <c r="C1945" s="388" t="s">
        <v>8746</v>
      </c>
      <c r="D1945" s="417" t="s">
        <v>8265</v>
      </c>
      <c r="E1945" s="388" t="s">
        <v>220</v>
      </c>
      <c r="F1945" s="378">
        <v>1</v>
      </c>
    </row>
    <row r="1946" spans="1:6" ht="15" customHeight="1">
      <c r="A1946" s="383" t="s">
        <v>8870</v>
      </c>
      <c r="B1946" s="402" t="s">
        <v>7366</v>
      </c>
      <c r="C1946" s="388" t="s">
        <v>8746</v>
      </c>
      <c r="D1946" s="417" t="s">
        <v>8265</v>
      </c>
      <c r="E1946" s="388" t="s">
        <v>220</v>
      </c>
      <c r="F1946" s="378">
        <v>1</v>
      </c>
    </row>
    <row r="1947" spans="1:6" ht="15" customHeight="1">
      <c r="A1947" s="383" t="s">
        <v>8870</v>
      </c>
      <c r="B1947" s="402" t="s">
        <v>7367</v>
      </c>
      <c r="C1947" s="388" t="s">
        <v>8761</v>
      </c>
      <c r="D1947" s="417" t="s">
        <v>8266</v>
      </c>
      <c r="E1947" s="388" t="s">
        <v>67</v>
      </c>
      <c r="F1947" s="378">
        <v>1</v>
      </c>
    </row>
    <row r="1948" spans="1:6" ht="15" customHeight="1">
      <c r="A1948" s="383" t="s">
        <v>8870</v>
      </c>
      <c r="B1948" s="402" t="s">
        <v>7368</v>
      </c>
      <c r="C1948" s="388" t="s">
        <v>8761</v>
      </c>
      <c r="D1948" s="417" t="s">
        <v>8266</v>
      </c>
      <c r="E1948" s="388" t="s">
        <v>67</v>
      </c>
      <c r="F1948" s="378">
        <v>1</v>
      </c>
    </row>
    <row r="1949" spans="1:6" ht="15" customHeight="1">
      <c r="A1949" s="383" t="s">
        <v>8870</v>
      </c>
      <c r="B1949" s="402" t="s">
        <v>7369</v>
      </c>
      <c r="C1949" s="388" t="s">
        <v>6826</v>
      </c>
      <c r="D1949" s="417" t="s">
        <v>8267</v>
      </c>
      <c r="E1949" s="388" t="s">
        <v>56</v>
      </c>
      <c r="F1949" s="378">
        <v>1</v>
      </c>
    </row>
    <row r="1950" spans="1:6" ht="15" customHeight="1">
      <c r="A1950" s="383" t="s">
        <v>8870</v>
      </c>
      <c r="B1950" s="402" t="s">
        <v>7370</v>
      </c>
      <c r="C1950" s="388" t="s">
        <v>6826</v>
      </c>
      <c r="D1950" s="417" t="s">
        <v>8267</v>
      </c>
      <c r="E1950" s="388" t="s">
        <v>56</v>
      </c>
      <c r="F1950" s="380">
        <v>1</v>
      </c>
    </row>
    <row r="1951" spans="1:6" ht="15" customHeight="1">
      <c r="A1951" s="383" t="s">
        <v>8870</v>
      </c>
      <c r="B1951" s="402" t="s">
        <v>7371</v>
      </c>
      <c r="C1951" s="388" t="s">
        <v>6826</v>
      </c>
      <c r="D1951" s="417" t="s">
        <v>8267</v>
      </c>
      <c r="E1951" s="388" t="s">
        <v>56</v>
      </c>
      <c r="F1951" s="378">
        <v>1</v>
      </c>
    </row>
    <row r="1952" spans="1:6" ht="15" customHeight="1">
      <c r="A1952" s="383" t="s">
        <v>8870</v>
      </c>
      <c r="B1952" s="402" t="s">
        <v>7115</v>
      </c>
      <c r="C1952" s="388" t="s">
        <v>7116</v>
      </c>
      <c r="D1952" s="417" t="s">
        <v>7114</v>
      </c>
      <c r="E1952" s="388" t="s">
        <v>56</v>
      </c>
      <c r="F1952" s="378">
        <v>1</v>
      </c>
    </row>
    <row r="1953" spans="1:6" ht="15" customHeight="1">
      <c r="A1953" s="383" t="s">
        <v>8870</v>
      </c>
      <c r="B1953" s="402" t="s">
        <v>7372</v>
      </c>
      <c r="C1953" s="388" t="s">
        <v>8740</v>
      </c>
      <c r="D1953" s="417" t="s">
        <v>8268</v>
      </c>
      <c r="E1953" s="388" t="s">
        <v>56</v>
      </c>
      <c r="F1953" s="378">
        <v>1</v>
      </c>
    </row>
    <row r="1954" spans="1:6" ht="15" customHeight="1">
      <c r="A1954" s="383" t="s">
        <v>8870</v>
      </c>
      <c r="B1954" s="402" t="s">
        <v>7373</v>
      </c>
      <c r="C1954" s="388" t="s">
        <v>7096</v>
      </c>
      <c r="D1954" s="417" t="s">
        <v>8269</v>
      </c>
      <c r="E1954" s="388" t="s">
        <v>56</v>
      </c>
      <c r="F1954" s="378">
        <v>1</v>
      </c>
    </row>
    <row r="1955" spans="1:6" ht="15" customHeight="1">
      <c r="A1955" s="383" t="s">
        <v>8870</v>
      </c>
      <c r="B1955" s="402" t="s">
        <v>7374</v>
      </c>
      <c r="C1955" s="388" t="s">
        <v>6826</v>
      </c>
      <c r="D1955" s="417" t="s">
        <v>8270</v>
      </c>
      <c r="E1955" s="388" t="s">
        <v>56</v>
      </c>
      <c r="F1955" s="378">
        <v>1</v>
      </c>
    </row>
    <row r="1956" spans="1:6" ht="15" customHeight="1">
      <c r="A1956" s="383" t="s">
        <v>8870</v>
      </c>
      <c r="B1956" s="402" t="s">
        <v>7375</v>
      </c>
      <c r="C1956" s="388" t="s">
        <v>6826</v>
      </c>
      <c r="D1956" s="417" t="s">
        <v>8271</v>
      </c>
      <c r="E1956" s="388" t="s">
        <v>56</v>
      </c>
      <c r="F1956" s="380">
        <v>1</v>
      </c>
    </row>
    <row r="1957" spans="1:6" ht="15" customHeight="1">
      <c r="A1957" s="383" t="s">
        <v>8870</v>
      </c>
      <c r="B1957" s="402" t="s">
        <v>7376</v>
      </c>
      <c r="C1957" s="388" t="s">
        <v>7096</v>
      </c>
      <c r="D1957" s="417" t="s">
        <v>8272</v>
      </c>
      <c r="E1957" s="388" t="s">
        <v>56</v>
      </c>
      <c r="F1957" s="378">
        <v>1</v>
      </c>
    </row>
    <row r="1958" spans="1:6" ht="15" customHeight="1">
      <c r="A1958" s="383" t="s">
        <v>8870</v>
      </c>
      <c r="B1958" s="402" t="s">
        <v>7377</v>
      </c>
      <c r="C1958" s="388" t="s">
        <v>8775</v>
      </c>
      <c r="D1958" s="417" t="s">
        <v>8273</v>
      </c>
      <c r="E1958" s="388" t="s">
        <v>56</v>
      </c>
      <c r="F1958" s="378">
        <v>1</v>
      </c>
    </row>
    <row r="1959" spans="1:6" ht="15" customHeight="1">
      <c r="A1959" s="383" t="s">
        <v>8870</v>
      </c>
      <c r="B1959" s="402" t="s">
        <v>7378</v>
      </c>
      <c r="C1959" s="388" t="s">
        <v>8740</v>
      </c>
      <c r="D1959" s="417" t="s">
        <v>8274</v>
      </c>
      <c r="E1959" s="388" t="s">
        <v>56</v>
      </c>
      <c r="F1959" s="378">
        <v>1</v>
      </c>
    </row>
    <row r="1960" spans="1:6" ht="15" customHeight="1">
      <c r="A1960" s="383" t="s">
        <v>8870</v>
      </c>
      <c r="B1960" s="402" t="s">
        <v>7379</v>
      </c>
      <c r="C1960" s="388" t="s">
        <v>8723</v>
      </c>
      <c r="D1960" s="417" t="s">
        <v>8275</v>
      </c>
      <c r="E1960" s="388" t="s">
        <v>56</v>
      </c>
      <c r="F1960" s="378">
        <v>1</v>
      </c>
    </row>
    <row r="1961" spans="1:6" ht="15" customHeight="1">
      <c r="A1961" s="383" t="s">
        <v>8870</v>
      </c>
      <c r="B1961" s="402" t="s">
        <v>7380</v>
      </c>
      <c r="C1961" s="388" t="s">
        <v>8777</v>
      </c>
      <c r="D1961" s="417" t="s">
        <v>8276</v>
      </c>
      <c r="E1961" s="388" t="s">
        <v>220</v>
      </c>
      <c r="F1961" s="378">
        <v>1</v>
      </c>
    </row>
    <row r="1962" spans="1:6" ht="15" customHeight="1">
      <c r="A1962" s="383" t="s">
        <v>8870</v>
      </c>
      <c r="B1962" s="402" t="s">
        <v>7381</v>
      </c>
      <c r="C1962" s="388" t="s">
        <v>6742</v>
      </c>
      <c r="D1962" s="417" t="s">
        <v>7001</v>
      </c>
      <c r="E1962" s="388" t="s">
        <v>56</v>
      </c>
      <c r="F1962" s="380">
        <v>1</v>
      </c>
    </row>
    <row r="1963" spans="1:6" ht="15" customHeight="1">
      <c r="A1963" s="383" t="s">
        <v>8870</v>
      </c>
      <c r="B1963" s="402" t="s">
        <v>7382</v>
      </c>
      <c r="C1963" s="388" t="s">
        <v>6742</v>
      </c>
      <c r="D1963" s="417" t="s">
        <v>7001</v>
      </c>
      <c r="E1963" s="388" t="s">
        <v>56</v>
      </c>
      <c r="F1963" s="378">
        <v>1</v>
      </c>
    </row>
    <row r="1964" spans="1:6" ht="15" customHeight="1">
      <c r="A1964" s="383" t="s">
        <v>8870</v>
      </c>
      <c r="B1964" s="402" t="s">
        <v>7002</v>
      </c>
      <c r="C1964" s="388" t="s">
        <v>6808</v>
      </c>
      <c r="D1964" s="417" t="s">
        <v>7001</v>
      </c>
      <c r="E1964" s="388" t="s">
        <v>56</v>
      </c>
      <c r="F1964" s="378">
        <v>1</v>
      </c>
    </row>
    <row r="1965" spans="1:6" ht="15" customHeight="1">
      <c r="A1965" s="383" t="s">
        <v>8870</v>
      </c>
      <c r="B1965" s="402" t="s">
        <v>7035</v>
      </c>
      <c r="C1965" s="388" t="s">
        <v>6808</v>
      </c>
      <c r="D1965" s="417" t="s">
        <v>7001</v>
      </c>
      <c r="E1965" s="388" t="s">
        <v>56</v>
      </c>
      <c r="F1965" s="378">
        <v>1</v>
      </c>
    </row>
    <row r="1966" spans="1:6" ht="15" customHeight="1">
      <c r="A1966" s="383" t="s">
        <v>8870</v>
      </c>
      <c r="B1966" s="402" t="s">
        <v>7383</v>
      </c>
      <c r="C1966" s="388" t="s">
        <v>8778</v>
      </c>
      <c r="D1966" s="417" t="s">
        <v>8277</v>
      </c>
      <c r="E1966" s="388" t="s">
        <v>56</v>
      </c>
      <c r="F1966" s="378">
        <v>1</v>
      </c>
    </row>
    <row r="1967" spans="1:6" ht="15" customHeight="1">
      <c r="A1967" s="383" t="s">
        <v>8870</v>
      </c>
      <c r="B1967" s="402" t="s">
        <v>7384</v>
      </c>
      <c r="C1967" s="388" t="s">
        <v>8761</v>
      </c>
      <c r="D1967" s="417" t="s">
        <v>8278</v>
      </c>
      <c r="E1967" s="388" t="s">
        <v>67</v>
      </c>
      <c r="F1967" s="378">
        <v>1</v>
      </c>
    </row>
    <row r="1968" spans="1:6" ht="15" customHeight="1">
      <c r="A1968" s="383" t="s">
        <v>8870</v>
      </c>
      <c r="B1968" s="402" t="s">
        <v>7385</v>
      </c>
      <c r="C1968" s="388" t="s">
        <v>8749</v>
      </c>
      <c r="D1968" s="417" t="s">
        <v>8279</v>
      </c>
      <c r="E1968" s="388" t="s">
        <v>56</v>
      </c>
      <c r="F1968" s="380">
        <v>1</v>
      </c>
    </row>
    <row r="1969" spans="1:6" ht="15" customHeight="1">
      <c r="A1969" s="383" t="s">
        <v>8870</v>
      </c>
      <c r="B1969" s="402" t="s">
        <v>7386</v>
      </c>
      <c r="C1969" s="388" t="s">
        <v>8749</v>
      </c>
      <c r="D1969" s="417" t="s">
        <v>8279</v>
      </c>
      <c r="E1969" s="388" t="s">
        <v>56</v>
      </c>
      <c r="F1969" s="378">
        <v>1</v>
      </c>
    </row>
    <row r="1970" spans="1:6" ht="15" customHeight="1">
      <c r="A1970" s="383" t="s">
        <v>8870</v>
      </c>
      <c r="B1970" s="402" t="s">
        <v>7387</v>
      </c>
      <c r="C1970" s="388" t="s">
        <v>8749</v>
      </c>
      <c r="D1970" s="417" t="s">
        <v>8279</v>
      </c>
      <c r="E1970" s="388" t="s">
        <v>56</v>
      </c>
      <c r="F1970" s="378">
        <v>1</v>
      </c>
    </row>
    <row r="1971" spans="1:6" ht="15" customHeight="1">
      <c r="A1971" s="383" t="s">
        <v>8870</v>
      </c>
      <c r="B1971" s="402" t="s">
        <v>7388</v>
      </c>
      <c r="C1971" s="388" t="s">
        <v>8779</v>
      </c>
      <c r="D1971" s="417" t="s">
        <v>8280</v>
      </c>
      <c r="E1971" s="388" t="s">
        <v>220</v>
      </c>
      <c r="F1971" s="378">
        <v>1</v>
      </c>
    </row>
    <row r="1972" spans="1:6" ht="15" customHeight="1">
      <c r="A1972" s="383" t="s">
        <v>8870</v>
      </c>
      <c r="B1972" s="402" t="s">
        <v>7389</v>
      </c>
      <c r="C1972" s="388" t="s">
        <v>8780</v>
      </c>
      <c r="D1972" s="417" t="s">
        <v>8281</v>
      </c>
      <c r="E1972" s="388" t="s">
        <v>220</v>
      </c>
      <c r="F1972" s="378">
        <v>1</v>
      </c>
    </row>
    <row r="1973" spans="1:6" ht="15" customHeight="1">
      <c r="A1973" s="383" t="s">
        <v>8870</v>
      </c>
      <c r="B1973" s="402" t="s">
        <v>7390</v>
      </c>
      <c r="C1973" s="388" t="s">
        <v>6864</v>
      </c>
      <c r="D1973" s="417" t="s">
        <v>8282</v>
      </c>
      <c r="E1973" s="388" t="s">
        <v>56</v>
      </c>
      <c r="F1973" s="378">
        <v>1</v>
      </c>
    </row>
    <row r="1974" spans="1:6" ht="15" customHeight="1">
      <c r="A1974" s="383" t="s">
        <v>8870</v>
      </c>
      <c r="B1974" s="402" t="s">
        <v>7391</v>
      </c>
      <c r="C1974" s="388" t="s">
        <v>8761</v>
      </c>
      <c r="D1974" s="417" t="s">
        <v>8283</v>
      </c>
      <c r="E1974" s="388" t="s">
        <v>67</v>
      </c>
      <c r="F1974" s="380">
        <v>1</v>
      </c>
    </row>
    <row r="1975" spans="1:6" ht="15" customHeight="1">
      <c r="A1975" s="383" t="s">
        <v>8870</v>
      </c>
      <c r="B1975" s="402" t="s">
        <v>7392</v>
      </c>
      <c r="C1975" s="388" t="s">
        <v>8761</v>
      </c>
      <c r="D1975" s="417" t="s">
        <v>8283</v>
      </c>
      <c r="E1975" s="388" t="s">
        <v>67</v>
      </c>
      <c r="F1975" s="378">
        <v>1</v>
      </c>
    </row>
    <row r="1976" spans="1:6" ht="15" customHeight="1">
      <c r="A1976" s="383" t="s">
        <v>8870</v>
      </c>
      <c r="B1976" s="402" t="s">
        <v>7393</v>
      </c>
      <c r="C1976" s="388" t="s">
        <v>8782</v>
      </c>
      <c r="D1976" s="417" t="s">
        <v>8284</v>
      </c>
      <c r="E1976" s="388" t="s">
        <v>56</v>
      </c>
      <c r="F1976" s="378">
        <v>1</v>
      </c>
    </row>
    <row r="1977" spans="1:6" ht="15" customHeight="1">
      <c r="A1977" s="383" t="s">
        <v>8870</v>
      </c>
      <c r="B1977" s="402" t="s">
        <v>7394</v>
      </c>
      <c r="C1977" s="388" t="s">
        <v>6742</v>
      </c>
      <c r="D1977" s="417" t="s">
        <v>8285</v>
      </c>
      <c r="E1977" s="388" t="s">
        <v>56</v>
      </c>
      <c r="F1977" s="378">
        <v>1</v>
      </c>
    </row>
    <row r="1978" spans="1:6" ht="15" customHeight="1">
      <c r="A1978" s="383" t="s">
        <v>8870</v>
      </c>
      <c r="B1978" s="402" t="s">
        <v>7395</v>
      </c>
      <c r="C1978" s="388" t="s">
        <v>7142</v>
      </c>
      <c r="D1978" s="417" t="s">
        <v>8286</v>
      </c>
      <c r="E1978" s="388" t="s">
        <v>56</v>
      </c>
      <c r="F1978" s="378">
        <v>1</v>
      </c>
    </row>
    <row r="1979" spans="1:6" ht="15" customHeight="1">
      <c r="A1979" s="383" t="s">
        <v>8870</v>
      </c>
      <c r="B1979" s="402" t="s">
        <v>7396</v>
      </c>
      <c r="C1979" s="388" t="s">
        <v>7142</v>
      </c>
      <c r="D1979" s="417" t="s">
        <v>8286</v>
      </c>
      <c r="E1979" s="388" t="s">
        <v>56</v>
      </c>
      <c r="F1979" s="378">
        <v>1</v>
      </c>
    </row>
    <row r="1980" spans="1:6" ht="15" customHeight="1">
      <c r="A1980" s="383" t="s">
        <v>8870</v>
      </c>
      <c r="B1980" s="402" t="s">
        <v>7397</v>
      </c>
      <c r="C1980" s="388" t="s">
        <v>7142</v>
      </c>
      <c r="D1980" s="417" t="s">
        <v>8287</v>
      </c>
      <c r="E1980" s="388" t="s">
        <v>56</v>
      </c>
      <c r="F1980" s="380">
        <v>1</v>
      </c>
    </row>
    <row r="1981" spans="1:6" ht="15" customHeight="1">
      <c r="A1981" s="383" t="s">
        <v>8870</v>
      </c>
      <c r="B1981" s="402" t="s">
        <v>7398</v>
      </c>
      <c r="C1981" s="388" t="s">
        <v>6689</v>
      </c>
      <c r="D1981" s="417" t="s">
        <v>8288</v>
      </c>
      <c r="E1981" s="388" t="s">
        <v>56</v>
      </c>
      <c r="F1981" s="378">
        <v>1</v>
      </c>
    </row>
    <row r="1982" spans="1:6" ht="15" customHeight="1">
      <c r="A1982" s="383" t="s">
        <v>8870</v>
      </c>
      <c r="B1982" s="402" t="s">
        <v>7399</v>
      </c>
      <c r="C1982" s="388" t="s">
        <v>8783</v>
      </c>
      <c r="D1982" s="417" t="s">
        <v>8289</v>
      </c>
      <c r="E1982" s="388" t="s">
        <v>56</v>
      </c>
      <c r="F1982" s="378">
        <v>1</v>
      </c>
    </row>
    <row r="1983" spans="1:6" ht="15" customHeight="1">
      <c r="A1983" s="383" t="s">
        <v>8870</v>
      </c>
      <c r="B1983" s="402" t="s">
        <v>7400</v>
      </c>
      <c r="C1983" s="388" t="s">
        <v>8783</v>
      </c>
      <c r="D1983" s="417" t="s">
        <v>8289</v>
      </c>
      <c r="E1983" s="388" t="s">
        <v>56</v>
      </c>
      <c r="F1983" s="378">
        <v>1</v>
      </c>
    </row>
    <row r="1984" spans="1:6" ht="15" customHeight="1">
      <c r="A1984" s="383" t="s">
        <v>8870</v>
      </c>
      <c r="B1984" s="402" t="s">
        <v>6680</v>
      </c>
      <c r="C1984" s="388" t="s">
        <v>6684</v>
      </c>
      <c r="D1984" s="417" t="s">
        <v>6696</v>
      </c>
      <c r="E1984" s="388" t="s">
        <v>56</v>
      </c>
      <c r="F1984" s="378">
        <v>1</v>
      </c>
    </row>
    <row r="1985" spans="1:6" ht="15" customHeight="1">
      <c r="A1985" s="383" t="s">
        <v>8870</v>
      </c>
      <c r="B1985" s="402" t="s">
        <v>7401</v>
      </c>
      <c r="C1985" s="388" t="s">
        <v>6684</v>
      </c>
      <c r="D1985" s="417" t="s">
        <v>6696</v>
      </c>
      <c r="E1985" s="388" t="s">
        <v>56</v>
      </c>
      <c r="F1985" s="378">
        <v>1</v>
      </c>
    </row>
    <row r="1986" spans="1:6" ht="15" customHeight="1">
      <c r="A1986" s="383" t="s">
        <v>8870</v>
      </c>
      <c r="B1986" s="402" t="s">
        <v>7402</v>
      </c>
      <c r="C1986" s="388" t="s">
        <v>6684</v>
      </c>
      <c r="D1986" s="417" t="s">
        <v>6696</v>
      </c>
      <c r="E1986" s="388" t="s">
        <v>56</v>
      </c>
      <c r="F1986" s="380">
        <v>1</v>
      </c>
    </row>
    <row r="1987" spans="1:6" ht="15" customHeight="1">
      <c r="A1987" s="383" t="s">
        <v>8870</v>
      </c>
      <c r="B1987" s="402" t="s">
        <v>6973</v>
      </c>
      <c r="C1987" s="388" t="s">
        <v>6684</v>
      </c>
      <c r="D1987" s="417" t="s">
        <v>6696</v>
      </c>
      <c r="E1987" s="388" t="s">
        <v>56</v>
      </c>
      <c r="F1987" s="378">
        <v>1</v>
      </c>
    </row>
    <row r="1988" spans="1:6" ht="15" customHeight="1">
      <c r="A1988" s="383" t="s">
        <v>8870</v>
      </c>
      <c r="B1988" s="402" t="s">
        <v>7122</v>
      </c>
      <c r="C1988" s="388" t="s">
        <v>6684</v>
      </c>
      <c r="D1988" s="417" t="s">
        <v>6696</v>
      </c>
      <c r="E1988" s="388" t="s">
        <v>56</v>
      </c>
      <c r="F1988" s="378">
        <v>1</v>
      </c>
    </row>
    <row r="1989" spans="1:6" ht="15" customHeight="1">
      <c r="A1989" s="383" t="s">
        <v>8870</v>
      </c>
      <c r="B1989" s="402" t="s">
        <v>7403</v>
      </c>
      <c r="C1989" s="388" t="s">
        <v>8784</v>
      </c>
      <c r="D1989" s="417" t="s">
        <v>6854</v>
      </c>
      <c r="E1989" s="388" t="s">
        <v>56</v>
      </c>
      <c r="F1989" s="378">
        <v>1</v>
      </c>
    </row>
    <row r="1990" spans="1:6" ht="15" customHeight="1">
      <c r="A1990" s="383" t="s">
        <v>8870</v>
      </c>
      <c r="B1990" s="402" t="s">
        <v>6907</v>
      </c>
      <c r="C1990" s="388" t="s">
        <v>6908</v>
      </c>
      <c r="D1990" s="417" t="s">
        <v>6854</v>
      </c>
      <c r="E1990" s="388" t="s">
        <v>56</v>
      </c>
      <c r="F1990" s="378">
        <v>1</v>
      </c>
    </row>
    <row r="1991" spans="1:6" ht="15" customHeight="1">
      <c r="A1991" s="383" t="s">
        <v>8870</v>
      </c>
      <c r="B1991" s="402" t="s">
        <v>6855</v>
      </c>
      <c r="C1991" s="388" t="s">
        <v>6856</v>
      </c>
      <c r="D1991" s="417" t="s">
        <v>6854</v>
      </c>
      <c r="E1991" s="388" t="s">
        <v>56</v>
      </c>
      <c r="F1991" s="378">
        <v>1</v>
      </c>
    </row>
    <row r="1992" spans="1:6" ht="15" customHeight="1">
      <c r="A1992" s="383" t="s">
        <v>8870</v>
      </c>
      <c r="B1992" s="402" t="s">
        <v>7404</v>
      </c>
      <c r="C1992" s="388" t="s">
        <v>6908</v>
      </c>
      <c r="D1992" s="417" t="s">
        <v>6854</v>
      </c>
      <c r="E1992" s="388" t="s">
        <v>56</v>
      </c>
      <c r="F1992" s="380">
        <v>1</v>
      </c>
    </row>
    <row r="1993" spans="1:6" ht="15" customHeight="1">
      <c r="A1993" s="383" t="s">
        <v>8870</v>
      </c>
      <c r="B1993" s="402" t="s">
        <v>7405</v>
      </c>
      <c r="C1993" s="388" t="s">
        <v>8775</v>
      </c>
      <c r="D1993" s="417" t="s">
        <v>8290</v>
      </c>
      <c r="E1993" s="388" t="s">
        <v>56</v>
      </c>
      <c r="F1993" s="378">
        <v>1</v>
      </c>
    </row>
    <row r="1994" spans="1:6" ht="15" customHeight="1">
      <c r="A1994" s="383" t="s">
        <v>8870</v>
      </c>
      <c r="B1994" s="402" t="s">
        <v>7406</v>
      </c>
      <c r="C1994" s="388" t="s">
        <v>8775</v>
      </c>
      <c r="D1994" s="417" t="s">
        <v>8291</v>
      </c>
      <c r="E1994" s="388" t="s">
        <v>56</v>
      </c>
      <c r="F1994" s="378">
        <v>1</v>
      </c>
    </row>
    <row r="1995" spans="1:6" ht="15" customHeight="1">
      <c r="A1995" s="383" t="s">
        <v>8870</v>
      </c>
      <c r="B1995" s="402" t="s">
        <v>7407</v>
      </c>
      <c r="C1995" s="388" t="s">
        <v>6826</v>
      </c>
      <c r="D1995" s="417" t="s">
        <v>8291</v>
      </c>
      <c r="E1995" s="388" t="s">
        <v>56</v>
      </c>
      <c r="F1995" s="378">
        <v>1</v>
      </c>
    </row>
    <row r="1996" spans="1:6" ht="15" customHeight="1">
      <c r="A1996" s="383" t="s">
        <v>8870</v>
      </c>
      <c r="B1996" s="402" t="s">
        <v>7408</v>
      </c>
      <c r="C1996" s="388" t="s">
        <v>7020</v>
      </c>
      <c r="D1996" s="417" t="s">
        <v>8292</v>
      </c>
      <c r="E1996" s="388" t="s">
        <v>56</v>
      </c>
      <c r="F1996" s="378">
        <v>1</v>
      </c>
    </row>
    <row r="1997" spans="1:6" ht="15" customHeight="1">
      <c r="A1997" s="383" t="s">
        <v>8870</v>
      </c>
      <c r="B1997" s="402" t="s">
        <v>7409</v>
      </c>
      <c r="C1997" s="388" t="s">
        <v>7020</v>
      </c>
      <c r="D1997" s="417" t="s">
        <v>8292</v>
      </c>
      <c r="E1997" s="388" t="s">
        <v>56</v>
      </c>
      <c r="F1997" s="378">
        <v>1</v>
      </c>
    </row>
    <row r="1998" spans="1:6" ht="15" customHeight="1">
      <c r="A1998" s="383" t="s">
        <v>8870</v>
      </c>
      <c r="B1998" s="402" t="s">
        <v>7410</v>
      </c>
      <c r="C1998" s="388" t="s">
        <v>6683</v>
      </c>
      <c r="D1998" s="417" t="s">
        <v>8293</v>
      </c>
      <c r="E1998" s="388" t="s">
        <v>56</v>
      </c>
      <c r="F1998" s="380">
        <v>1</v>
      </c>
    </row>
    <row r="1999" spans="1:6" ht="15" customHeight="1">
      <c r="A1999" s="383" t="s">
        <v>8870</v>
      </c>
      <c r="B1999" s="402" t="s">
        <v>7411</v>
      </c>
      <c r="C1999" s="388" t="s">
        <v>8785</v>
      </c>
      <c r="D1999" s="417" t="s">
        <v>8294</v>
      </c>
      <c r="E1999" s="388" t="s">
        <v>220</v>
      </c>
      <c r="F1999" s="378">
        <v>1</v>
      </c>
    </row>
    <row r="2000" spans="1:6" ht="15" customHeight="1">
      <c r="A2000" s="383" t="s">
        <v>8870</v>
      </c>
      <c r="B2000" s="402" t="s">
        <v>7412</v>
      </c>
      <c r="C2000" s="388" t="s">
        <v>6751</v>
      </c>
      <c r="D2000" s="417" t="s">
        <v>8295</v>
      </c>
      <c r="E2000" s="388" t="s">
        <v>220</v>
      </c>
      <c r="F2000" s="378">
        <v>1</v>
      </c>
    </row>
    <row r="2001" spans="1:6" ht="15" customHeight="1">
      <c r="A2001" s="383" t="s">
        <v>8870</v>
      </c>
      <c r="B2001" s="402" t="s">
        <v>7413</v>
      </c>
      <c r="C2001" s="388" t="s">
        <v>6808</v>
      </c>
      <c r="D2001" s="417" t="s">
        <v>8296</v>
      </c>
      <c r="E2001" s="388" t="s">
        <v>56</v>
      </c>
      <c r="F2001" s="378">
        <v>1</v>
      </c>
    </row>
    <row r="2002" spans="1:6" ht="15" customHeight="1">
      <c r="A2002" s="383" t="s">
        <v>8870</v>
      </c>
      <c r="B2002" s="402" t="s">
        <v>7414</v>
      </c>
      <c r="C2002" s="388" t="s">
        <v>8777</v>
      </c>
      <c r="D2002" s="417" t="s">
        <v>8297</v>
      </c>
      <c r="E2002" s="388" t="s">
        <v>220</v>
      </c>
      <c r="F2002" s="378">
        <v>1</v>
      </c>
    </row>
    <row r="2003" spans="1:6" ht="15" customHeight="1">
      <c r="A2003" s="383" t="s">
        <v>8870</v>
      </c>
      <c r="B2003" s="402" t="s">
        <v>7415</v>
      </c>
      <c r="C2003" s="388" t="s">
        <v>8777</v>
      </c>
      <c r="D2003" s="417" t="s">
        <v>8297</v>
      </c>
      <c r="E2003" s="388" t="s">
        <v>220</v>
      </c>
      <c r="F2003" s="378">
        <v>1</v>
      </c>
    </row>
    <row r="2004" spans="1:6" ht="15" customHeight="1">
      <c r="A2004" s="383" t="s">
        <v>8870</v>
      </c>
      <c r="B2004" s="402" t="s">
        <v>7416</v>
      </c>
      <c r="C2004" s="388" t="s">
        <v>8777</v>
      </c>
      <c r="D2004" s="417" t="s">
        <v>8297</v>
      </c>
      <c r="E2004" s="388" t="s">
        <v>220</v>
      </c>
      <c r="F2004" s="380">
        <v>1</v>
      </c>
    </row>
    <row r="2005" spans="1:6" ht="15" customHeight="1">
      <c r="A2005" s="383" t="s">
        <v>8870</v>
      </c>
      <c r="B2005" s="402" t="s">
        <v>7013</v>
      </c>
      <c r="C2005" s="388" t="s">
        <v>6782</v>
      </c>
      <c r="D2005" s="417" t="s">
        <v>7012</v>
      </c>
      <c r="E2005" s="388" t="s">
        <v>56</v>
      </c>
      <c r="F2005" s="378">
        <v>1</v>
      </c>
    </row>
    <row r="2006" spans="1:6" ht="15" customHeight="1">
      <c r="A2006" s="383" t="s">
        <v>8870</v>
      </c>
      <c r="B2006" s="402" t="s">
        <v>7417</v>
      </c>
      <c r="C2006" s="388" t="s">
        <v>8786</v>
      </c>
      <c r="D2006" s="417" t="s">
        <v>8298</v>
      </c>
      <c r="E2006" s="388" t="s">
        <v>56</v>
      </c>
      <c r="F2006" s="378">
        <v>1</v>
      </c>
    </row>
    <row r="2007" spans="1:6" ht="15" customHeight="1">
      <c r="A2007" s="383" t="s">
        <v>8870</v>
      </c>
      <c r="B2007" s="402" t="s">
        <v>7418</v>
      </c>
      <c r="C2007" s="388" t="s">
        <v>8881</v>
      </c>
      <c r="D2007" s="417" t="s">
        <v>8299</v>
      </c>
      <c r="E2007" s="388" t="s">
        <v>67</v>
      </c>
      <c r="F2007" s="378">
        <v>1</v>
      </c>
    </row>
    <row r="2008" spans="1:6" ht="15" customHeight="1">
      <c r="A2008" s="383" t="s">
        <v>8870</v>
      </c>
      <c r="B2008" s="402" t="s">
        <v>7419</v>
      </c>
      <c r="C2008" s="388" t="s">
        <v>8787</v>
      </c>
      <c r="D2008" s="417" t="s">
        <v>8300</v>
      </c>
      <c r="E2008" s="388" t="s">
        <v>56</v>
      </c>
      <c r="F2008" s="378">
        <v>1</v>
      </c>
    </row>
    <row r="2009" spans="1:6" ht="15" customHeight="1">
      <c r="A2009" s="383" t="s">
        <v>8870</v>
      </c>
      <c r="B2009" s="402" t="s">
        <v>7420</v>
      </c>
      <c r="C2009" s="388" t="s">
        <v>8727</v>
      </c>
      <c r="D2009" s="417" t="s">
        <v>8301</v>
      </c>
      <c r="E2009" s="388" t="s">
        <v>56</v>
      </c>
      <c r="F2009" s="378">
        <v>1</v>
      </c>
    </row>
    <row r="2010" spans="1:6" ht="15" customHeight="1">
      <c r="A2010" s="383" t="s">
        <v>8870</v>
      </c>
      <c r="B2010" s="402" t="s">
        <v>7421</v>
      </c>
      <c r="C2010" s="388" t="s">
        <v>8727</v>
      </c>
      <c r="D2010" s="417" t="s">
        <v>8301</v>
      </c>
      <c r="E2010" s="388" t="s">
        <v>56</v>
      </c>
      <c r="F2010" s="380">
        <v>1</v>
      </c>
    </row>
    <row r="2011" spans="1:6" ht="15" customHeight="1">
      <c r="A2011" s="383" t="s">
        <v>8870</v>
      </c>
      <c r="B2011" s="402" t="s">
        <v>7422</v>
      </c>
      <c r="C2011" s="388" t="s">
        <v>6737</v>
      </c>
      <c r="D2011" s="417" t="s">
        <v>8302</v>
      </c>
      <c r="E2011" s="388" t="s">
        <v>56</v>
      </c>
      <c r="F2011" s="378">
        <v>1</v>
      </c>
    </row>
    <row r="2012" spans="1:6" ht="15" customHeight="1">
      <c r="A2012" s="383" t="s">
        <v>8870</v>
      </c>
      <c r="B2012" s="402" t="s">
        <v>6799</v>
      </c>
      <c r="C2012" s="388" t="s">
        <v>6771</v>
      </c>
      <c r="D2012" s="417" t="s">
        <v>6798</v>
      </c>
      <c r="E2012" s="388" t="s">
        <v>56</v>
      </c>
      <c r="F2012" s="378">
        <v>1</v>
      </c>
    </row>
    <row r="2013" spans="1:6" ht="15" customHeight="1">
      <c r="A2013" s="383" t="s">
        <v>8870</v>
      </c>
      <c r="B2013" s="402" t="s">
        <v>7423</v>
      </c>
      <c r="C2013" s="388" t="s">
        <v>6690</v>
      </c>
      <c r="D2013" s="417" t="s">
        <v>6798</v>
      </c>
      <c r="E2013" s="388" t="s">
        <v>56</v>
      </c>
      <c r="F2013" s="378">
        <v>1</v>
      </c>
    </row>
    <row r="2014" spans="1:6" ht="15" customHeight="1">
      <c r="A2014" s="383" t="s">
        <v>8870</v>
      </c>
      <c r="B2014" s="402" t="s">
        <v>7424</v>
      </c>
      <c r="C2014" s="388" t="s">
        <v>8769</v>
      </c>
      <c r="D2014" s="417" t="s">
        <v>8303</v>
      </c>
      <c r="E2014" s="388" t="s">
        <v>56</v>
      </c>
      <c r="F2014" s="378">
        <v>1</v>
      </c>
    </row>
    <row r="2015" spans="1:6" ht="15" customHeight="1">
      <c r="A2015" s="383" t="s">
        <v>8870</v>
      </c>
      <c r="B2015" s="402" t="s">
        <v>7425</v>
      </c>
      <c r="C2015" s="388" t="s">
        <v>6684</v>
      </c>
      <c r="D2015" s="417" t="s">
        <v>8304</v>
      </c>
      <c r="E2015" s="388" t="s">
        <v>56</v>
      </c>
      <c r="F2015" s="378">
        <v>1</v>
      </c>
    </row>
    <row r="2016" spans="1:6" ht="15" customHeight="1">
      <c r="A2016" s="383" t="s">
        <v>8870</v>
      </c>
      <c r="B2016" s="402" t="s">
        <v>7426</v>
      </c>
      <c r="C2016" s="388" t="s">
        <v>8756</v>
      </c>
      <c r="D2016" s="417" t="s">
        <v>8305</v>
      </c>
      <c r="E2016" s="388" t="s">
        <v>220</v>
      </c>
      <c r="F2016" s="380">
        <v>1</v>
      </c>
    </row>
    <row r="2017" spans="1:6" ht="15" customHeight="1">
      <c r="A2017" s="383" t="s">
        <v>8870</v>
      </c>
      <c r="B2017" s="402" t="s">
        <v>7427</v>
      </c>
      <c r="C2017" s="388" t="s">
        <v>7089</v>
      </c>
      <c r="D2017" s="417" t="s">
        <v>8306</v>
      </c>
      <c r="E2017" s="388" t="s">
        <v>56</v>
      </c>
      <c r="F2017" s="378">
        <v>1</v>
      </c>
    </row>
    <row r="2018" spans="1:6" ht="15" customHeight="1">
      <c r="A2018" s="383" t="s">
        <v>8870</v>
      </c>
      <c r="B2018" s="402" t="s">
        <v>7428</v>
      </c>
      <c r="C2018" s="388" t="s">
        <v>6737</v>
      </c>
      <c r="D2018" s="417" t="s">
        <v>8307</v>
      </c>
      <c r="E2018" s="388" t="s">
        <v>56</v>
      </c>
      <c r="F2018" s="378">
        <v>1</v>
      </c>
    </row>
    <row r="2019" spans="1:6" ht="15" customHeight="1">
      <c r="A2019" s="383" t="s">
        <v>8870</v>
      </c>
      <c r="B2019" s="402" t="s">
        <v>7429</v>
      </c>
      <c r="C2019" s="388" t="s">
        <v>8788</v>
      </c>
      <c r="D2019" s="417" t="s">
        <v>8308</v>
      </c>
      <c r="E2019" s="388" t="s">
        <v>220</v>
      </c>
      <c r="F2019" s="378">
        <v>1</v>
      </c>
    </row>
    <row r="2020" spans="1:6" ht="15" customHeight="1">
      <c r="A2020" s="383" t="s">
        <v>8870</v>
      </c>
      <c r="B2020" s="402" t="s">
        <v>7430</v>
      </c>
      <c r="C2020" s="388" t="s">
        <v>6751</v>
      </c>
      <c r="D2020" s="417" t="s">
        <v>7146</v>
      </c>
      <c r="E2020" s="388" t="s">
        <v>220</v>
      </c>
      <c r="F2020" s="378">
        <v>1</v>
      </c>
    </row>
    <row r="2021" spans="1:6" ht="15" customHeight="1">
      <c r="A2021" s="383" t="s">
        <v>8870</v>
      </c>
      <c r="B2021" s="402" t="s">
        <v>7431</v>
      </c>
      <c r="C2021" s="388" t="s">
        <v>6751</v>
      </c>
      <c r="D2021" s="417" t="s">
        <v>7146</v>
      </c>
      <c r="E2021" s="388" t="s">
        <v>220</v>
      </c>
      <c r="F2021" s="378">
        <v>1</v>
      </c>
    </row>
    <row r="2022" spans="1:6" ht="15" customHeight="1">
      <c r="A2022" s="383" t="s">
        <v>8870</v>
      </c>
      <c r="B2022" s="402" t="s">
        <v>7147</v>
      </c>
      <c r="C2022" s="388" t="s">
        <v>6751</v>
      </c>
      <c r="D2022" s="417" t="s">
        <v>7146</v>
      </c>
      <c r="E2022" s="388" t="s">
        <v>220</v>
      </c>
      <c r="F2022" s="380">
        <v>1</v>
      </c>
    </row>
    <row r="2023" spans="1:6" ht="15" customHeight="1">
      <c r="A2023" s="383" t="s">
        <v>8870</v>
      </c>
      <c r="B2023" s="402" t="s">
        <v>7432</v>
      </c>
      <c r="C2023" s="388" t="s">
        <v>6751</v>
      </c>
      <c r="D2023" s="417" t="s">
        <v>7146</v>
      </c>
      <c r="E2023" s="388" t="s">
        <v>220</v>
      </c>
      <c r="F2023" s="378">
        <v>1</v>
      </c>
    </row>
    <row r="2024" spans="1:6" ht="15" customHeight="1">
      <c r="A2024" s="383" t="s">
        <v>8870</v>
      </c>
      <c r="B2024" s="402" t="s">
        <v>7433</v>
      </c>
      <c r="C2024" s="388" t="s">
        <v>6751</v>
      </c>
      <c r="D2024" s="417" t="s">
        <v>7146</v>
      </c>
      <c r="E2024" s="388" t="s">
        <v>220</v>
      </c>
      <c r="F2024" s="378">
        <v>1</v>
      </c>
    </row>
    <row r="2025" spans="1:6" ht="15" customHeight="1">
      <c r="A2025" s="383" t="s">
        <v>8870</v>
      </c>
      <c r="B2025" s="402" t="s">
        <v>7434</v>
      </c>
      <c r="C2025" s="388" t="s">
        <v>6751</v>
      </c>
      <c r="D2025" s="417" t="s">
        <v>7146</v>
      </c>
      <c r="E2025" s="388" t="s">
        <v>220</v>
      </c>
      <c r="F2025" s="378">
        <v>1</v>
      </c>
    </row>
    <row r="2026" spans="1:6" ht="15" customHeight="1">
      <c r="A2026" s="383" t="s">
        <v>8870</v>
      </c>
      <c r="B2026" s="402" t="s">
        <v>7435</v>
      </c>
      <c r="C2026" s="388" t="s">
        <v>6751</v>
      </c>
      <c r="D2026" s="417" t="s">
        <v>6783</v>
      </c>
      <c r="E2026" s="388" t="s">
        <v>220</v>
      </c>
      <c r="F2026" s="378">
        <v>1</v>
      </c>
    </row>
    <row r="2027" spans="1:6" ht="15" customHeight="1">
      <c r="A2027" s="383" t="s">
        <v>8870</v>
      </c>
      <c r="B2027" s="402" t="s">
        <v>6784</v>
      </c>
      <c r="C2027" s="388" t="s">
        <v>6751</v>
      </c>
      <c r="D2027" s="417" t="s">
        <v>6783</v>
      </c>
      <c r="E2027" s="388" t="s">
        <v>220</v>
      </c>
      <c r="F2027" s="378">
        <v>1</v>
      </c>
    </row>
    <row r="2028" spans="1:6" ht="15" customHeight="1">
      <c r="A2028" s="383" t="s">
        <v>8870</v>
      </c>
      <c r="B2028" s="402" t="s">
        <v>7436</v>
      </c>
      <c r="C2028" s="388" t="s">
        <v>8781</v>
      </c>
      <c r="D2028" s="417" t="s">
        <v>8309</v>
      </c>
      <c r="E2028" s="388" t="s">
        <v>56</v>
      </c>
      <c r="F2028" s="380">
        <v>1</v>
      </c>
    </row>
    <row r="2029" spans="1:6" ht="15" customHeight="1">
      <c r="A2029" s="383" t="s">
        <v>8870</v>
      </c>
      <c r="B2029" s="402" t="s">
        <v>7437</v>
      </c>
      <c r="C2029" s="388" t="s">
        <v>8785</v>
      </c>
      <c r="D2029" s="417" t="s">
        <v>8310</v>
      </c>
      <c r="E2029" s="388" t="s">
        <v>220</v>
      </c>
      <c r="F2029" s="378">
        <v>1</v>
      </c>
    </row>
    <row r="2030" spans="1:6" ht="15" customHeight="1">
      <c r="A2030" s="383" t="s">
        <v>8870</v>
      </c>
      <c r="B2030" s="402" t="s">
        <v>7438</v>
      </c>
      <c r="C2030" s="388" t="s">
        <v>8754</v>
      </c>
      <c r="D2030" s="417" t="s">
        <v>8311</v>
      </c>
      <c r="E2030" s="388" t="s">
        <v>56</v>
      </c>
      <c r="F2030" s="378">
        <v>1</v>
      </c>
    </row>
    <row r="2031" spans="1:6" ht="15" customHeight="1">
      <c r="A2031" s="383" t="s">
        <v>8870</v>
      </c>
      <c r="B2031" s="402" t="s">
        <v>7439</v>
      </c>
      <c r="C2031" s="388" t="s">
        <v>6826</v>
      </c>
      <c r="D2031" s="417" t="s">
        <v>8312</v>
      </c>
      <c r="E2031" s="388" t="s">
        <v>56</v>
      </c>
      <c r="F2031" s="378">
        <v>1</v>
      </c>
    </row>
    <row r="2032" spans="1:6" ht="15" customHeight="1">
      <c r="A2032" s="383" t="s">
        <v>8870</v>
      </c>
      <c r="B2032" s="402" t="s">
        <v>7440</v>
      </c>
      <c r="C2032" s="388" t="s">
        <v>7086</v>
      </c>
      <c r="D2032" s="417" t="s">
        <v>8313</v>
      </c>
      <c r="E2032" s="388" t="s">
        <v>56</v>
      </c>
      <c r="F2032" s="378">
        <v>1</v>
      </c>
    </row>
    <row r="2033" spans="1:6" ht="15" customHeight="1">
      <c r="A2033" s="383" t="s">
        <v>8870</v>
      </c>
      <c r="B2033" s="402" t="s">
        <v>7441</v>
      </c>
      <c r="C2033" s="388" t="s">
        <v>7086</v>
      </c>
      <c r="D2033" s="417" t="s">
        <v>8313</v>
      </c>
      <c r="E2033" s="388" t="s">
        <v>56</v>
      </c>
      <c r="F2033" s="378">
        <v>1</v>
      </c>
    </row>
    <row r="2034" spans="1:6" ht="15" customHeight="1">
      <c r="A2034" s="383" t="s">
        <v>8870</v>
      </c>
      <c r="B2034" s="402" t="s">
        <v>7442</v>
      </c>
      <c r="C2034" s="388" t="s">
        <v>7086</v>
      </c>
      <c r="D2034" s="417" t="s">
        <v>8314</v>
      </c>
      <c r="E2034" s="388" t="s">
        <v>56</v>
      </c>
      <c r="F2034" s="380">
        <v>1</v>
      </c>
    </row>
    <row r="2035" spans="1:6" ht="15" customHeight="1">
      <c r="A2035" s="383" t="s">
        <v>8870</v>
      </c>
      <c r="B2035" s="402" t="s">
        <v>7443</v>
      </c>
      <c r="C2035" s="388" t="s">
        <v>7086</v>
      </c>
      <c r="D2035" s="417" t="s">
        <v>8314</v>
      </c>
      <c r="E2035" s="388" t="s">
        <v>56</v>
      </c>
      <c r="F2035" s="378">
        <v>1</v>
      </c>
    </row>
    <row r="2036" spans="1:6" ht="15" customHeight="1">
      <c r="A2036" s="383" t="s">
        <v>8870</v>
      </c>
      <c r="B2036" s="402" t="s">
        <v>7444</v>
      </c>
      <c r="C2036" s="388" t="s">
        <v>7086</v>
      </c>
      <c r="D2036" s="417" t="s">
        <v>8313</v>
      </c>
      <c r="E2036" s="388" t="s">
        <v>56</v>
      </c>
      <c r="F2036" s="378">
        <v>1</v>
      </c>
    </row>
    <row r="2037" spans="1:6" ht="15" customHeight="1">
      <c r="A2037" s="383" t="s">
        <v>8870</v>
      </c>
      <c r="B2037" s="402" t="s">
        <v>7445</v>
      </c>
      <c r="C2037" s="388" t="s">
        <v>7116</v>
      </c>
      <c r="D2037" s="417" t="s">
        <v>8315</v>
      </c>
      <c r="E2037" s="388" t="s">
        <v>56</v>
      </c>
      <c r="F2037" s="378">
        <v>1</v>
      </c>
    </row>
    <row r="2038" spans="1:6" ht="15" customHeight="1">
      <c r="A2038" s="383" t="s">
        <v>8870</v>
      </c>
      <c r="B2038" s="402" t="s">
        <v>7446</v>
      </c>
      <c r="C2038" s="388" t="s">
        <v>6751</v>
      </c>
      <c r="D2038" s="417" t="s">
        <v>8316</v>
      </c>
      <c r="E2038" s="388" t="s">
        <v>220</v>
      </c>
      <c r="F2038" s="378">
        <v>1</v>
      </c>
    </row>
    <row r="2039" spans="1:6" ht="15" customHeight="1">
      <c r="A2039" s="383" t="s">
        <v>8870</v>
      </c>
      <c r="B2039" s="402" t="s">
        <v>7447</v>
      </c>
      <c r="C2039" s="388" t="s">
        <v>7116</v>
      </c>
      <c r="D2039" s="417" t="s">
        <v>8317</v>
      </c>
      <c r="E2039" s="388" t="s">
        <v>56</v>
      </c>
      <c r="F2039" s="378">
        <v>1</v>
      </c>
    </row>
    <row r="2040" spans="1:6" ht="15" customHeight="1">
      <c r="A2040" s="383" t="s">
        <v>8870</v>
      </c>
      <c r="B2040" s="402" t="s">
        <v>7448</v>
      </c>
      <c r="C2040" s="388" t="s">
        <v>6873</v>
      </c>
      <c r="D2040" s="417" t="s">
        <v>6871</v>
      </c>
      <c r="E2040" s="388" t="s">
        <v>56</v>
      </c>
      <c r="F2040" s="380">
        <v>1</v>
      </c>
    </row>
    <row r="2041" spans="1:6" ht="15" customHeight="1">
      <c r="A2041" s="383" t="s">
        <v>8870</v>
      </c>
      <c r="B2041" s="402" t="s">
        <v>6872</v>
      </c>
      <c r="C2041" s="388" t="s">
        <v>6873</v>
      </c>
      <c r="D2041" s="417" t="s">
        <v>6871</v>
      </c>
      <c r="E2041" s="388" t="s">
        <v>56</v>
      </c>
      <c r="F2041" s="378">
        <v>1</v>
      </c>
    </row>
    <row r="2042" spans="1:6" ht="15" customHeight="1">
      <c r="A2042" s="383" t="s">
        <v>8870</v>
      </c>
      <c r="B2042" s="402" t="s">
        <v>7449</v>
      </c>
      <c r="C2042" s="388" t="s">
        <v>6873</v>
      </c>
      <c r="D2042" s="417" t="s">
        <v>6871</v>
      </c>
      <c r="E2042" s="388" t="s">
        <v>56</v>
      </c>
      <c r="F2042" s="378">
        <v>1</v>
      </c>
    </row>
    <row r="2043" spans="1:6" ht="15" customHeight="1">
      <c r="A2043" s="383" t="s">
        <v>8870</v>
      </c>
      <c r="B2043" s="402" t="s">
        <v>7450</v>
      </c>
      <c r="C2043" s="388" t="s">
        <v>6873</v>
      </c>
      <c r="D2043" s="417" t="s">
        <v>6871</v>
      </c>
      <c r="E2043" s="388" t="s">
        <v>56</v>
      </c>
      <c r="F2043" s="378">
        <v>1</v>
      </c>
    </row>
    <row r="2044" spans="1:6" ht="15" customHeight="1">
      <c r="A2044" s="383" t="s">
        <v>8870</v>
      </c>
      <c r="B2044" s="402" t="s">
        <v>7451</v>
      </c>
      <c r="C2044" s="388" t="s">
        <v>7096</v>
      </c>
      <c r="D2044" s="417" t="s">
        <v>8318</v>
      </c>
      <c r="E2044" s="388" t="s">
        <v>56</v>
      </c>
      <c r="F2044" s="378">
        <v>1</v>
      </c>
    </row>
    <row r="2045" spans="1:6" ht="15" customHeight="1">
      <c r="A2045" s="383" t="s">
        <v>8870</v>
      </c>
      <c r="B2045" s="402" t="s">
        <v>7452</v>
      </c>
      <c r="C2045" s="388" t="s">
        <v>8754</v>
      </c>
      <c r="D2045" s="417" t="s">
        <v>8319</v>
      </c>
      <c r="E2045" s="388" t="s">
        <v>56</v>
      </c>
      <c r="F2045" s="378">
        <v>1</v>
      </c>
    </row>
    <row r="2046" spans="1:6" ht="15" customHeight="1">
      <c r="A2046" s="383" t="s">
        <v>8870</v>
      </c>
      <c r="B2046" s="402" t="s">
        <v>7453</v>
      </c>
      <c r="C2046" s="388" t="s">
        <v>7116</v>
      </c>
      <c r="D2046" s="417" t="s">
        <v>8320</v>
      </c>
      <c r="E2046" s="388" t="s">
        <v>56</v>
      </c>
      <c r="F2046" s="380">
        <v>1</v>
      </c>
    </row>
    <row r="2047" spans="1:6" ht="15" customHeight="1">
      <c r="A2047" s="383" t="s">
        <v>8870</v>
      </c>
      <c r="B2047" s="402" t="s">
        <v>7454</v>
      </c>
      <c r="C2047" s="388" t="s">
        <v>7116</v>
      </c>
      <c r="D2047" s="417" t="s">
        <v>8321</v>
      </c>
      <c r="E2047" s="388" t="s">
        <v>56</v>
      </c>
      <c r="F2047" s="378">
        <v>1</v>
      </c>
    </row>
    <row r="2048" spans="1:6" ht="15" customHeight="1">
      <c r="A2048" s="383" t="s">
        <v>8870</v>
      </c>
      <c r="B2048" s="402" t="s">
        <v>7455</v>
      </c>
      <c r="C2048" s="388" t="s">
        <v>7116</v>
      </c>
      <c r="D2048" s="417" t="s">
        <v>8321</v>
      </c>
      <c r="E2048" s="388" t="s">
        <v>56</v>
      </c>
      <c r="F2048" s="378">
        <v>1</v>
      </c>
    </row>
    <row r="2049" spans="1:6" ht="15" customHeight="1">
      <c r="A2049" s="383" t="s">
        <v>8870</v>
      </c>
      <c r="B2049" s="402" t="s">
        <v>7456</v>
      </c>
      <c r="C2049" s="388" t="s">
        <v>8789</v>
      </c>
      <c r="D2049" s="417" t="s">
        <v>8322</v>
      </c>
      <c r="E2049" s="388" t="s">
        <v>56</v>
      </c>
      <c r="F2049" s="378">
        <v>1</v>
      </c>
    </row>
    <row r="2050" spans="1:6" ht="15" customHeight="1">
      <c r="A2050" s="383" t="s">
        <v>8870</v>
      </c>
      <c r="B2050" s="402" t="s">
        <v>7457</v>
      </c>
      <c r="C2050" s="388" t="s">
        <v>6751</v>
      </c>
      <c r="D2050" s="417" t="s">
        <v>8323</v>
      </c>
      <c r="E2050" s="388" t="s">
        <v>220</v>
      </c>
      <c r="F2050" s="378">
        <v>1</v>
      </c>
    </row>
    <row r="2051" spans="1:6" ht="15" customHeight="1">
      <c r="A2051" s="383" t="s">
        <v>8870</v>
      </c>
      <c r="B2051" s="402" t="s">
        <v>7458</v>
      </c>
      <c r="C2051" s="388" t="s">
        <v>6751</v>
      </c>
      <c r="D2051" s="417" t="s">
        <v>8323</v>
      </c>
      <c r="E2051" s="388" t="s">
        <v>220</v>
      </c>
      <c r="F2051" s="378">
        <v>1</v>
      </c>
    </row>
    <row r="2052" spans="1:6" ht="15" customHeight="1">
      <c r="A2052" s="383" t="s">
        <v>8870</v>
      </c>
      <c r="B2052" s="402" t="s">
        <v>7459</v>
      </c>
      <c r="C2052" s="388" t="s">
        <v>6751</v>
      </c>
      <c r="D2052" s="417" t="s">
        <v>8323</v>
      </c>
      <c r="E2052" s="388" t="s">
        <v>220</v>
      </c>
      <c r="F2052" s="380">
        <v>1</v>
      </c>
    </row>
    <row r="2053" spans="1:6" ht="15" customHeight="1">
      <c r="A2053" s="383" t="s">
        <v>8870</v>
      </c>
      <c r="B2053" s="402" t="s">
        <v>7460</v>
      </c>
      <c r="C2053" s="388" t="s">
        <v>6751</v>
      </c>
      <c r="D2053" s="417" t="s">
        <v>8323</v>
      </c>
      <c r="E2053" s="388" t="s">
        <v>220</v>
      </c>
      <c r="F2053" s="378">
        <v>1</v>
      </c>
    </row>
    <row r="2054" spans="1:6" ht="15" customHeight="1">
      <c r="A2054" s="383" t="s">
        <v>8870</v>
      </c>
      <c r="B2054" s="402" t="s">
        <v>7461</v>
      </c>
      <c r="C2054" s="388" t="s">
        <v>6751</v>
      </c>
      <c r="D2054" s="417" t="s">
        <v>8324</v>
      </c>
      <c r="E2054" s="388" t="s">
        <v>220</v>
      </c>
      <c r="F2054" s="378">
        <v>1</v>
      </c>
    </row>
    <row r="2055" spans="1:6" ht="15" customHeight="1">
      <c r="A2055" s="383" t="s">
        <v>8870</v>
      </c>
      <c r="B2055" s="402" t="s">
        <v>7462</v>
      </c>
      <c r="C2055" s="388" t="s">
        <v>6751</v>
      </c>
      <c r="D2055" s="417" t="s">
        <v>8324</v>
      </c>
      <c r="E2055" s="388" t="s">
        <v>220</v>
      </c>
      <c r="F2055" s="378">
        <v>1</v>
      </c>
    </row>
    <row r="2056" spans="1:6" ht="15" customHeight="1">
      <c r="A2056" s="383" t="s">
        <v>8870</v>
      </c>
      <c r="B2056" s="402" t="s">
        <v>7463</v>
      </c>
      <c r="C2056" s="388" t="s">
        <v>6690</v>
      </c>
      <c r="D2056" s="417" t="s">
        <v>8325</v>
      </c>
      <c r="E2056" s="388" t="s">
        <v>56</v>
      </c>
      <c r="F2056" s="378">
        <v>1</v>
      </c>
    </row>
    <row r="2057" spans="1:6" ht="15" customHeight="1">
      <c r="A2057" s="383" t="s">
        <v>8870</v>
      </c>
      <c r="B2057" s="402" t="s">
        <v>7464</v>
      </c>
      <c r="C2057" s="388" t="s">
        <v>6737</v>
      </c>
      <c r="D2057" s="417" t="s">
        <v>8325</v>
      </c>
      <c r="E2057" s="388" t="s">
        <v>56</v>
      </c>
      <c r="F2057" s="378">
        <v>1</v>
      </c>
    </row>
    <row r="2058" spans="1:6" ht="15" customHeight="1">
      <c r="A2058" s="383" t="s">
        <v>8870</v>
      </c>
      <c r="B2058" s="402" t="s">
        <v>7465</v>
      </c>
      <c r="C2058" s="388" t="s">
        <v>8790</v>
      </c>
      <c r="D2058" s="417" t="s">
        <v>8326</v>
      </c>
      <c r="E2058" s="388" t="s">
        <v>220</v>
      </c>
      <c r="F2058" s="380">
        <v>1</v>
      </c>
    </row>
    <row r="2059" spans="1:6" ht="15" customHeight="1">
      <c r="A2059" s="383" t="s">
        <v>8870</v>
      </c>
      <c r="B2059" s="402" t="s">
        <v>7466</v>
      </c>
      <c r="C2059" s="388" t="s">
        <v>8759</v>
      </c>
      <c r="D2059" s="417" t="s">
        <v>8327</v>
      </c>
      <c r="E2059" s="388" t="s">
        <v>220</v>
      </c>
      <c r="F2059" s="378">
        <v>1</v>
      </c>
    </row>
    <row r="2060" spans="1:6" ht="15" customHeight="1">
      <c r="A2060" s="383" t="s">
        <v>8870</v>
      </c>
      <c r="B2060" s="402" t="s">
        <v>7467</v>
      </c>
      <c r="C2060" s="388" t="s">
        <v>8759</v>
      </c>
      <c r="D2060" s="417" t="s">
        <v>8327</v>
      </c>
      <c r="E2060" s="388" t="s">
        <v>220</v>
      </c>
      <c r="F2060" s="378">
        <v>1</v>
      </c>
    </row>
    <row r="2061" spans="1:6" ht="15" customHeight="1">
      <c r="A2061" s="383" t="s">
        <v>8870</v>
      </c>
      <c r="B2061" s="402" t="s">
        <v>7468</v>
      </c>
      <c r="C2061" s="388" t="s">
        <v>8756</v>
      </c>
      <c r="D2061" s="417" t="s">
        <v>8328</v>
      </c>
      <c r="E2061" s="388" t="s">
        <v>220</v>
      </c>
      <c r="F2061" s="378">
        <v>1</v>
      </c>
    </row>
    <row r="2062" spans="1:6" ht="15" customHeight="1">
      <c r="A2062" s="383" t="s">
        <v>8870</v>
      </c>
      <c r="B2062" s="402" t="s">
        <v>7469</v>
      </c>
      <c r="C2062" s="388" t="s">
        <v>8759</v>
      </c>
      <c r="D2062" s="417" t="s">
        <v>8329</v>
      </c>
      <c r="E2062" s="388" t="s">
        <v>220</v>
      </c>
      <c r="F2062" s="378">
        <v>1</v>
      </c>
    </row>
    <row r="2063" spans="1:6" ht="15" customHeight="1">
      <c r="A2063" s="383" t="s">
        <v>8870</v>
      </c>
      <c r="B2063" s="402" t="s">
        <v>7470</v>
      </c>
      <c r="C2063" s="388" t="s">
        <v>8759</v>
      </c>
      <c r="D2063" s="417" t="s">
        <v>8329</v>
      </c>
      <c r="E2063" s="388" t="s">
        <v>220</v>
      </c>
      <c r="F2063" s="378">
        <v>1</v>
      </c>
    </row>
    <row r="2064" spans="1:6" ht="15" customHeight="1">
      <c r="A2064" s="383" t="s">
        <v>8870</v>
      </c>
      <c r="B2064" s="402" t="s">
        <v>7471</v>
      </c>
      <c r="C2064" s="388" t="s">
        <v>8789</v>
      </c>
      <c r="D2064" s="417" t="s">
        <v>8330</v>
      </c>
      <c r="E2064" s="388" t="s">
        <v>56</v>
      </c>
      <c r="F2064" s="380">
        <v>1</v>
      </c>
    </row>
    <row r="2065" spans="1:6" ht="15" customHeight="1">
      <c r="A2065" s="383" t="s">
        <v>8870</v>
      </c>
      <c r="B2065" s="402" t="s">
        <v>7472</v>
      </c>
      <c r="C2065" s="388" t="s">
        <v>6687</v>
      </c>
      <c r="D2065" s="417" t="s">
        <v>8331</v>
      </c>
      <c r="E2065" s="388" t="s">
        <v>56</v>
      </c>
      <c r="F2065" s="378">
        <v>1</v>
      </c>
    </row>
    <row r="2066" spans="1:6" ht="15" customHeight="1">
      <c r="A2066" s="383" t="s">
        <v>8870</v>
      </c>
      <c r="B2066" s="402" t="s">
        <v>6676</v>
      </c>
      <c r="C2066" s="388" t="s">
        <v>6682</v>
      </c>
      <c r="D2066" s="417" t="s">
        <v>6703</v>
      </c>
      <c r="E2066" s="388" t="s">
        <v>56</v>
      </c>
      <c r="F2066" s="378">
        <v>1</v>
      </c>
    </row>
    <row r="2067" spans="1:6" ht="15" customHeight="1">
      <c r="A2067" s="383" t="s">
        <v>8870</v>
      </c>
      <c r="B2067" s="402" t="s">
        <v>7473</v>
      </c>
      <c r="C2067" s="388" t="s">
        <v>6901</v>
      </c>
      <c r="D2067" s="417" t="s">
        <v>8332</v>
      </c>
      <c r="E2067" s="388" t="s">
        <v>56</v>
      </c>
      <c r="F2067" s="378">
        <v>1</v>
      </c>
    </row>
    <row r="2068" spans="1:6" ht="15" customHeight="1">
      <c r="A2068" s="383" t="s">
        <v>8870</v>
      </c>
      <c r="B2068" s="402" t="s">
        <v>7474</v>
      </c>
      <c r="C2068" s="388" t="s">
        <v>8765</v>
      </c>
      <c r="D2068" s="417" t="s">
        <v>8333</v>
      </c>
      <c r="E2068" s="388" t="s">
        <v>56</v>
      </c>
      <c r="F2068" s="378">
        <v>1</v>
      </c>
    </row>
    <row r="2069" spans="1:6" ht="15" customHeight="1">
      <c r="A2069" s="383" t="s">
        <v>8870</v>
      </c>
      <c r="B2069" s="402" t="s">
        <v>7475</v>
      </c>
      <c r="C2069" s="388" t="s">
        <v>8765</v>
      </c>
      <c r="D2069" s="417" t="s">
        <v>8333</v>
      </c>
      <c r="E2069" s="388" t="s">
        <v>56</v>
      </c>
      <c r="F2069" s="378">
        <v>1</v>
      </c>
    </row>
    <row r="2070" spans="1:6" ht="15" customHeight="1">
      <c r="A2070" s="383" t="s">
        <v>8870</v>
      </c>
      <c r="B2070" s="402" t="s">
        <v>7476</v>
      </c>
      <c r="C2070" s="388" t="s">
        <v>8791</v>
      </c>
      <c r="D2070" s="417" t="s">
        <v>8334</v>
      </c>
      <c r="E2070" s="388" t="s">
        <v>56</v>
      </c>
      <c r="F2070" s="380">
        <v>1</v>
      </c>
    </row>
    <row r="2071" spans="1:6" ht="15" customHeight="1">
      <c r="A2071" s="383" t="s">
        <v>8870</v>
      </c>
      <c r="B2071" s="402" t="s">
        <v>7477</v>
      </c>
      <c r="C2071" s="388" t="s">
        <v>6689</v>
      </c>
      <c r="D2071" s="417" t="s">
        <v>8335</v>
      </c>
      <c r="E2071" s="388" t="s">
        <v>56</v>
      </c>
      <c r="F2071" s="378">
        <v>1</v>
      </c>
    </row>
    <row r="2072" spans="1:6" ht="15" customHeight="1">
      <c r="A2072" s="383" t="s">
        <v>8870</v>
      </c>
      <c r="B2072" s="402" t="s">
        <v>7478</v>
      </c>
      <c r="C2072" s="388" t="s">
        <v>8759</v>
      </c>
      <c r="D2072" s="417" t="s">
        <v>8336</v>
      </c>
      <c r="E2072" s="388" t="s">
        <v>220</v>
      </c>
      <c r="F2072" s="378">
        <v>1</v>
      </c>
    </row>
    <row r="2073" spans="1:6" ht="15" customHeight="1">
      <c r="A2073" s="383" t="s">
        <v>8870</v>
      </c>
      <c r="B2073" s="402" t="s">
        <v>7479</v>
      </c>
      <c r="C2073" s="388" t="s">
        <v>6751</v>
      </c>
      <c r="D2073" s="417" t="s">
        <v>8336</v>
      </c>
      <c r="E2073" s="388" t="s">
        <v>220</v>
      </c>
      <c r="F2073" s="378">
        <v>1</v>
      </c>
    </row>
    <row r="2074" spans="1:6" ht="15" customHeight="1">
      <c r="A2074" s="383" t="s">
        <v>8870</v>
      </c>
      <c r="B2074" s="402" t="s">
        <v>7480</v>
      </c>
      <c r="C2074" s="388" t="s">
        <v>8759</v>
      </c>
      <c r="D2074" s="417" t="s">
        <v>8336</v>
      </c>
      <c r="E2074" s="388" t="s">
        <v>220</v>
      </c>
      <c r="F2074" s="378">
        <v>1</v>
      </c>
    </row>
    <row r="2075" spans="1:6" ht="15" customHeight="1">
      <c r="A2075" s="383" t="s">
        <v>8870</v>
      </c>
      <c r="B2075" s="402" t="s">
        <v>7481</v>
      </c>
      <c r="C2075" s="388" t="s">
        <v>8759</v>
      </c>
      <c r="D2075" s="417" t="s">
        <v>8336</v>
      </c>
      <c r="E2075" s="388" t="s">
        <v>220</v>
      </c>
      <c r="F2075" s="378">
        <v>1</v>
      </c>
    </row>
    <row r="2076" spans="1:6" ht="15" customHeight="1">
      <c r="A2076" s="383" t="s">
        <v>8870</v>
      </c>
      <c r="B2076" s="402" t="s">
        <v>7048</v>
      </c>
      <c r="C2076" s="388" t="s">
        <v>6826</v>
      </c>
      <c r="D2076" s="417" t="s">
        <v>7047</v>
      </c>
      <c r="E2076" s="388" t="s">
        <v>56</v>
      </c>
      <c r="F2076" s="380">
        <v>1</v>
      </c>
    </row>
    <row r="2077" spans="1:6" ht="15" customHeight="1">
      <c r="A2077" s="383" t="s">
        <v>8870</v>
      </c>
      <c r="B2077" s="402" t="s">
        <v>7482</v>
      </c>
      <c r="C2077" s="388" t="s">
        <v>6751</v>
      </c>
      <c r="D2077" s="417" t="s">
        <v>8337</v>
      </c>
      <c r="E2077" s="388" t="s">
        <v>220</v>
      </c>
      <c r="F2077" s="378">
        <v>1</v>
      </c>
    </row>
    <row r="2078" spans="1:6" ht="15" customHeight="1">
      <c r="A2078" s="383" t="s">
        <v>8870</v>
      </c>
      <c r="B2078" s="402" t="s">
        <v>6720</v>
      </c>
      <c r="C2078" s="388" t="s">
        <v>6683</v>
      </c>
      <c r="D2078" s="417" t="s">
        <v>6716</v>
      </c>
      <c r="E2078" s="388" t="s">
        <v>56</v>
      </c>
      <c r="F2078" s="378">
        <v>1</v>
      </c>
    </row>
    <row r="2079" spans="1:6" ht="15" customHeight="1">
      <c r="A2079" s="383" t="s">
        <v>8870</v>
      </c>
      <c r="B2079" s="402" t="s">
        <v>7483</v>
      </c>
      <c r="C2079" s="388" t="s">
        <v>6826</v>
      </c>
      <c r="D2079" s="417" t="s">
        <v>8338</v>
      </c>
      <c r="E2079" s="388" t="s">
        <v>56</v>
      </c>
      <c r="F2079" s="378">
        <v>1</v>
      </c>
    </row>
    <row r="2080" spans="1:6" ht="15" customHeight="1">
      <c r="A2080" s="383" t="s">
        <v>8870</v>
      </c>
      <c r="B2080" s="402" t="s">
        <v>7484</v>
      </c>
      <c r="C2080" s="388" t="s">
        <v>8729</v>
      </c>
      <c r="D2080" s="417" t="s">
        <v>8339</v>
      </c>
      <c r="E2080" s="388" t="s">
        <v>220</v>
      </c>
      <c r="F2080" s="378">
        <v>1</v>
      </c>
    </row>
    <row r="2081" spans="1:6" ht="15" customHeight="1">
      <c r="A2081" s="383" t="s">
        <v>8870</v>
      </c>
      <c r="B2081" s="402" t="s">
        <v>7485</v>
      </c>
      <c r="C2081" s="388" t="s">
        <v>7142</v>
      </c>
      <c r="D2081" s="417" t="s">
        <v>8340</v>
      </c>
      <c r="E2081" s="388" t="s">
        <v>56</v>
      </c>
      <c r="F2081" s="378">
        <v>1</v>
      </c>
    </row>
    <row r="2082" spans="1:6" ht="15" customHeight="1">
      <c r="A2082" s="383" t="s">
        <v>8870</v>
      </c>
      <c r="B2082" s="402" t="s">
        <v>7486</v>
      </c>
      <c r="C2082" s="388" t="s">
        <v>8792</v>
      </c>
      <c r="D2082" s="417" t="s">
        <v>8341</v>
      </c>
      <c r="E2082" s="388" t="s">
        <v>220</v>
      </c>
      <c r="F2082" s="380">
        <v>1</v>
      </c>
    </row>
    <row r="2083" spans="1:6" ht="15" customHeight="1">
      <c r="A2083" s="383" t="s">
        <v>8870</v>
      </c>
      <c r="B2083" s="402" t="s">
        <v>7487</v>
      </c>
      <c r="C2083" s="388" t="s">
        <v>8753</v>
      </c>
      <c r="D2083" s="417" t="s">
        <v>8342</v>
      </c>
      <c r="E2083" s="388" t="s">
        <v>56</v>
      </c>
      <c r="F2083" s="378">
        <v>1</v>
      </c>
    </row>
    <row r="2084" spans="1:6" ht="15" customHeight="1">
      <c r="A2084" s="383" t="s">
        <v>8870</v>
      </c>
      <c r="B2084" s="402" t="s">
        <v>7488</v>
      </c>
      <c r="C2084" s="388" t="s">
        <v>8753</v>
      </c>
      <c r="D2084" s="417" t="s">
        <v>8342</v>
      </c>
      <c r="E2084" s="388" t="s">
        <v>56</v>
      </c>
      <c r="F2084" s="378">
        <v>1</v>
      </c>
    </row>
    <row r="2085" spans="1:6" ht="15" customHeight="1">
      <c r="A2085" s="383" t="s">
        <v>8870</v>
      </c>
      <c r="B2085" s="402" t="s">
        <v>7489</v>
      </c>
      <c r="C2085" s="388" t="s">
        <v>8793</v>
      </c>
      <c r="D2085" s="417" t="s">
        <v>8343</v>
      </c>
      <c r="E2085" s="388" t="s">
        <v>220</v>
      </c>
      <c r="F2085" s="378">
        <v>1</v>
      </c>
    </row>
    <row r="2086" spans="1:6" ht="15" customHeight="1">
      <c r="A2086" s="383" t="s">
        <v>8870</v>
      </c>
      <c r="B2086" s="402" t="s">
        <v>7490</v>
      </c>
      <c r="C2086" s="388" t="s">
        <v>6864</v>
      </c>
      <c r="D2086" s="417" t="s">
        <v>8344</v>
      </c>
      <c r="E2086" s="388" t="s">
        <v>56</v>
      </c>
      <c r="F2086" s="378">
        <v>1</v>
      </c>
    </row>
    <row r="2087" spans="1:6" ht="15" customHeight="1">
      <c r="A2087" s="383" t="s">
        <v>8870</v>
      </c>
      <c r="B2087" s="402" t="s">
        <v>7491</v>
      </c>
      <c r="C2087" s="388" t="s">
        <v>8794</v>
      </c>
      <c r="D2087" s="417" t="s">
        <v>8345</v>
      </c>
      <c r="E2087" s="388" t="s">
        <v>220</v>
      </c>
      <c r="F2087" s="378">
        <v>1</v>
      </c>
    </row>
    <row r="2088" spans="1:6" ht="15" customHeight="1">
      <c r="A2088" s="383" t="s">
        <v>8870</v>
      </c>
      <c r="B2088" s="402" t="s">
        <v>7492</v>
      </c>
      <c r="C2088" s="388" t="s">
        <v>8767</v>
      </c>
      <c r="D2088" s="417" t="s">
        <v>8346</v>
      </c>
      <c r="E2088" s="388" t="s">
        <v>56</v>
      </c>
      <c r="F2088" s="380">
        <v>1</v>
      </c>
    </row>
    <row r="2089" spans="1:6" ht="15" customHeight="1">
      <c r="A2089" s="383" t="s">
        <v>8870</v>
      </c>
      <c r="B2089" s="402" t="s">
        <v>7493</v>
      </c>
      <c r="C2089" s="388" t="s">
        <v>8767</v>
      </c>
      <c r="D2089" s="417" t="s">
        <v>8346</v>
      </c>
      <c r="E2089" s="388" t="s">
        <v>56</v>
      </c>
      <c r="F2089" s="378">
        <v>1</v>
      </c>
    </row>
    <row r="2090" spans="1:6" ht="15" customHeight="1">
      <c r="A2090" s="383" t="s">
        <v>8870</v>
      </c>
      <c r="B2090" s="402" t="s">
        <v>6861</v>
      </c>
      <c r="C2090" s="388" t="s">
        <v>6805</v>
      </c>
      <c r="D2090" s="417" t="s">
        <v>6860</v>
      </c>
      <c r="E2090" s="388" t="s">
        <v>56</v>
      </c>
      <c r="F2090" s="378">
        <v>1</v>
      </c>
    </row>
    <row r="2091" spans="1:6" ht="15" customHeight="1">
      <c r="A2091" s="383" t="s">
        <v>8870</v>
      </c>
      <c r="B2091" s="402" t="s">
        <v>7494</v>
      </c>
      <c r="C2091" s="388" t="s">
        <v>6805</v>
      </c>
      <c r="D2091" s="417" t="s">
        <v>8347</v>
      </c>
      <c r="E2091" s="388" t="s">
        <v>56</v>
      </c>
      <c r="F2091" s="378">
        <v>1</v>
      </c>
    </row>
    <row r="2092" spans="1:6" ht="15" customHeight="1">
      <c r="A2092" s="383" t="s">
        <v>8870</v>
      </c>
      <c r="B2092" s="402" t="s">
        <v>7495</v>
      </c>
      <c r="C2092" s="388" t="s">
        <v>7142</v>
      </c>
      <c r="D2092" s="417" t="s">
        <v>8348</v>
      </c>
      <c r="E2092" s="388" t="s">
        <v>56</v>
      </c>
      <c r="F2092" s="378">
        <v>1</v>
      </c>
    </row>
    <row r="2093" spans="1:6" ht="15" customHeight="1">
      <c r="A2093" s="383" t="s">
        <v>8870</v>
      </c>
      <c r="B2093" s="402" t="s">
        <v>7496</v>
      </c>
      <c r="C2093" s="388" t="s">
        <v>8756</v>
      </c>
      <c r="D2093" s="417" t="s">
        <v>8349</v>
      </c>
      <c r="E2093" s="388" t="s">
        <v>220</v>
      </c>
      <c r="F2093" s="378">
        <v>1</v>
      </c>
    </row>
    <row r="2094" spans="1:6" ht="15" customHeight="1">
      <c r="A2094" s="383" t="s">
        <v>8870</v>
      </c>
      <c r="B2094" s="402" t="s">
        <v>7497</v>
      </c>
      <c r="C2094" s="388" t="s">
        <v>8756</v>
      </c>
      <c r="D2094" s="417" t="s">
        <v>8349</v>
      </c>
      <c r="E2094" s="388" t="s">
        <v>220</v>
      </c>
      <c r="F2094" s="380">
        <v>1</v>
      </c>
    </row>
    <row r="2095" spans="1:6" ht="15" customHeight="1">
      <c r="A2095" s="383" t="s">
        <v>8870</v>
      </c>
      <c r="B2095" s="402" t="s">
        <v>6886</v>
      </c>
      <c r="C2095" s="388" t="s">
        <v>6887</v>
      </c>
      <c r="D2095" s="417" t="s">
        <v>6885</v>
      </c>
      <c r="E2095" s="388" t="s">
        <v>56</v>
      </c>
      <c r="F2095" s="378">
        <v>1</v>
      </c>
    </row>
    <row r="2096" spans="1:6" ht="15" customHeight="1">
      <c r="A2096" s="383" t="s">
        <v>8870</v>
      </c>
      <c r="B2096" s="402" t="s">
        <v>7498</v>
      </c>
      <c r="C2096" s="388" t="s">
        <v>6751</v>
      </c>
      <c r="D2096" s="417" t="s">
        <v>8350</v>
      </c>
      <c r="E2096" s="388" t="s">
        <v>220</v>
      </c>
      <c r="F2096" s="378">
        <v>1</v>
      </c>
    </row>
    <row r="2097" spans="1:6" ht="15" customHeight="1">
      <c r="A2097" s="383" t="s">
        <v>8870</v>
      </c>
      <c r="B2097" s="402" t="s">
        <v>7499</v>
      </c>
      <c r="C2097" s="388" t="s">
        <v>8795</v>
      </c>
      <c r="D2097" s="417" t="s">
        <v>8351</v>
      </c>
      <c r="E2097" s="388" t="s">
        <v>56</v>
      </c>
      <c r="F2097" s="378">
        <v>1</v>
      </c>
    </row>
    <row r="2098" spans="1:6" ht="15" customHeight="1">
      <c r="A2098" s="383" t="s">
        <v>8870</v>
      </c>
      <c r="B2098" s="402" t="s">
        <v>7500</v>
      </c>
      <c r="C2098" s="388" t="s">
        <v>8796</v>
      </c>
      <c r="D2098" s="417" t="s">
        <v>8352</v>
      </c>
      <c r="E2098" s="388" t="s">
        <v>220</v>
      </c>
      <c r="F2098" s="378">
        <v>1</v>
      </c>
    </row>
    <row r="2099" spans="1:6" ht="15" customHeight="1">
      <c r="A2099" s="383" t="s">
        <v>8870</v>
      </c>
      <c r="B2099" s="402" t="s">
        <v>7501</v>
      </c>
      <c r="C2099" s="388" t="s">
        <v>8722</v>
      </c>
      <c r="D2099" s="417" t="s">
        <v>8353</v>
      </c>
      <c r="E2099" s="388" t="s">
        <v>67</v>
      </c>
      <c r="F2099" s="378">
        <v>1</v>
      </c>
    </row>
    <row r="2100" spans="1:6" ht="15" customHeight="1">
      <c r="A2100" s="383" t="s">
        <v>8870</v>
      </c>
      <c r="B2100" s="402" t="s">
        <v>7502</v>
      </c>
      <c r="C2100" s="388" t="s">
        <v>8722</v>
      </c>
      <c r="D2100" s="417" t="s">
        <v>8353</v>
      </c>
      <c r="E2100" s="388" t="s">
        <v>67</v>
      </c>
      <c r="F2100" s="380">
        <v>1</v>
      </c>
    </row>
    <row r="2101" spans="1:6" ht="15" customHeight="1">
      <c r="A2101" s="383" t="s">
        <v>8870</v>
      </c>
      <c r="B2101" s="402" t="s">
        <v>7503</v>
      </c>
      <c r="C2101" s="388" t="s">
        <v>8722</v>
      </c>
      <c r="D2101" s="417" t="s">
        <v>8353</v>
      </c>
      <c r="E2101" s="388" t="s">
        <v>67</v>
      </c>
      <c r="F2101" s="378">
        <v>1</v>
      </c>
    </row>
    <row r="2102" spans="1:6" ht="15" customHeight="1">
      <c r="A2102" s="383" t="s">
        <v>8870</v>
      </c>
      <c r="B2102" s="402" t="s">
        <v>7504</v>
      </c>
      <c r="C2102" s="388" t="s">
        <v>7112</v>
      </c>
      <c r="D2102" s="417" t="s">
        <v>8354</v>
      </c>
      <c r="E2102" s="388" t="s">
        <v>67</v>
      </c>
      <c r="F2102" s="378">
        <v>1</v>
      </c>
    </row>
    <row r="2103" spans="1:6" ht="15" customHeight="1">
      <c r="A2103" s="383" t="s">
        <v>8870</v>
      </c>
      <c r="B2103" s="402" t="s">
        <v>6996</v>
      </c>
      <c r="C2103" s="388" t="s">
        <v>6997</v>
      </c>
      <c r="D2103" s="417" t="s">
        <v>6995</v>
      </c>
      <c r="E2103" s="388" t="s">
        <v>30</v>
      </c>
      <c r="F2103" s="378">
        <v>1</v>
      </c>
    </row>
    <row r="2104" spans="1:6" ht="15" customHeight="1">
      <c r="A2104" s="383" t="s">
        <v>8870</v>
      </c>
      <c r="B2104" s="402" t="s">
        <v>7505</v>
      </c>
      <c r="C2104" s="388" t="s">
        <v>6997</v>
      </c>
      <c r="D2104" s="417" t="s">
        <v>6995</v>
      </c>
      <c r="E2104" s="388" t="s">
        <v>30</v>
      </c>
      <c r="F2104" s="378">
        <v>1</v>
      </c>
    </row>
    <row r="2105" spans="1:6" ht="15" customHeight="1">
      <c r="A2105" s="383" t="s">
        <v>8870</v>
      </c>
      <c r="B2105" s="402" t="s">
        <v>7506</v>
      </c>
      <c r="C2105" s="388" t="s">
        <v>7116</v>
      </c>
      <c r="D2105" s="417" t="s">
        <v>8355</v>
      </c>
      <c r="E2105" s="388" t="s">
        <v>56</v>
      </c>
      <c r="F2105" s="378">
        <v>1</v>
      </c>
    </row>
    <row r="2106" spans="1:6" ht="15" customHeight="1">
      <c r="A2106" s="383" t="s">
        <v>8870</v>
      </c>
      <c r="B2106" s="402" t="s">
        <v>6991</v>
      </c>
      <c r="C2106" s="388" t="s">
        <v>6808</v>
      </c>
      <c r="D2106" s="417" t="s">
        <v>6971</v>
      </c>
      <c r="E2106" s="388" t="s">
        <v>56</v>
      </c>
      <c r="F2106" s="380">
        <v>1</v>
      </c>
    </row>
    <row r="2107" spans="1:6" ht="15" customHeight="1">
      <c r="A2107" s="383" t="s">
        <v>8870</v>
      </c>
      <c r="B2107" s="402" t="s">
        <v>6972</v>
      </c>
      <c r="C2107" s="388" t="s">
        <v>6808</v>
      </c>
      <c r="D2107" s="417" t="s">
        <v>6971</v>
      </c>
      <c r="E2107" s="388" t="s">
        <v>56</v>
      </c>
      <c r="F2107" s="378">
        <v>1</v>
      </c>
    </row>
    <row r="2108" spans="1:6" ht="15" customHeight="1">
      <c r="A2108" s="383" t="s">
        <v>8870</v>
      </c>
      <c r="B2108" s="402" t="s">
        <v>7507</v>
      </c>
      <c r="C2108" s="388" t="s">
        <v>6751</v>
      </c>
      <c r="D2108" s="417" t="s">
        <v>6749</v>
      </c>
      <c r="E2108" s="388" t="s">
        <v>220</v>
      </c>
      <c r="F2108" s="378">
        <v>1</v>
      </c>
    </row>
    <row r="2109" spans="1:6" ht="15" customHeight="1">
      <c r="A2109" s="383" t="s">
        <v>8870</v>
      </c>
      <c r="B2109" s="402" t="s">
        <v>6754</v>
      </c>
      <c r="C2109" s="388" t="s">
        <v>6751</v>
      </c>
      <c r="D2109" s="417" t="s">
        <v>6749</v>
      </c>
      <c r="E2109" s="388" t="s">
        <v>220</v>
      </c>
      <c r="F2109" s="378">
        <v>1</v>
      </c>
    </row>
    <row r="2110" spans="1:6" ht="15" customHeight="1">
      <c r="A2110" s="383" t="s">
        <v>8870</v>
      </c>
      <c r="B2110" s="402" t="s">
        <v>7508</v>
      </c>
      <c r="C2110" s="388" t="s">
        <v>6751</v>
      </c>
      <c r="D2110" s="417" t="s">
        <v>6752</v>
      </c>
      <c r="E2110" s="388" t="s">
        <v>220</v>
      </c>
      <c r="F2110" s="378">
        <v>1</v>
      </c>
    </row>
    <row r="2111" spans="1:6" ht="15" customHeight="1">
      <c r="A2111" s="383" t="s">
        <v>8870</v>
      </c>
      <c r="B2111" s="402" t="s">
        <v>7093</v>
      </c>
      <c r="C2111" s="388" t="s">
        <v>6751</v>
      </c>
      <c r="D2111" s="417" t="s">
        <v>6749</v>
      </c>
      <c r="E2111" s="388" t="s">
        <v>220</v>
      </c>
      <c r="F2111" s="378">
        <v>1</v>
      </c>
    </row>
    <row r="2112" spans="1:6" ht="15" customHeight="1">
      <c r="A2112" s="383" t="s">
        <v>8870</v>
      </c>
      <c r="B2112" s="402" t="s">
        <v>7509</v>
      </c>
      <c r="C2112" s="388" t="s">
        <v>6751</v>
      </c>
      <c r="D2112" s="417" t="s">
        <v>6749</v>
      </c>
      <c r="E2112" s="388" t="s">
        <v>220</v>
      </c>
      <c r="F2112" s="380">
        <v>1</v>
      </c>
    </row>
    <row r="2113" spans="1:6" ht="15" customHeight="1">
      <c r="A2113" s="383" t="s">
        <v>8870</v>
      </c>
      <c r="B2113" s="402" t="s">
        <v>7510</v>
      </c>
      <c r="C2113" s="388" t="s">
        <v>6751</v>
      </c>
      <c r="D2113" s="417" t="s">
        <v>6749</v>
      </c>
      <c r="E2113" s="388" t="s">
        <v>220</v>
      </c>
      <c r="F2113" s="378">
        <v>1</v>
      </c>
    </row>
    <row r="2114" spans="1:6" ht="15" customHeight="1">
      <c r="A2114" s="383" t="s">
        <v>8870</v>
      </c>
      <c r="B2114" s="402" t="s">
        <v>7511</v>
      </c>
      <c r="C2114" s="388" t="s">
        <v>6751</v>
      </c>
      <c r="D2114" s="417" t="s">
        <v>6749</v>
      </c>
      <c r="E2114" s="388" t="s">
        <v>220</v>
      </c>
      <c r="F2114" s="378">
        <v>1</v>
      </c>
    </row>
    <row r="2115" spans="1:6" ht="15" customHeight="1">
      <c r="A2115" s="383" t="s">
        <v>8870</v>
      </c>
      <c r="B2115" s="402" t="s">
        <v>7512</v>
      </c>
      <c r="C2115" s="388" t="s">
        <v>6751</v>
      </c>
      <c r="D2115" s="417" t="s">
        <v>6749</v>
      </c>
      <c r="E2115" s="388" t="s">
        <v>220</v>
      </c>
      <c r="F2115" s="378">
        <v>1</v>
      </c>
    </row>
    <row r="2116" spans="1:6" ht="15" customHeight="1">
      <c r="A2116" s="383" t="s">
        <v>8870</v>
      </c>
      <c r="B2116" s="402" t="s">
        <v>7513</v>
      </c>
      <c r="C2116" s="388" t="s">
        <v>6751</v>
      </c>
      <c r="D2116" s="417" t="s">
        <v>6752</v>
      </c>
      <c r="E2116" s="388" t="s">
        <v>220</v>
      </c>
      <c r="F2116" s="378">
        <v>1</v>
      </c>
    </row>
    <row r="2117" spans="1:6" ht="15" customHeight="1">
      <c r="A2117" s="383" t="s">
        <v>8870</v>
      </c>
      <c r="B2117" s="402" t="s">
        <v>7514</v>
      </c>
      <c r="C2117" s="388" t="s">
        <v>6751</v>
      </c>
      <c r="D2117" s="417" t="s">
        <v>6749</v>
      </c>
      <c r="E2117" s="388" t="s">
        <v>220</v>
      </c>
      <c r="F2117" s="378">
        <v>1</v>
      </c>
    </row>
    <row r="2118" spans="1:6" ht="15" customHeight="1">
      <c r="A2118" s="383" t="s">
        <v>8870</v>
      </c>
      <c r="B2118" s="402" t="s">
        <v>7515</v>
      </c>
      <c r="C2118" s="388" t="s">
        <v>6751</v>
      </c>
      <c r="D2118" s="417" t="s">
        <v>6749</v>
      </c>
      <c r="E2118" s="388" t="s">
        <v>220</v>
      </c>
      <c r="F2118" s="380">
        <v>1</v>
      </c>
    </row>
    <row r="2119" spans="1:6" ht="15" customHeight="1">
      <c r="A2119" s="383" t="s">
        <v>8870</v>
      </c>
      <c r="B2119" s="402" t="s">
        <v>7101</v>
      </c>
      <c r="C2119" s="388" t="s">
        <v>6751</v>
      </c>
      <c r="D2119" s="417" t="s">
        <v>6749</v>
      </c>
      <c r="E2119" s="388" t="s">
        <v>220</v>
      </c>
      <c r="F2119" s="378">
        <v>1</v>
      </c>
    </row>
    <row r="2120" spans="1:6" ht="15" customHeight="1">
      <c r="A2120" s="383" t="s">
        <v>8870</v>
      </c>
      <c r="B2120" s="402" t="s">
        <v>7516</v>
      </c>
      <c r="C2120" s="388" t="s">
        <v>6751</v>
      </c>
      <c r="D2120" s="417" t="s">
        <v>6749</v>
      </c>
      <c r="E2120" s="388" t="s">
        <v>220</v>
      </c>
      <c r="F2120" s="378">
        <v>1</v>
      </c>
    </row>
    <row r="2121" spans="1:6" ht="15" customHeight="1">
      <c r="A2121" s="383" t="s">
        <v>8870</v>
      </c>
      <c r="B2121" s="402" t="s">
        <v>7517</v>
      </c>
      <c r="C2121" s="388" t="s">
        <v>6751</v>
      </c>
      <c r="D2121" s="417" t="s">
        <v>6749</v>
      </c>
      <c r="E2121" s="388" t="s">
        <v>220</v>
      </c>
      <c r="F2121" s="378">
        <v>1</v>
      </c>
    </row>
    <row r="2122" spans="1:6" ht="15" customHeight="1">
      <c r="A2122" s="383" t="s">
        <v>8870</v>
      </c>
      <c r="B2122" s="402" t="s">
        <v>7518</v>
      </c>
      <c r="C2122" s="388" t="s">
        <v>6751</v>
      </c>
      <c r="D2122" s="417" t="s">
        <v>8356</v>
      </c>
      <c r="E2122" s="388" t="s">
        <v>220</v>
      </c>
      <c r="F2122" s="378">
        <v>1</v>
      </c>
    </row>
    <row r="2123" spans="1:6" ht="15" customHeight="1">
      <c r="A2123" s="383" t="s">
        <v>8870</v>
      </c>
      <c r="B2123" s="402" t="s">
        <v>7519</v>
      </c>
      <c r="C2123" s="388" t="s">
        <v>6751</v>
      </c>
      <c r="D2123" s="417" t="s">
        <v>6749</v>
      </c>
      <c r="E2123" s="388" t="s">
        <v>220</v>
      </c>
      <c r="F2123" s="378">
        <v>1</v>
      </c>
    </row>
    <row r="2124" spans="1:6" ht="15" customHeight="1">
      <c r="A2124" s="383" t="s">
        <v>8870</v>
      </c>
      <c r="B2124" s="402" t="s">
        <v>6750</v>
      </c>
      <c r="C2124" s="388" t="s">
        <v>6751</v>
      </c>
      <c r="D2124" s="417" t="s">
        <v>6749</v>
      </c>
      <c r="E2124" s="388" t="s">
        <v>220</v>
      </c>
      <c r="F2124" s="380">
        <v>1</v>
      </c>
    </row>
    <row r="2125" spans="1:6" ht="15" customHeight="1">
      <c r="A2125" s="383" t="s">
        <v>8870</v>
      </c>
      <c r="B2125" s="402" t="s">
        <v>6721</v>
      </c>
      <c r="C2125" s="388" t="s">
        <v>6683</v>
      </c>
      <c r="D2125" s="417" t="s">
        <v>6708</v>
      </c>
      <c r="E2125" s="388" t="s">
        <v>56</v>
      </c>
      <c r="F2125" s="378">
        <v>1</v>
      </c>
    </row>
    <row r="2126" spans="1:6" ht="15" customHeight="1">
      <c r="A2126" s="383" t="s">
        <v>8870</v>
      </c>
      <c r="B2126" s="402" t="s">
        <v>7520</v>
      </c>
      <c r="C2126" s="388" t="s">
        <v>6683</v>
      </c>
      <c r="D2126" s="417" t="s">
        <v>6708</v>
      </c>
      <c r="E2126" s="388" t="s">
        <v>56</v>
      </c>
      <c r="F2126" s="378">
        <v>1</v>
      </c>
    </row>
    <row r="2127" spans="1:6" ht="15" customHeight="1">
      <c r="A2127" s="383" t="s">
        <v>8870</v>
      </c>
      <c r="B2127" s="402" t="s">
        <v>7521</v>
      </c>
      <c r="C2127" s="388" t="s">
        <v>8749</v>
      </c>
      <c r="D2127" s="417" t="s">
        <v>8357</v>
      </c>
      <c r="E2127" s="388" t="s">
        <v>56</v>
      </c>
      <c r="F2127" s="378">
        <v>1</v>
      </c>
    </row>
    <row r="2128" spans="1:6" ht="15" customHeight="1">
      <c r="A2128" s="383" t="s">
        <v>8870</v>
      </c>
      <c r="B2128" s="402" t="s">
        <v>6858</v>
      </c>
      <c r="C2128" s="388" t="s">
        <v>6859</v>
      </c>
      <c r="D2128" s="417" t="s">
        <v>6857</v>
      </c>
      <c r="E2128" s="388" t="s">
        <v>30</v>
      </c>
      <c r="F2128" s="378">
        <v>1</v>
      </c>
    </row>
    <row r="2129" spans="1:6" ht="15" customHeight="1">
      <c r="A2129" s="383" t="s">
        <v>8870</v>
      </c>
      <c r="B2129" s="402" t="s">
        <v>7522</v>
      </c>
      <c r="C2129" s="388" t="s">
        <v>6859</v>
      </c>
      <c r="D2129" s="417" t="s">
        <v>6857</v>
      </c>
      <c r="E2129" s="388" t="s">
        <v>30</v>
      </c>
      <c r="F2129" s="378">
        <v>1</v>
      </c>
    </row>
    <row r="2130" spans="1:6" ht="15" customHeight="1">
      <c r="A2130" s="383" t="s">
        <v>8870</v>
      </c>
      <c r="B2130" s="402" t="s">
        <v>7523</v>
      </c>
      <c r="C2130" s="388" t="s">
        <v>6771</v>
      </c>
      <c r="D2130" s="417" t="s">
        <v>8358</v>
      </c>
      <c r="E2130" s="388" t="s">
        <v>56</v>
      </c>
      <c r="F2130" s="380">
        <v>1</v>
      </c>
    </row>
    <row r="2131" spans="1:6" ht="15" customHeight="1">
      <c r="A2131" s="383" t="s">
        <v>8870</v>
      </c>
      <c r="B2131" s="402" t="s">
        <v>7524</v>
      </c>
      <c r="C2131" s="388" t="s">
        <v>6691</v>
      </c>
      <c r="D2131" s="417" t="s">
        <v>8359</v>
      </c>
      <c r="E2131" s="388" t="s">
        <v>56</v>
      </c>
      <c r="F2131" s="378">
        <v>1</v>
      </c>
    </row>
    <row r="2132" spans="1:6" ht="15" customHeight="1">
      <c r="A2132" s="383" t="s">
        <v>8870</v>
      </c>
      <c r="B2132" s="402" t="s">
        <v>7525</v>
      </c>
      <c r="C2132" s="388" t="s">
        <v>6742</v>
      </c>
      <c r="D2132" s="417" t="s">
        <v>8360</v>
      </c>
      <c r="E2132" s="388" t="s">
        <v>56</v>
      </c>
      <c r="F2132" s="378">
        <v>1</v>
      </c>
    </row>
    <row r="2133" spans="1:6" ht="15" customHeight="1">
      <c r="A2133" s="383" t="s">
        <v>8870</v>
      </c>
      <c r="B2133" s="402" t="s">
        <v>7526</v>
      </c>
      <c r="C2133" s="388" t="s">
        <v>6751</v>
      </c>
      <c r="D2133" s="417" t="s">
        <v>8361</v>
      </c>
      <c r="E2133" s="388" t="s">
        <v>220</v>
      </c>
      <c r="F2133" s="378">
        <v>1</v>
      </c>
    </row>
    <row r="2134" spans="1:6" ht="15" customHeight="1">
      <c r="A2134" s="383" t="s">
        <v>8870</v>
      </c>
      <c r="B2134" s="402" t="s">
        <v>6906</v>
      </c>
      <c r="C2134" s="388" t="s">
        <v>6904</v>
      </c>
      <c r="D2134" s="417" t="s">
        <v>6905</v>
      </c>
      <c r="E2134" s="388" t="s">
        <v>56</v>
      </c>
      <c r="F2134" s="378">
        <v>1</v>
      </c>
    </row>
    <row r="2135" spans="1:6" ht="15" customHeight="1">
      <c r="A2135" s="383" t="s">
        <v>8870</v>
      </c>
      <c r="B2135" s="402" t="s">
        <v>7145</v>
      </c>
      <c r="C2135" s="388" t="s">
        <v>6904</v>
      </c>
      <c r="D2135" s="417" t="s">
        <v>6905</v>
      </c>
      <c r="E2135" s="388" t="s">
        <v>56</v>
      </c>
      <c r="F2135" s="378">
        <v>1</v>
      </c>
    </row>
    <row r="2136" spans="1:6" ht="15" customHeight="1">
      <c r="A2136" s="383" t="s">
        <v>8870</v>
      </c>
      <c r="B2136" s="402" t="s">
        <v>7527</v>
      </c>
      <c r="C2136" s="388" t="s">
        <v>6859</v>
      </c>
      <c r="D2136" s="417" t="s">
        <v>6752</v>
      </c>
      <c r="E2136" s="388" t="s">
        <v>30</v>
      </c>
      <c r="F2136" s="380">
        <v>1</v>
      </c>
    </row>
    <row r="2137" spans="1:6" ht="15" customHeight="1">
      <c r="A2137" s="383" t="s">
        <v>8870</v>
      </c>
      <c r="B2137" s="402" t="s">
        <v>7528</v>
      </c>
      <c r="C2137" s="388" t="s">
        <v>8797</v>
      </c>
      <c r="D2137" s="417" t="s">
        <v>8362</v>
      </c>
      <c r="E2137" s="388" t="s">
        <v>220</v>
      </c>
      <c r="F2137" s="378">
        <v>1</v>
      </c>
    </row>
    <row r="2138" spans="1:6" ht="15" customHeight="1">
      <c r="A2138" s="383" t="s">
        <v>8870</v>
      </c>
      <c r="B2138" s="402" t="s">
        <v>7529</v>
      </c>
      <c r="C2138" s="388" t="s">
        <v>8783</v>
      </c>
      <c r="D2138" s="417" t="s">
        <v>8363</v>
      </c>
      <c r="E2138" s="388" t="s">
        <v>56</v>
      </c>
      <c r="F2138" s="378">
        <v>1</v>
      </c>
    </row>
    <row r="2139" spans="1:6" ht="15" customHeight="1">
      <c r="A2139" s="383" t="s">
        <v>8870</v>
      </c>
      <c r="B2139" s="402" t="s">
        <v>7530</v>
      </c>
      <c r="C2139" s="388" t="s">
        <v>8764</v>
      </c>
      <c r="D2139" s="417" t="s">
        <v>8364</v>
      </c>
      <c r="E2139" s="388" t="s">
        <v>220</v>
      </c>
      <c r="F2139" s="378">
        <v>1</v>
      </c>
    </row>
    <row r="2140" spans="1:6" ht="15" customHeight="1">
      <c r="A2140" s="383" t="s">
        <v>8870</v>
      </c>
      <c r="B2140" s="402" t="s">
        <v>7531</v>
      </c>
      <c r="C2140" s="388" t="s">
        <v>8725</v>
      </c>
      <c r="D2140" s="417" t="s">
        <v>8365</v>
      </c>
      <c r="E2140" s="388" t="s">
        <v>56</v>
      </c>
      <c r="F2140" s="378">
        <v>1</v>
      </c>
    </row>
    <row r="2141" spans="1:6" ht="15" customHeight="1">
      <c r="A2141" s="383" t="s">
        <v>8870</v>
      </c>
      <c r="B2141" s="402" t="s">
        <v>7532</v>
      </c>
      <c r="C2141" s="388" t="s">
        <v>8725</v>
      </c>
      <c r="D2141" s="417" t="s">
        <v>8365</v>
      </c>
      <c r="E2141" s="388" t="s">
        <v>56</v>
      </c>
      <c r="F2141" s="378">
        <v>1</v>
      </c>
    </row>
    <row r="2142" spans="1:6" ht="15" customHeight="1">
      <c r="A2142" s="383" t="s">
        <v>8870</v>
      </c>
      <c r="B2142" s="402" t="s">
        <v>7533</v>
      </c>
      <c r="C2142" s="388" t="s">
        <v>8793</v>
      </c>
      <c r="D2142" s="417" t="s">
        <v>5819</v>
      </c>
      <c r="E2142" s="388" t="s">
        <v>220</v>
      </c>
      <c r="F2142" s="380">
        <v>1</v>
      </c>
    </row>
    <row r="2143" spans="1:6" ht="15" customHeight="1">
      <c r="A2143" s="383" t="s">
        <v>8870</v>
      </c>
      <c r="B2143" s="402" t="s">
        <v>7534</v>
      </c>
      <c r="C2143" s="388" t="s">
        <v>8737</v>
      </c>
      <c r="D2143" s="417" t="s">
        <v>8366</v>
      </c>
      <c r="E2143" s="388" t="s">
        <v>220</v>
      </c>
      <c r="F2143" s="378">
        <v>1</v>
      </c>
    </row>
    <row r="2144" spans="1:6" ht="15" customHeight="1">
      <c r="A2144" s="383" t="s">
        <v>8870</v>
      </c>
      <c r="B2144" s="402" t="s">
        <v>7535</v>
      </c>
      <c r="C2144" s="388" t="s">
        <v>8737</v>
      </c>
      <c r="D2144" s="417" t="s">
        <v>8366</v>
      </c>
      <c r="E2144" s="388" t="s">
        <v>220</v>
      </c>
      <c r="F2144" s="378">
        <v>1</v>
      </c>
    </row>
    <row r="2145" spans="1:6" ht="15" customHeight="1">
      <c r="A2145" s="383" t="s">
        <v>8870</v>
      </c>
      <c r="B2145" s="402" t="s">
        <v>7536</v>
      </c>
      <c r="C2145" s="388" t="s">
        <v>8798</v>
      </c>
      <c r="D2145" s="417" t="s">
        <v>8367</v>
      </c>
      <c r="E2145" s="388" t="s">
        <v>56</v>
      </c>
      <c r="F2145" s="378">
        <v>1</v>
      </c>
    </row>
    <row r="2146" spans="1:6" ht="15" customHeight="1">
      <c r="A2146" s="383" t="s">
        <v>8870</v>
      </c>
      <c r="B2146" s="402" t="s">
        <v>7537</v>
      </c>
      <c r="C2146" s="388" t="s">
        <v>8737</v>
      </c>
      <c r="D2146" s="417" t="s">
        <v>8368</v>
      </c>
      <c r="E2146" s="388" t="s">
        <v>220</v>
      </c>
      <c r="F2146" s="378">
        <v>1</v>
      </c>
    </row>
    <row r="2147" spans="1:6" ht="15" customHeight="1">
      <c r="A2147" s="383" t="s">
        <v>8870</v>
      </c>
      <c r="B2147" s="402" t="s">
        <v>7104</v>
      </c>
      <c r="C2147" s="388" t="s">
        <v>6751</v>
      </c>
      <c r="D2147" s="417" t="s">
        <v>7103</v>
      </c>
      <c r="E2147" s="388" t="s">
        <v>220</v>
      </c>
      <c r="F2147" s="378">
        <v>1</v>
      </c>
    </row>
    <row r="2148" spans="1:6" ht="15" customHeight="1">
      <c r="A2148" s="383" t="s">
        <v>8870</v>
      </c>
      <c r="B2148" s="402" t="s">
        <v>7538</v>
      </c>
      <c r="C2148" s="388" t="s">
        <v>6751</v>
      </c>
      <c r="D2148" s="417" t="s">
        <v>7103</v>
      </c>
      <c r="E2148" s="388" t="s">
        <v>220</v>
      </c>
      <c r="F2148" s="380">
        <v>1</v>
      </c>
    </row>
    <row r="2149" spans="1:6" ht="15" customHeight="1">
      <c r="A2149" s="383" t="s">
        <v>8870</v>
      </c>
      <c r="B2149" s="402" t="s">
        <v>7539</v>
      </c>
      <c r="C2149" s="388" t="s">
        <v>6751</v>
      </c>
      <c r="D2149" s="417" t="s">
        <v>7103</v>
      </c>
      <c r="E2149" s="388" t="s">
        <v>220</v>
      </c>
      <c r="F2149" s="378">
        <v>1</v>
      </c>
    </row>
    <row r="2150" spans="1:6" ht="15" customHeight="1">
      <c r="A2150" s="383" t="s">
        <v>8870</v>
      </c>
      <c r="B2150" s="402" t="s">
        <v>7540</v>
      </c>
      <c r="C2150" s="388" t="s">
        <v>6751</v>
      </c>
      <c r="D2150" s="417" t="s">
        <v>7103</v>
      </c>
      <c r="E2150" s="388" t="s">
        <v>220</v>
      </c>
      <c r="F2150" s="378">
        <v>1</v>
      </c>
    </row>
    <row r="2151" spans="1:6" ht="15" customHeight="1">
      <c r="A2151" s="383" t="s">
        <v>8870</v>
      </c>
      <c r="B2151" s="402" t="s">
        <v>7541</v>
      </c>
      <c r="C2151" s="388" t="s">
        <v>7051</v>
      </c>
      <c r="D2151" s="417" t="s">
        <v>8369</v>
      </c>
      <c r="E2151" s="388" t="s">
        <v>56</v>
      </c>
      <c r="F2151" s="378">
        <v>1</v>
      </c>
    </row>
    <row r="2152" spans="1:6" ht="15" customHeight="1">
      <c r="A2152" s="383" t="s">
        <v>8870</v>
      </c>
      <c r="B2152" s="402" t="s">
        <v>7542</v>
      </c>
      <c r="C2152" s="388" t="s">
        <v>8799</v>
      </c>
      <c r="D2152" s="417" t="s">
        <v>8370</v>
      </c>
      <c r="E2152" s="388" t="s">
        <v>56</v>
      </c>
      <c r="F2152" s="378">
        <v>1</v>
      </c>
    </row>
    <row r="2153" spans="1:6" ht="15" customHeight="1">
      <c r="A2153" s="383" t="s">
        <v>8870</v>
      </c>
      <c r="B2153" s="402" t="s">
        <v>7015</v>
      </c>
      <c r="C2153" s="388" t="s">
        <v>6742</v>
      </c>
      <c r="D2153" s="417" t="s">
        <v>7014</v>
      </c>
      <c r="E2153" s="388" t="s">
        <v>56</v>
      </c>
      <c r="F2153" s="378">
        <v>1</v>
      </c>
    </row>
    <row r="2154" spans="1:6" ht="15" customHeight="1">
      <c r="A2154" s="383" t="s">
        <v>8870</v>
      </c>
      <c r="B2154" s="402" t="s">
        <v>6889</v>
      </c>
      <c r="C2154" s="388" t="s">
        <v>6742</v>
      </c>
      <c r="D2154" s="417" t="s">
        <v>6888</v>
      </c>
      <c r="E2154" s="388" t="s">
        <v>56</v>
      </c>
      <c r="F2154" s="380">
        <v>1</v>
      </c>
    </row>
    <row r="2155" spans="1:6" ht="15" customHeight="1">
      <c r="A2155" s="383" t="s">
        <v>8870</v>
      </c>
      <c r="B2155" s="402" t="s">
        <v>6915</v>
      </c>
      <c r="C2155" s="388" t="s">
        <v>6782</v>
      </c>
      <c r="D2155" s="417" t="s">
        <v>6914</v>
      </c>
      <c r="E2155" s="388" t="s">
        <v>56</v>
      </c>
      <c r="F2155" s="378">
        <v>1</v>
      </c>
    </row>
    <row r="2156" spans="1:6" ht="15" customHeight="1">
      <c r="A2156" s="383" t="s">
        <v>8870</v>
      </c>
      <c r="B2156" s="402" t="s">
        <v>6922</v>
      </c>
      <c r="C2156" s="388" t="s">
        <v>6742</v>
      </c>
      <c r="D2156" s="417" t="s">
        <v>6914</v>
      </c>
      <c r="E2156" s="388" t="s">
        <v>56</v>
      </c>
      <c r="F2156" s="378">
        <v>1</v>
      </c>
    </row>
    <row r="2157" spans="1:6" ht="15" customHeight="1">
      <c r="A2157" s="383" t="s">
        <v>8870</v>
      </c>
      <c r="B2157" s="402" t="s">
        <v>6932</v>
      </c>
      <c r="C2157" s="388" t="s">
        <v>6742</v>
      </c>
      <c r="D2157" s="417" t="s">
        <v>6931</v>
      </c>
      <c r="E2157" s="388" t="s">
        <v>56</v>
      </c>
      <c r="F2157" s="378">
        <v>1</v>
      </c>
    </row>
    <row r="2158" spans="1:6" ht="15" customHeight="1">
      <c r="A2158" s="383" t="s">
        <v>8870</v>
      </c>
      <c r="B2158" s="402" t="s">
        <v>7543</v>
      </c>
      <c r="C2158" s="388" t="s">
        <v>8778</v>
      </c>
      <c r="D2158" s="417" t="s">
        <v>8371</v>
      </c>
      <c r="E2158" s="388" t="s">
        <v>56</v>
      </c>
      <c r="F2158" s="378">
        <v>1</v>
      </c>
    </row>
    <row r="2159" spans="1:6" ht="15" customHeight="1">
      <c r="A2159" s="383" t="s">
        <v>8870</v>
      </c>
      <c r="B2159" s="402" t="s">
        <v>7544</v>
      </c>
      <c r="C2159" s="388" t="s">
        <v>8800</v>
      </c>
      <c r="D2159" s="417" t="s">
        <v>8372</v>
      </c>
      <c r="E2159" s="388" t="s">
        <v>56</v>
      </c>
      <c r="F2159" s="378">
        <v>1</v>
      </c>
    </row>
    <row r="2160" spans="1:6" ht="15" customHeight="1">
      <c r="A2160" s="383" t="s">
        <v>8870</v>
      </c>
      <c r="B2160" s="402" t="s">
        <v>7545</v>
      </c>
      <c r="C2160" s="388" t="s">
        <v>8729</v>
      </c>
      <c r="D2160" s="417" t="s">
        <v>8373</v>
      </c>
      <c r="E2160" s="388" t="s">
        <v>220</v>
      </c>
      <c r="F2160" s="380">
        <v>1</v>
      </c>
    </row>
    <row r="2161" spans="1:6" ht="15" customHeight="1">
      <c r="A2161" s="383" t="s">
        <v>8870</v>
      </c>
      <c r="B2161" s="402" t="s">
        <v>7546</v>
      </c>
      <c r="C2161" s="388" t="s">
        <v>8747</v>
      </c>
      <c r="D2161" s="417" t="s">
        <v>8374</v>
      </c>
      <c r="E2161" s="388" t="s">
        <v>56</v>
      </c>
      <c r="F2161" s="378">
        <v>1</v>
      </c>
    </row>
    <row r="2162" spans="1:6" ht="15" customHeight="1">
      <c r="A2162" s="383" t="s">
        <v>8870</v>
      </c>
      <c r="B2162" s="402" t="s">
        <v>7547</v>
      </c>
      <c r="C2162" s="388" t="s">
        <v>8747</v>
      </c>
      <c r="D2162" s="417" t="s">
        <v>8374</v>
      </c>
      <c r="E2162" s="388" t="s">
        <v>56</v>
      </c>
      <c r="F2162" s="378">
        <v>1</v>
      </c>
    </row>
    <row r="2163" spans="1:6" ht="15" customHeight="1">
      <c r="A2163" s="383" t="s">
        <v>8870</v>
      </c>
      <c r="B2163" s="402" t="s">
        <v>7548</v>
      </c>
      <c r="C2163" s="388" t="s">
        <v>8787</v>
      </c>
      <c r="D2163" s="417" t="s">
        <v>8375</v>
      </c>
      <c r="E2163" s="388" t="s">
        <v>56</v>
      </c>
      <c r="F2163" s="378">
        <v>1</v>
      </c>
    </row>
    <row r="2164" spans="1:6" ht="15" customHeight="1">
      <c r="A2164" s="383" t="s">
        <v>8870</v>
      </c>
      <c r="B2164" s="402" t="s">
        <v>7549</v>
      </c>
      <c r="C2164" s="388" t="s">
        <v>8801</v>
      </c>
      <c r="D2164" s="417" t="s">
        <v>8376</v>
      </c>
      <c r="E2164" s="388" t="s">
        <v>220</v>
      </c>
      <c r="F2164" s="378">
        <v>1</v>
      </c>
    </row>
    <row r="2165" spans="1:6" ht="15" customHeight="1">
      <c r="A2165" s="383" t="s">
        <v>8870</v>
      </c>
      <c r="B2165" s="402" t="s">
        <v>7550</v>
      </c>
      <c r="C2165" s="388" t="s">
        <v>8801</v>
      </c>
      <c r="D2165" s="417" t="s">
        <v>8376</v>
      </c>
      <c r="E2165" s="388" t="s">
        <v>220</v>
      </c>
      <c r="F2165" s="378">
        <v>1</v>
      </c>
    </row>
    <row r="2166" spans="1:6" ht="15" customHeight="1">
      <c r="A2166" s="383" t="s">
        <v>8870</v>
      </c>
      <c r="B2166" s="402" t="s">
        <v>7551</v>
      </c>
      <c r="C2166" s="388" t="s">
        <v>8801</v>
      </c>
      <c r="D2166" s="417" t="s">
        <v>8376</v>
      </c>
      <c r="E2166" s="388" t="s">
        <v>220</v>
      </c>
      <c r="F2166" s="380">
        <v>1</v>
      </c>
    </row>
    <row r="2167" spans="1:6" ht="15" customHeight="1">
      <c r="A2167" s="383" t="s">
        <v>8870</v>
      </c>
      <c r="B2167" s="402" t="s">
        <v>7552</v>
      </c>
      <c r="C2167" s="388" t="s">
        <v>8737</v>
      </c>
      <c r="D2167" s="417" t="s">
        <v>8377</v>
      </c>
      <c r="E2167" s="388" t="s">
        <v>220</v>
      </c>
      <c r="F2167" s="378">
        <v>1</v>
      </c>
    </row>
    <row r="2168" spans="1:6" ht="15" customHeight="1">
      <c r="A2168" s="383" t="s">
        <v>8870</v>
      </c>
      <c r="B2168" s="402" t="s">
        <v>7553</v>
      </c>
      <c r="C2168" s="388" t="s">
        <v>7142</v>
      </c>
      <c r="D2168" s="417" t="s">
        <v>8378</v>
      </c>
      <c r="E2168" s="388" t="s">
        <v>56</v>
      </c>
      <c r="F2168" s="378">
        <v>1</v>
      </c>
    </row>
    <row r="2169" spans="1:6" ht="15" customHeight="1">
      <c r="A2169" s="383" t="s">
        <v>8870</v>
      </c>
      <c r="B2169" s="402" t="s">
        <v>7554</v>
      </c>
      <c r="C2169" s="388" t="s">
        <v>8729</v>
      </c>
      <c r="D2169" s="417" t="s">
        <v>8379</v>
      </c>
      <c r="E2169" s="388" t="s">
        <v>220</v>
      </c>
      <c r="F2169" s="378">
        <v>1</v>
      </c>
    </row>
    <row r="2170" spans="1:6" ht="15" customHeight="1">
      <c r="A2170" s="383" t="s">
        <v>8870</v>
      </c>
      <c r="B2170" s="402" t="s">
        <v>7555</v>
      </c>
      <c r="C2170" s="388" t="s">
        <v>8729</v>
      </c>
      <c r="D2170" s="417" t="s">
        <v>8379</v>
      </c>
      <c r="E2170" s="388" t="s">
        <v>220</v>
      </c>
      <c r="F2170" s="378">
        <v>1</v>
      </c>
    </row>
    <row r="2171" spans="1:6" ht="15" customHeight="1">
      <c r="A2171" s="383" t="s">
        <v>8870</v>
      </c>
      <c r="B2171" s="402" t="s">
        <v>7556</v>
      </c>
      <c r="C2171" s="388" t="s">
        <v>8753</v>
      </c>
      <c r="D2171" s="417" t="s">
        <v>8380</v>
      </c>
      <c r="E2171" s="388" t="s">
        <v>56</v>
      </c>
      <c r="F2171" s="378">
        <v>1</v>
      </c>
    </row>
    <row r="2172" spans="1:6" ht="15" customHeight="1">
      <c r="A2172" s="383" t="s">
        <v>8870</v>
      </c>
      <c r="B2172" s="402" t="s">
        <v>7557</v>
      </c>
      <c r="C2172" s="388" t="s">
        <v>8790</v>
      </c>
      <c r="D2172" s="417" t="s">
        <v>8381</v>
      </c>
      <c r="E2172" s="388" t="s">
        <v>220</v>
      </c>
      <c r="F2172" s="380">
        <v>1</v>
      </c>
    </row>
    <row r="2173" spans="1:6" ht="15" customHeight="1">
      <c r="A2173" s="383" t="s">
        <v>8870</v>
      </c>
      <c r="B2173" s="402" t="s">
        <v>7558</v>
      </c>
      <c r="C2173" s="388" t="s">
        <v>8790</v>
      </c>
      <c r="D2173" s="417" t="s">
        <v>8381</v>
      </c>
      <c r="E2173" s="388" t="s">
        <v>220</v>
      </c>
      <c r="F2173" s="378">
        <v>1</v>
      </c>
    </row>
    <row r="2174" spans="1:6" ht="15" customHeight="1">
      <c r="A2174" s="383" t="s">
        <v>8870</v>
      </c>
      <c r="B2174" s="402" t="s">
        <v>7559</v>
      </c>
      <c r="C2174" s="388" t="s">
        <v>8754</v>
      </c>
      <c r="D2174" s="417" t="s">
        <v>8382</v>
      </c>
      <c r="E2174" s="388" t="s">
        <v>56</v>
      </c>
      <c r="F2174" s="378">
        <v>1</v>
      </c>
    </row>
    <row r="2175" spans="1:6" ht="15" customHeight="1">
      <c r="A2175" s="383" t="s">
        <v>8870</v>
      </c>
      <c r="B2175" s="402" t="s">
        <v>7037</v>
      </c>
      <c r="C2175" s="388" t="s">
        <v>6826</v>
      </c>
      <c r="D2175" s="417" t="s">
        <v>7036</v>
      </c>
      <c r="E2175" s="388" t="s">
        <v>56</v>
      </c>
      <c r="F2175" s="378">
        <v>1</v>
      </c>
    </row>
    <row r="2176" spans="1:6" ht="15" customHeight="1">
      <c r="A2176" s="383" t="s">
        <v>8870</v>
      </c>
      <c r="B2176" s="402" t="s">
        <v>7560</v>
      </c>
      <c r="C2176" s="388" t="s">
        <v>8764</v>
      </c>
      <c r="D2176" s="417" t="s">
        <v>8383</v>
      </c>
      <c r="E2176" s="388" t="s">
        <v>220</v>
      </c>
      <c r="F2176" s="378">
        <v>1</v>
      </c>
    </row>
    <row r="2177" spans="1:6" ht="15" customHeight="1">
      <c r="A2177" s="383" t="s">
        <v>8870</v>
      </c>
      <c r="B2177" s="402" t="s">
        <v>7561</v>
      </c>
      <c r="C2177" s="388" t="s">
        <v>6689</v>
      </c>
      <c r="D2177" s="417" t="s">
        <v>8384</v>
      </c>
      <c r="E2177" s="388" t="s">
        <v>56</v>
      </c>
      <c r="F2177" s="378">
        <v>1</v>
      </c>
    </row>
    <row r="2178" spans="1:6" ht="15" customHeight="1">
      <c r="A2178" s="383" t="s">
        <v>8870</v>
      </c>
      <c r="B2178" s="402" t="s">
        <v>7562</v>
      </c>
      <c r="C2178" s="388" t="s">
        <v>8737</v>
      </c>
      <c r="D2178" s="417" t="s">
        <v>8385</v>
      </c>
      <c r="E2178" s="388" t="s">
        <v>220</v>
      </c>
      <c r="F2178" s="380">
        <v>1</v>
      </c>
    </row>
    <row r="2179" spans="1:6" ht="15" customHeight="1">
      <c r="A2179" s="383" t="s">
        <v>8870</v>
      </c>
      <c r="B2179" s="402" t="s">
        <v>7563</v>
      </c>
      <c r="C2179" s="388" t="s">
        <v>8737</v>
      </c>
      <c r="D2179" s="417" t="s">
        <v>8385</v>
      </c>
      <c r="E2179" s="388" t="s">
        <v>220</v>
      </c>
      <c r="F2179" s="378">
        <v>1</v>
      </c>
    </row>
    <row r="2180" spans="1:6" ht="15" customHeight="1">
      <c r="A2180" s="383" t="s">
        <v>8870</v>
      </c>
      <c r="B2180" s="402" t="s">
        <v>7564</v>
      </c>
      <c r="C2180" s="388" t="s">
        <v>8737</v>
      </c>
      <c r="D2180" s="417" t="s">
        <v>8385</v>
      </c>
      <c r="E2180" s="388" t="s">
        <v>220</v>
      </c>
      <c r="F2180" s="378">
        <v>1</v>
      </c>
    </row>
    <row r="2181" spans="1:6" ht="15" customHeight="1">
      <c r="A2181" s="383" t="s">
        <v>8870</v>
      </c>
      <c r="B2181" s="402" t="s">
        <v>7565</v>
      </c>
      <c r="C2181" s="388" t="s">
        <v>8737</v>
      </c>
      <c r="D2181" s="417" t="s">
        <v>8385</v>
      </c>
      <c r="E2181" s="388" t="s">
        <v>220</v>
      </c>
      <c r="F2181" s="378">
        <v>1</v>
      </c>
    </row>
    <row r="2182" spans="1:6" ht="15" customHeight="1">
      <c r="A2182" s="383" t="s">
        <v>8870</v>
      </c>
      <c r="B2182" s="402" t="s">
        <v>7566</v>
      </c>
      <c r="C2182" s="388" t="s">
        <v>8737</v>
      </c>
      <c r="D2182" s="417" t="s">
        <v>8385</v>
      </c>
      <c r="E2182" s="388" t="s">
        <v>220</v>
      </c>
      <c r="F2182" s="378">
        <v>1</v>
      </c>
    </row>
    <row r="2183" spans="1:6" ht="15" customHeight="1">
      <c r="A2183" s="383" t="s">
        <v>8870</v>
      </c>
      <c r="B2183" s="402" t="s">
        <v>7567</v>
      </c>
      <c r="C2183" s="388" t="s">
        <v>8737</v>
      </c>
      <c r="D2183" s="417" t="s">
        <v>8385</v>
      </c>
      <c r="E2183" s="388" t="s">
        <v>220</v>
      </c>
      <c r="F2183" s="378">
        <v>1</v>
      </c>
    </row>
    <row r="2184" spans="1:6" ht="15" customHeight="1">
      <c r="A2184" s="383" t="s">
        <v>8870</v>
      </c>
      <c r="B2184" s="402" t="s">
        <v>7568</v>
      </c>
      <c r="C2184" s="388" t="s">
        <v>8780</v>
      </c>
      <c r="D2184" s="417" t="s">
        <v>8385</v>
      </c>
      <c r="E2184" s="388" t="s">
        <v>220</v>
      </c>
      <c r="F2184" s="380">
        <v>1</v>
      </c>
    </row>
    <row r="2185" spans="1:6" ht="15" customHeight="1">
      <c r="A2185" s="383" t="s">
        <v>8870</v>
      </c>
      <c r="B2185" s="402" t="s">
        <v>7569</v>
      </c>
      <c r="C2185" s="388" t="s">
        <v>8737</v>
      </c>
      <c r="D2185" s="417" t="s">
        <v>8385</v>
      </c>
      <c r="E2185" s="388" t="s">
        <v>220</v>
      </c>
      <c r="F2185" s="378">
        <v>1</v>
      </c>
    </row>
    <row r="2186" spans="1:6" ht="15" customHeight="1">
      <c r="A2186" s="383" t="s">
        <v>8870</v>
      </c>
      <c r="B2186" s="402" t="s">
        <v>7570</v>
      </c>
      <c r="C2186" s="388" t="s">
        <v>8737</v>
      </c>
      <c r="D2186" s="417" t="s">
        <v>8385</v>
      </c>
      <c r="E2186" s="388" t="s">
        <v>220</v>
      </c>
      <c r="F2186" s="378">
        <v>1</v>
      </c>
    </row>
    <row r="2187" spans="1:6" ht="15" customHeight="1">
      <c r="A2187" s="383" t="s">
        <v>8870</v>
      </c>
      <c r="B2187" s="402" t="s">
        <v>7571</v>
      </c>
      <c r="C2187" s="388" t="s">
        <v>8737</v>
      </c>
      <c r="D2187" s="417" t="s">
        <v>8385</v>
      </c>
      <c r="E2187" s="388" t="s">
        <v>220</v>
      </c>
      <c r="F2187" s="378">
        <v>1</v>
      </c>
    </row>
    <row r="2188" spans="1:6" ht="15" customHeight="1">
      <c r="A2188" s="383" t="s">
        <v>8870</v>
      </c>
      <c r="B2188" s="402" t="s">
        <v>7572</v>
      </c>
      <c r="C2188" s="388" t="s">
        <v>8737</v>
      </c>
      <c r="D2188" s="417" t="s">
        <v>8385</v>
      </c>
      <c r="E2188" s="388" t="s">
        <v>220</v>
      </c>
      <c r="F2188" s="378">
        <v>1</v>
      </c>
    </row>
    <row r="2189" spans="1:6" ht="15" customHeight="1">
      <c r="A2189" s="383" t="s">
        <v>8870</v>
      </c>
      <c r="B2189" s="402" t="s">
        <v>6786</v>
      </c>
      <c r="C2189" s="388" t="s">
        <v>6787</v>
      </c>
      <c r="D2189" s="417" t="s">
        <v>6785</v>
      </c>
      <c r="E2189" s="388" t="s">
        <v>56</v>
      </c>
      <c r="F2189" s="378">
        <v>1</v>
      </c>
    </row>
    <row r="2190" spans="1:6" ht="15" customHeight="1">
      <c r="A2190" s="383" t="s">
        <v>8870</v>
      </c>
      <c r="B2190" s="402" t="s">
        <v>7573</v>
      </c>
      <c r="C2190" s="388" t="s">
        <v>8749</v>
      </c>
      <c r="D2190" s="417" t="s">
        <v>8386</v>
      </c>
      <c r="E2190" s="388" t="s">
        <v>56</v>
      </c>
      <c r="F2190" s="380">
        <v>1</v>
      </c>
    </row>
    <row r="2191" spans="1:6" ht="15" customHeight="1">
      <c r="A2191" s="383" t="s">
        <v>8870</v>
      </c>
      <c r="B2191" s="402" t="s">
        <v>7574</v>
      </c>
      <c r="C2191" s="388" t="s">
        <v>8742</v>
      </c>
      <c r="D2191" s="417" t="s">
        <v>8387</v>
      </c>
      <c r="E2191" s="388" t="s">
        <v>56</v>
      </c>
      <c r="F2191" s="378">
        <v>1</v>
      </c>
    </row>
    <row r="2192" spans="1:6" ht="15" customHeight="1">
      <c r="A2192" s="383" t="s">
        <v>8870</v>
      </c>
      <c r="B2192" s="402" t="s">
        <v>7575</v>
      </c>
      <c r="C2192" s="388" t="s">
        <v>6759</v>
      </c>
      <c r="D2192" s="417" t="s">
        <v>8387</v>
      </c>
      <c r="E2192" s="388" t="s">
        <v>56</v>
      </c>
      <c r="F2192" s="378">
        <v>1</v>
      </c>
    </row>
    <row r="2193" spans="1:6" ht="15" customHeight="1">
      <c r="A2193" s="383" t="s">
        <v>8870</v>
      </c>
      <c r="B2193" s="402" t="s">
        <v>7576</v>
      </c>
      <c r="C2193" s="388" t="s">
        <v>8742</v>
      </c>
      <c r="D2193" s="417" t="s">
        <v>8387</v>
      </c>
      <c r="E2193" s="388" t="s">
        <v>56</v>
      </c>
      <c r="F2193" s="378">
        <v>1</v>
      </c>
    </row>
    <row r="2194" spans="1:6" ht="15" customHeight="1">
      <c r="A2194" s="383" t="s">
        <v>8870</v>
      </c>
      <c r="B2194" s="402" t="s">
        <v>7577</v>
      </c>
      <c r="C2194" s="388" t="s">
        <v>6759</v>
      </c>
      <c r="D2194" s="417" t="s">
        <v>8387</v>
      </c>
      <c r="E2194" s="388" t="s">
        <v>56</v>
      </c>
      <c r="F2194" s="378">
        <v>1</v>
      </c>
    </row>
    <row r="2195" spans="1:6" ht="15" customHeight="1">
      <c r="A2195" s="383" t="s">
        <v>8870</v>
      </c>
      <c r="B2195" s="402" t="s">
        <v>7032</v>
      </c>
      <c r="C2195" s="388" t="s">
        <v>6826</v>
      </c>
      <c r="D2195" s="417" t="s">
        <v>7031</v>
      </c>
      <c r="E2195" s="388" t="s">
        <v>56</v>
      </c>
      <c r="F2195" s="378">
        <v>1</v>
      </c>
    </row>
    <row r="2196" spans="1:6" ht="15" customHeight="1">
      <c r="A2196" s="383" t="s">
        <v>8870</v>
      </c>
      <c r="B2196" s="402" t="s">
        <v>7578</v>
      </c>
      <c r="C2196" s="388" t="s">
        <v>8783</v>
      </c>
      <c r="D2196" s="417" t="s">
        <v>7031</v>
      </c>
      <c r="E2196" s="388" t="s">
        <v>56</v>
      </c>
      <c r="F2196" s="380">
        <v>1</v>
      </c>
    </row>
    <row r="2197" spans="1:6" ht="15" customHeight="1">
      <c r="A2197" s="383" t="s">
        <v>8870</v>
      </c>
      <c r="B2197" s="402" t="s">
        <v>7579</v>
      </c>
      <c r="C2197" s="388" t="s">
        <v>6751</v>
      </c>
      <c r="D2197" s="417" t="s">
        <v>8388</v>
      </c>
      <c r="E2197" s="388" t="s">
        <v>220</v>
      </c>
      <c r="F2197" s="378">
        <v>1</v>
      </c>
    </row>
    <row r="2198" spans="1:6" ht="15" customHeight="1">
      <c r="A2198" s="383" t="s">
        <v>8870</v>
      </c>
      <c r="B2198" s="402" t="s">
        <v>7580</v>
      </c>
      <c r="C2198" s="388" t="s">
        <v>8737</v>
      </c>
      <c r="D2198" s="417" t="s">
        <v>8389</v>
      </c>
      <c r="E2198" s="388" t="s">
        <v>220</v>
      </c>
      <c r="F2198" s="378">
        <v>1</v>
      </c>
    </row>
    <row r="2199" spans="1:6" ht="15" customHeight="1">
      <c r="A2199" s="383" t="s">
        <v>8870</v>
      </c>
      <c r="B2199" s="402" t="s">
        <v>7581</v>
      </c>
      <c r="C2199" s="388" t="s">
        <v>8737</v>
      </c>
      <c r="D2199" s="417" t="s">
        <v>8389</v>
      </c>
      <c r="E2199" s="388" t="s">
        <v>220</v>
      </c>
      <c r="F2199" s="378">
        <v>1</v>
      </c>
    </row>
    <row r="2200" spans="1:6" ht="15" customHeight="1">
      <c r="A2200" s="383" t="s">
        <v>8870</v>
      </c>
      <c r="B2200" s="402" t="s">
        <v>7582</v>
      </c>
      <c r="C2200" s="388" t="s">
        <v>8737</v>
      </c>
      <c r="D2200" s="417" t="s">
        <v>8389</v>
      </c>
      <c r="E2200" s="388" t="s">
        <v>220</v>
      </c>
      <c r="F2200" s="378">
        <v>1</v>
      </c>
    </row>
    <row r="2201" spans="1:6" ht="15" customHeight="1">
      <c r="A2201" s="383" t="s">
        <v>8870</v>
      </c>
      <c r="B2201" s="402" t="s">
        <v>7583</v>
      </c>
      <c r="C2201" s="388" t="s">
        <v>6688</v>
      </c>
      <c r="D2201" s="417" t="s">
        <v>8390</v>
      </c>
      <c r="E2201" s="388" t="s">
        <v>56</v>
      </c>
      <c r="F2201" s="378">
        <v>1</v>
      </c>
    </row>
    <row r="2202" spans="1:6" ht="15" customHeight="1">
      <c r="A2202" s="383" t="s">
        <v>8870</v>
      </c>
      <c r="B2202" s="402" t="s">
        <v>7004</v>
      </c>
      <c r="C2202" s="388" t="s">
        <v>6742</v>
      </c>
      <c r="D2202" s="417" t="s">
        <v>7003</v>
      </c>
      <c r="E2202" s="388" t="s">
        <v>56</v>
      </c>
      <c r="F2202" s="380">
        <v>1</v>
      </c>
    </row>
    <row r="2203" spans="1:6" ht="15" customHeight="1">
      <c r="A2203" s="383" t="s">
        <v>8870</v>
      </c>
      <c r="B2203" s="402" t="s">
        <v>7055</v>
      </c>
      <c r="C2203" s="388" t="s">
        <v>6742</v>
      </c>
      <c r="D2203" s="417" t="s">
        <v>7003</v>
      </c>
      <c r="E2203" s="388" t="s">
        <v>56</v>
      </c>
      <c r="F2203" s="378">
        <v>1</v>
      </c>
    </row>
    <row r="2204" spans="1:6" ht="15" customHeight="1">
      <c r="A2204" s="383" t="s">
        <v>8870</v>
      </c>
      <c r="B2204" s="402" t="s">
        <v>7584</v>
      </c>
      <c r="C2204" s="388" t="s">
        <v>6742</v>
      </c>
      <c r="D2204" s="417" t="s">
        <v>6740</v>
      </c>
      <c r="E2204" s="388" t="s">
        <v>56</v>
      </c>
      <c r="F2204" s="378">
        <v>1</v>
      </c>
    </row>
    <row r="2205" spans="1:6" ht="15" customHeight="1">
      <c r="A2205" s="383" t="s">
        <v>8870</v>
      </c>
      <c r="B2205" s="402" t="s">
        <v>7585</v>
      </c>
      <c r="C2205" s="388" t="s">
        <v>6742</v>
      </c>
      <c r="D2205" s="417" t="s">
        <v>6740</v>
      </c>
      <c r="E2205" s="388" t="s">
        <v>56</v>
      </c>
      <c r="F2205" s="378">
        <v>1</v>
      </c>
    </row>
    <row r="2206" spans="1:6" ht="15" customHeight="1">
      <c r="A2206" s="383" t="s">
        <v>8870</v>
      </c>
      <c r="B2206" s="402" t="s">
        <v>6741</v>
      </c>
      <c r="C2206" s="388" t="s">
        <v>6742</v>
      </c>
      <c r="D2206" s="417" t="s">
        <v>6740</v>
      </c>
      <c r="E2206" s="388" t="s">
        <v>56</v>
      </c>
      <c r="F2206" s="378">
        <v>1</v>
      </c>
    </row>
    <row r="2207" spans="1:6" ht="15" customHeight="1">
      <c r="A2207" s="383" t="s">
        <v>8870</v>
      </c>
      <c r="B2207" s="402" t="s">
        <v>7586</v>
      </c>
      <c r="C2207" s="388" t="s">
        <v>8754</v>
      </c>
      <c r="D2207" s="417" t="s">
        <v>8391</v>
      </c>
      <c r="E2207" s="388" t="s">
        <v>56</v>
      </c>
      <c r="F2207" s="378">
        <v>1</v>
      </c>
    </row>
    <row r="2208" spans="1:6" ht="15" customHeight="1">
      <c r="A2208" s="383" t="s">
        <v>8870</v>
      </c>
      <c r="B2208" s="402" t="s">
        <v>7587</v>
      </c>
      <c r="C2208" s="388" t="s">
        <v>8764</v>
      </c>
      <c r="D2208" s="417" t="s">
        <v>6752</v>
      </c>
      <c r="E2208" s="388" t="s">
        <v>220</v>
      </c>
      <c r="F2208" s="380">
        <v>1</v>
      </c>
    </row>
    <row r="2209" spans="1:6" ht="15" customHeight="1">
      <c r="A2209" s="383" t="s">
        <v>8870</v>
      </c>
      <c r="B2209" s="402" t="s">
        <v>7588</v>
      </c>
      <c r="C2209" s="388" t="s">
        <v>8771</v>
      </c>
      <c r="D2209" s="417" t="s">
        <v>4711</v>
      </c>
      <c r="E2209" s="388" t="s">
        <v>56</v>
      </c>
      <c r="F2209" s="378">
        <v>1</v>
      </c>
    </row>
    <row r="2210" spans="1:6" ht="15" customHeight="1">
      <c r="A2210" s="383" t="s">
        <v>8870</v>
      </c>
      <c r="B2210" s="402" t="s">
        <v>7589</v>
      </c>
      <c r="C2210" s="388" t="s">
        <v>8753</v>
      </c>
      <c r="D2210" s="417" t="s">
        <v>8392</v>
      </c>
      <c r="E2210" s="388" t="s">
        <v>56</v>
      </c>
      <c r="F2210" s="378">
        <v>1</v>
      </c>
    </row>
    <row r="2211" spans="1:6" ht="15" customHeight="1">
      <c r="A2211" s="383" t="s">
        <v>8870</v>
      </c>
      <c r="B2211" s="402" t="s">
        <v>7590</v>
      </c>
      <c r="C2211" s="388" t="s">
        <v>8802</v>
      </c>
      <c r="D2211" s="417" t="s">
        <v>8393</v>
      </c>
      <c r="E2211" s="388" t="s">
        <v>8882</v>
      </c>
      <c r="F2211" s="378">
        <v>1</v>
      </c>
    </row>
    <row r="2212" spans="1:6" ht="15" customHeight="1">
      <c r="A2212" s="383" t="s">
        <v>8870</v>
      </c>
      <c r="B2212" s="402" t="s">
        <v>7591</v>
      </c>
      <c r="C2212" s="388" t="s">
        <v>8757</v>
      </c>
      <c r="D2212" s="417" t="s">
        <v>8394</v>
      </c>
      <c r="E2212" s="388" t="s">
        <v>220</v>
      </c>
      <c r="F2212" s="378">
        <v>1</v>
      </c>
    </row>
    <row r="2213" spans="1:6" ht="15" customHeight="1">
      <c r="A2213" s="383" t="s">
        <v>8870</v>
      </c>
      <c r="B2213" s="402" t="s">
        <v>7592</v>
      </c>
      <c r="C2213" s="388" t="s">
        <v>6751</v>
      </c>
      <c r="D2213" s="417" t="s">
        <v>8395</v>
      </c>
      <c r="E2213" s="388" t="s">
        <v>220</v>
      </c>
      <c r="F2213" s="378">
        <v>1</v>
      </c>
    </row>
    <row r="2214" spans="1:6" ht="15" customHeight="1">
      <c r="A2214" s="383" t="s">
        <v>8870</v>
      </c>
      <c r="B2214" s="402" t="s">
        <v>7593</v>
      </c>
      <c r="C2214" s="388" t="s">
        <v>6751</v>
      </c>
      <c r="D2214" s="417" t="s">
        <v>8395</v>
      </c>
      <c r="E2214" s="388" t="s">
        <v>220</v>
      </c>
      <c r="F2214" s="380">
        <v>1</v>
      </c>
    </row>
    <row r="2215" spans="1:6" ht="15" customHeight="1">
      <c r="A2215" s="383" t="s">
        <v>8870</v>
      </c>
      <c r="B2215" s="402" t="s">
        <v>7594</v>
      </c>
      <c r="C2215" s="388" t="s">
        <v>6751</v>
      </c>
      <c r="D2215" s="417" t="s">
        <v>8395</v>
      </c>
      <c r="E2215" s="388" t="s">
        <v>220</v>
      </c>
      <c r="F2215" s="378">
        <v>1</v>
      </c>
    </row>
    <row r="2216" spans="1:6" ht="15" customHeight="1">
      <c r="A2216" s="383" t="s">
        <v>8870</v>
      </c>
      <c r="B2216" s="402" t="s">
        <v>7129</v>
      </c>
      <c r="C2216" s="388" t="s">
        <v>7112</v>
      </c>
      <c r="D2216" s="417" t="s">
        <v>7128</v>
      </c>
      <c r="E2216" s="388" t="s">
        <v>67</v>
      </c>
      <c r="F2216" s="378">
        <v>1</v>
      </c>
    </row>
    <row r="2217" spans="1:6" ht="15" customHeight="1">
      <c r="A2217" s="383" t="s">
        <v>8870</v>
      </c>
      <c r="B2217" s="402" t="s">
        <v>7595</v>
      </c>
      <c r="C2217" s="388" t="s">
        <v>7112</v>
      </c>
      <c r="D2217" s="417" t="s">
        <v>7128</v>
      </c>
      <c r="E2217" s="388" t="s">
        <v>67</v>
      </c>
      <c r="F2217" s="378">
        <v>1</v>
      </c>
    </row>
    <row r="2218" spans="1:6" ht="15" customHeight="1">
      <c r="A2218" s="383" t="s">
        <v>8870</v>
      </c>
      <c r="B2218" s="402" t="s">
        <v>6984</v>
      </c>
      <c r="C2218" s="388" t="s">
        <v>6808</v>
      </c>
      <c r="D2218" s="417" t="s">
        <v>6983</v>
      </c>
      <c r="E2218" s="388" t="s">
        <v>56</v>
      </c>
      <c r="F2218" s="378">
        <v>1</v>
      </c>
    </row>
    <row r="2219" spans="1:6" ht="15" customHeight="1">
      <c r="A2219" s="383" t="s">
        <v>8870</v>
      </c>
      <c r="B2219" s="402" t="s">
        <v>6807</v>
      </c>
      <c r="C2219" s="388" t="s">
        <v>6808</v>
      </c>
      <c r="D2219" s="417" t="s">
        <v>6806</v>
      </c>
      <c r="E2219" s="388" t="s">
        <v>56</v>
      </c>
      <c r="F2219" s="378">
        <v>1</v>
      </c>
    </row>
    <row r="2220" spans="1:6" ht="15" customHeight="1">
      <c r="A2220" s="383" t="s">
        <v>8870</v>
      </c>
      <c r="B2220" s="402" t="s">
        <v>6766</v>
      </c>
      <c r="C2220" s="388" t="s">
        <v>6688</v>
      </c>
      <c r="D2220" s="417" t="s">
        <v>6705</v>
      </c>
      <c r="E2220" s="388" t="s">
        <v>56</v>
      </c>
      <c r="F2220" s="380">
        <v>1</v>
      </c>
    </row>
    <row r="2221" spans="1:6" ht="15" customHeight="1">
      <c r="A2221" s="383" t="s">
        <v>8870</v>
      </c>
      <c r="B2221" s="402" t="s">
        <v>7133</v>
      </c>
      <c r="C2221" s="388" t="s">
        <v>7112</v>
      </c>
      <c r="D2221" s="417" t="s">
        <v>7132</v>
      </c>
      <c r="E2221" s="388" t="s">
        <v>67</v>
      </c>
      <c r="F2221" s="378">
        <v>1</v>
      </c>
    </row>
    <row r="2222" spans="1:6" ht="15" customHeight="1">
      <c r="A2222" s="383" t="s">
        <v>8870</v>
      </c>
      <c r="B2222" s="402" t="s">
        <v>7596</v>
      </c>
      <c r="C2222" s="388" t="s">
        <v>8785</v>
      </c>
      <c r="D2222" s="417" t="s">
        <v>8396</v>
      </c>
      <c r="E2222" s="388" t="s">
        <v>220</v>
      </c>
      <c r="F2222" s="378">
        <v>1</v>
      </c>
    </row>
    <row r="2223" spans="1:6" ht="15" customHeight="1">
      <c r="A2223" s="383" t="s">
        <v>8870</v>
      </c>
      <c r="B2223" s="402" t="s">
        <v>7597</v>
      </c>
      <c r="C2223" s="388" t="s">
        <v>6808</v>
      </c>
      <c r="D2223" s="417" t="s">
        <v>8397</v>
      </c>
      <c r="E2223" s="388" t="s">
        <v>56</v>
      </c>
      <c r="F2223" s="378">
        <v>1</v>
      </c>
    </row>
    <row r="2224" spans="1:6" ht="15" customHeight="1">
      <c r="A2224" s="383" t="s">
        <v>8870</v>
      </c>
      <c r="B2224" s="402" t="s">
        <v>7598</v>
      </c>
      <c r="C2224" s="388" t="s">
        <v>7112</v>
      </c>
      <c r="D2224" s="417" t="s">
        <v>8398</v>
      </c>
      <c r="E2224" s="388" t="s">
        <v>67</v>
      </c>
      <c r="F2224" s="378">
        <v>1</v>
      </c>
    </row>
    <row r="2225" spans="1:6" ht="15" customHeight="1">
      <c r="A2225" s="383" t="s">
        <v>8870</v>
      </c>
      <c r="B2225" s="402" t="s">
        <v>7599</v>
      </c>
      <c r="C2225" s="388" t="s">
        <v>8728</v>
      </c>
      <c r="D2225" s="417" t="s">
        <v>8399</v>
      </c>
      <c r="E2225" s="388" t="s">
        <v>56</v>
      </c>
      <c r="F2225" s="378">
        <v>1</v>
      </c>
    </row>
    <row r="2226" spans="1:6" ht="15" customHeight="1">
      <c r="A2226" s="383" t="s">
        <v>8870</v>
      </c>
      <c r="B2226" s="402" t="s">
        <v>7600</v>
      </c>
      <c r="C2226" s="388" t="s">
        <v>6751</v>
      </c>
      <c r="D2226" s="417" t="s">
        <v>8400</v>
      </c>
      <c r="E2226" s="388" t="s">
        <v>220</v>
      </c>
      <c r="F2226" s="380">
        <v>1</v>
      </c>
    </row>
    <row r="2227" spans="1:6" ht="15" customHeight="1">
      <c r="A2227" s="383" t="s">
        <v>8870</v>
      </c>
      <c r="B2227" s="402" t="s">
        <v>7111</v>
      </c>
      <c r="C2227" s="388" t="s">
        <v>7112</v>
      </c>
      <c r="D2227" s="417" t="s">
        <v>7110</v>
      </c>
      <c r="E2227" s="388" t="s">
        <v>67</v>
      </c>
      <c r="F2227" s="378">
        <v>1</v>
      </c>
    </row>
    <row r="2228" spans="1:6" ht="15" customHeight="1">
      <c r="A2228" s="383" t="s">
        <v>8870</v>
      </c>
      <c r="B2228" s="402" t="s">
        <v>7601</v>
      </c>
      <c r="C2228" s="388" t="s">
        <v>6826</v>
      </c>
      <c r="D2228" s="417" t="s">
        <v>8401</v>
      </c>
      <c r="E2228" s="388" t="s">
        <v>56</v>
      </c>
      <c r="F2228" s="378">
        <v>1</v>
      </c>
    </row>
    <row r="2229" spans="1:6" ht="15" customHeight="1">
      <c r="A2229" s="383" t="s">
        <v>8870</v>
      </c>
      <c r="B2229" s="402" t="s">
        <v>7602</v>
      </c>
      <c r="C2229" s="388" t="s">
        <v>6751</v>
      </c>
      <c r="D2229" s="417" t="s">
        <v>7068</v>
      </c>
      <c r="E2229" s="388" t="s">
        <v>220</v>
      </c>
      <c r="F2229" s="378">
        <v>1</v>
      </c>
    </row>
    <row r="2230" spans="1:6" ht="15" customHeight="1">
      <c r="A2230" s="383" t="s">
        <v>8870</v>
      </c>
      <c r="B2230" s="402" t="s">
        <v>7069</v>
      </c>
      <c r="C2230" s="388" t="s">
        <v>6751</v>
      </c>
      <c r="D2230" s="417" t="s">
        <v>7068</v>
      </c>
      <c r="E2230" s="388" t="s">
        <v>220</v>
      </c>
      <c r="F2230" s="378">
        <v>1</v>
      </c>
    </row>
    <row r="2231" spans="1:6" ht="15" customHeight="1">
      <c r="A2231" s="383" t="s">
        <v>8870</v>
      </c>
      <c r="B2231" s="402" t="s">
        <v>7603</v>
      </c>
      <c r="C2231" s="388" t="s">
        <v>6751</v>
      </c>
      <c r="D2231" s="417" t="s">
        <v>7068</v>
      </c>
      <c r="E2231" s="388" t="s">
        <v>220</v>
      </c>
      <c r="F2231" s="378">
        <v>1</v>
      </c>
    </row>
    <row r="2232" spans="1:6" ht="15" customHeight="1">
      <c r="A2232" s="383" t="s">
        <v>8870</v>
      </c>
      <c r="B2232" s="402" t="s">
        <v>6836</v>
      </c>
      <c r="C2232" s="388" t="s">
        <v>6826</v>
      </c>
      <c r="D2232" s="417" t="s">
        <v>6835</v>
      </c>
      <c r="E2232" s="388" t="s">
        <v>56</v>
      </c>
      <c r="F2232" s="380">
        <v>1</v>
      </c>
    </row>
    <row r="2233" spans="1:6" ht="15" customHeight="1">
      <c r="A2233" s="383" t="s">
        <v>8870</v>
      </c>
      <c r="B2233" s="402" t="s">
        <v>7604</v>
      </c>
      <c r="C2233" s="388" t="s">
        <v>7086</v>
      </c>
      <c r="D2233" s="417" t="s">
        <v>8402</v>
      </c>
      <c r="E2233" s="388" t="s">
        <v>56</v>
      </c>
      <c r="F2233" s="378">
        <v>1</v>
      </c>
    </row>
    <row r="2234" spans="1:6" ht="15" customHeight="1">
      <c r="A2234" s="383" t="s">
        <v>8870</v>
      </c>
      <c r="B2234" s="402" t="s">
        <v>7605</v>
      </c>
      <c r="C2234" s="388" t="s">
        <v>7086</v>
      </c>
      <c r="D2234" s="417" t="s">
        <v>8402</v>
      </c>
      <c r="E2234" s="388" t="s">
        <v>56</v>
      </c>
      <c r="F2234" s="378">
        <v>1</v>
      </c>
    </row>
    <row r="2235" spans="1:6" ht="15" customHeight="1">
      <c r="A2235" s="383" t="s">
        <v>8870</v>
      </c>
      <c r="B2235" s="402" t="s">
        <v>6969</v>
      </c>
      <c r="C2235" s="388" t="s">
        <v>6826</v>
      </c>
      <c r="D2235" s="417" t="s">
        <v>6968</v>
      </c>
      <c r="E2235" s="388" t="s">
        <v>56</v>
      </c>
      <c r="F2235" s="378">
        <v>1</v>
      </c>
    </row>
    <row r="2236" spans="1:6" ht="15" customHeight="1">
      <c r="A2236" s="383" t="s">
        <v>8870</v>
      </c>
      <c r="B2236" s="402" t="s">
        <v>7030</v>
      </c>
      <c r="C2236" s="388" t="s">
        <v>6826</v>
      </c>
      <c r="D2236" s="417" t="s">
        <v>6968</v>
      </c>
      <c r="E2236" s="388" t="s">
        <v>56</v>
      </c>
      <c r="F2236" s="378">
        <v>1</v>
      </c>
    </row>
    <row r="2237" spans="1:6" ht="15" customHeight="1">
      <c r="A2237" s="383" t="s">
        <v>8870</v>
      </c>
      <c r="B2237" s="402" t="s">
        <v>7606</v>
      </c>
      <c r="C2237" s="388" t="s">
        <v>8737</v>
      </c>
      <c r="D2237" s="417" t="s">
        <v>8403</v>
      </c>
      <c r="E2237" s="388" t="s">
        <v>220</v>
      </c>
      <c r="F2237" s="378">
        <v>1</v>
      </c>
    </row>
    <row r="2238" spans="1:6" ht="15" customHeight="1">
      <c r="A2238" s="383" t="s">
        <v>8870</v>
      </c>
      <c r="B2238" s="402" t="s">
        <v>7607</v>
      </c>
      <c r="C2238" s="388" t="s">
        <v>6826</v>
      </c>
      <c r="D2238" s="417" t="s">
        <v>8404</v>
      </c>
      <c r="E2238" s="388" t="s">
        <v>56</v>
      </c>
      <c r="F2238" s="380">
        <v>1</v>
      </c>
    </row>
    <row r="2239" spans="1:6" ht="15" customHeight="1">
      <c r="A2239" s="383" t="s">
        <v>8870</v>
      </c>
      <c r="B2239" s="402" t="s">
        <v>7608</v>
      </c>
      <c r="C2239" s="388" t="s">
        <v>8763</v>
      </c>
      <c r="D2239" s="417" t="s">
        <v>8405</v>
      </c>
      <c r="E2239" s="388" t="s">
        <v>220</v>
      </c>
      <c r="F2239" s="378">
        <v>1</v>
      </c>
    </row>
    <row r="2240" spans="1:6" ht="15" customHeight="1">
      <c r="A2240" s="383" t="s">
        <v>8870</v>
      </c>
      <c r="B2240" s="402" t="s">
        <v>7609</v>
      </c>
      <c r="C2240" s="388" t="s">
        <v>8737</v>
      </c>
      <c r="D2240" s="417" t="s">
        <v>8406</v>
      </c>
      <c r="E2240" s="388" t="s">
        <v>220</v>
      </c>
      <c r="F2240" s="378">
        <v>1</v>
      </c>
    </row>
    <row r="2241" spans="1:6" ht="15" customHeight="1">
      <c r="A2241" s="383" t="s">
        <v>8870</v>
      </c>
      <c r="B2241" s="402" t="s">
        <v>7610</v>
      </c>
      <c r="C2241" s="388" t="s">
        <v>8737</v>
      </c>
      <c r="D2241" s="417" t="s">
        <v>8406</v>
      </c>
      <c r="E2241" s="388" t="s">
        <v>220</v>
      </c>
      <c r="F2241" s="378">
        <v>1</v>
      </c>
    </row>
    <row r="2242" spans="1:6" ht="15" customHeight="1">
      <c r="A2242" s="383" t="s">
        <v>8870</v>
      </c>
      <c r="B2242" s="402" t="s">
        <v>7611</v>
      </c>
      <c r="C2242" s="388" t="s">
        <v>8773</v>
      </c>
      <c r="D2242" s="417" t="s">
        <v>8407</v>
      </c>
      <c r="E2242" s="388" t="s">
        <v>220</v>
      </c>
      <c r="F2242" s="378">
        <v>1</v>
      </c>
    </row>
    <row r="2243" spans="1:6" ht="15" customHeight="1">
      <c r="A2243" s="383" t="s">
        <v>8870</v>
      </c>
      <c r="B2243" s="402" t="s">
        <v>7612</v>
      </c>
      <c r="C2243" s="388" t="s">
        <v>6751</v>
      </c>
      <c r="D2243" s="417" t="s">
        <v>8408</v>
      </c>
      <c r="E2243" s="388" t="s">
        <v>220</v>
      </c>
      <c r="F2243" s="378">
        <v>1</v>
      </c>
    </row>
    <row r="2244" spans="1:6" ht="15" customHeight="1">
      <c r="A2244" s="383" t="s">
        <v>8870</v>
      </c>
      <c r="B2244" s="402" t="s">
        <v>7613</v>
      </c>
      <c r="C2244" s="388" t="s">
        <v>6689</v>
      </c>
      <c r="D2244" s="417" t="s">
        <v>8409</v>
      </c>
      <c r="E2244" s="388" t="s">
        <v>56</v>
      </c>
      <c r="F2244" s="380">
        <v>1</v>
      </c>
    </row>
    <row r="2245" spans="1:6" ht="15" customHeight="1">
      <c r="A2245" s="383" t="s">
        <v>8870</v>
      </c>
      <c r="B2245" s="402" t="s">
        <v>7614</v>
      </c>
      <c r="C2245" s="388" t="s">
        <v>8749</v>
      </c>
      <c r="D2245" s="417" t="s">
        <v>8410</v>
      </c>
      <c r="E2245" s="388" t="s">
        <v>56</v>
      </c>
      <c r="F2245" s="378">
        <v>1</v>
      </c>
    </row>
    <row r="2246" spans="1:6" ht="15" customHeight="1">
      <c r="A2246" s="383" t="s">
        <v>8870</v>
      </c>
      <c r="B2246" s="402" t="s">
        <v>7615</v>
      </c>
      <c r="C2246" s="388" t="s">
        <v>8804</v>
      </c>
      <c r="D2246" s="417" t="s">
        <v>8411</v>
      </c>
      <c r="E2246" s="388" t="s">
        <v>56</v>
      </c>
      <c r="F2246" s="378">
        <v>1</v>
      </c>
    </row>
    <row r="2247" spans="1:6" ht="15" customHeight="1">
      <c r="A2247" s="383" t="s">
        <v>8870</v>
      </c>
      <c r="B2247" s="402" t="s">
        <v>7616</v>
      </c>
      <c r="C2247" s="388" t="s">
        <v>8757</v>
      </c>
      <c r="D2247" s="417" t="s">
        <v>8412</v>
      </c>
      <c r="E2247" s="388" t="s">
        <v>220</v>
      </c>
      <c r="F2247" s="378">
        <v>1</v>
      </c>
    </row>
    <row r="2248" spans="1:6" ht="15" customHeight="1">
      <c r="A2248" s="383" t="s">
        <v>8870</v>
      </c>
      <c r="B2248" s="402" t="s">
        <v>6686</v>
      </c>
      <c r="C2248" s="388" t="s">
        <v>6684</v>
      </c>
      <c r="D2248" s="417" t="s">
        <v>6733</v>
      </c>
      <c r="E2248" s="388" t="s">
        <v>56</v>
      </c>
      <c r="F2248" s="378">
        <v>1</v>
      </c>
    </row>
    <row r="2249" spans="1:6" ht="15" customHeight="1">
      <c r="A2249" s="383" t="s">
        <v>8870</v>
      </c>
      <c r="B2249" s="402" t="s">
        <v>7617</v>
      </c>
      <c r="C2249" s="388" t="s">
        <v>6901</v>
      </c>
      <c r="D2249" s="417" t="s">
        <v>8413</v>
      </c>
      <c r="E2249" s="388" t="s">
        <v>56</v>
      </c>
      <c r="F2249" s="378">
        <v>1</v>
      </c>
    </row>
    <row r="2250" spans="1:6" ht="15" customHeight="1">
      <c r="A2250" s="383" t="s">
        <v>8870</v>
      </c>
      <c r="B2250" s="402" t="s">
        <v>7618</v>
      </c>
      <c r="C2250" s="388" t="s">
        <v>6901</v>
      </c>
      <c r="D2250" s="417" t="s">
        <v>8413</v>
      </c>
      <c r="E2250" s="388" t="s">
        <v>56</v>
      </c>
      <c r="F2250" s="380">
        <v>1</v>
      </c>
    </row>
    <row r="2251" spans="1:6" ht="15" customHeight="1">
      <c r="A2251" s="383" t="s">
        <v>8870</v>
      </c>
      <c r="B2251" s="402" t="s">
        <v>7619</v>
      </c>
      <c r="C2251" s="388" t="s">
        <v>6901</v>
      </c>
      <c r="D2251" s="417" t="s">
        <v>8413</v>
      </c>
      <c r="E2251" s="388" t="s">
        <v>56</v>
      </c>
      <c r="F2251" s="378">
        <v>1</v>
      </c>
    </row>
    <row r="2252" spans="1:6" ht="15" customHeight="1">
      <c r="A2252" s="383" t="s">
        <v>8870</v>
      </c>
      <c r="B2252" s="402" t="s">
        <v>7620</v>
      </c>
      <c r="C2252" s="388" t="s">
        <v>6901</v>
      </c>
      <c r="D2252" s="417" t="s">
        <v>8413</v>
      </c>
      <c r="E2252" s="388" t="s">
        <v>56</v>
      </c>
      <c r="F2252" s="378">
        <v>1</v>
      </c>
    </row>
    <row r="2253" spans="1:6" ht="15" customHeight="1">
      <c r="A2253" s="383" t="s">
        <v>8870</v>
      </c>
      <c r="B2253" s="402" t="s">
        <v>6882</v>
      </c>
      <c r="C2253" s="388" t="s">
        <v>6805</v>
      </c>
      <c r="D2253" s="417" t="s">
        <v>6881</v>
      </c>
      <c r="E2253" s="388" t="s">
        <v>56</v>
      </c>
      <c r="F2253" s="378">
        <v>1</v>
      </c>
    </row>
    <row r="2254" spans="1:6" ht="15" customHeight="1">
      <c r="A2254" s="383" t="s">
        <v>8870</v>
      </c>
      <c r="B2254" s="402" t="s">
        <v>6834</v>
      </c>
      <c r="C2254" s="388" t="s">
        <v>6742</v>
      </c>
      <c r="D2254" s="417" t="s">
        <v>6833</v>
      </c>
      <c r="E2254" s="388" t="s">
        <v>56</v>
      </c>
      <c r="F2254" s="378">
        <v>1</v>
      </c>
    </row>
    <row r="2255" spans="1:6" ht="15" customHeight="1">
      <c r="A2255" s="383" t="s">
        <v>8870</v>
      </c>
      <c r="B2255" s="402" t="s">
        <v>7621</v>
      </c>
      <c r="C2255" s="388" t="s">
        <v>6805</v>
      </c>
      <c r="D2255" s="417" t="s">
        <v>8414</v>
      </c>
      <c r="E2255" s="388" t="s">
        <v>56</v>
      </c>
      <c r="F2255" s="378">
        <v>1</v>
      </c>
    </row>
    <row r="2256" spans="1:6" ht="15" customHeight="1">
      <c r="A2256" s="383" t="s">
        <v>8870</v>
      </c>
      <c r="B2256" s="402" t="s">
        <v>7622</v>
      </c>
      <c r="C2256" s="388" t="s">
        <v>8725</v>
      </c>
      <c r="D2256" s="417" t="s">
        <v>8415</v>
      </c>
      <c r="E2256" s="388" t="s">
        <v>56</v>
      </c>
      <c r="F2256" s="380">
        <v>1</v>
      </c>
    </row>
    <row r="2257" spans="1:6" ht="15" customHeight="1">
      <c r="A2257" s="383" t="s">
        <v>8870</v>
      </c>
      <c r="B2257" s="402" t="s">
        <v>7623</v>
      </c>
      <c r="C2257" s="388" t="s">
        <v>8725</v>
      </c>
      <c r="D2257" s="417" t="s">
        <v>8416</v>
      </c>
      <c r="E2257" s="388" t="s">
        <v>56</v>
      </c>
      <c r="F2257" s="378">
        <v>1</v>
      </c>
    </row>
    <row r="2258" spans="1:6" ht="15" customHeight="1">
      <c r="A2258" s="383" t="s">
        <v>8870</v>
      </c>
      <c r="B2258" s="402" t="s">
        <v>7624</v>
      </c>
      <c r="C2258" s="388" t="s">
        <v>8729</v>
      </c>
      <c r="D2258" s="417" t="s">
        <v>8417</v>
      </c>
      <c r="E2258" s="388" t="s">
        <v>220</v>
      </c>
      <c r="F2258" s="378">
        <v>1</v>
      </c>
    </row>
    <row r="2259" spans="1:6" ht="15" customHeight="1">
      <c r="A2259" s="383" t="s">
        <v>8870</v>
      </c>
      <c r="B2259" s="402" t="s">
        <v>7625</v>
      </c>
      <c r="C2259" s="388" t="s">
        <v>8805</v>
      </c>
      <c r="D2259" s="417" t="s">
        <v>8418</v>
      </c>
      <c r="E2259" s="388" t="s">
        <v>56</v>
      </c>
      <c r="F2259" s="378">
        <v>1</v>
      </c>
    </row>
    <row r="2260" spans="1:6" ht="15" customHeight="1">
      <c r="A2260" s="383" t="s">
        <v>8870</v>
      </c>
      <c r="B2260" s="402" t="s">
        <v>6877</v>
      </c>
      <c r="C2260" s="388" t="s">
        <v>6805</v>
      </c>
      <c r="D2260" s="417" t="s">
        <v>6876</v>
      </c>
      <c r="E2260" s="388" t="s">
        <v>56</v>
      </c>
      <c r="F2260" s="378">
        <v>1</v>
      </c>
    </row>
    <row r="2261" spans="1:6" ht="15" customHeight="1">
      <c r="A2261" s="383" t="s">
        <v>8870</v>
      </c>
      <c r="B2261" s="402" t="s">
        <v>7626</v>
      </c>
      <c r="C2261" s="388" t="s">
        <v>6805</v>
      </c>
      <c r="D2261" s="417" t="s">
        <v>6876</v>
      </c>
      <c r="E2261" s="388" t="s">
        <v>56</v>
      </c>
      <c r="F2261" s="378">
        <v>1</v>
      </c>
    </row>
    <row r="2262" spans="1:6" ht="15" customHeight="1">
      <c r="A2262" s="383" t="s">
        <v>8870</v>
      </c>
      <c r="B2262" s="402" t="s">
        <v>7627</v>
      </c>
      <c r="C2262" s="388" t="s">
        <v>6688</v>
      </c>
      <c r="D2262" s="417" t="s">
        <v>8419</v>
      </c>
      <c r="E2262" s="388" t="s">
        <v>56</v>
      </c>
      <c r="F2262" s="380">
        <v>1</v>
      </c>
    </row>
    <row r="2263" spans="1:6" ht="15" customHeight="1">
      <c r="A2263" s="383" t="s">
        <v>8870</v>
      </c>
      <c r="B2263" s="402" t="s">
        <v>7628</v>
      </c>
      <c r="C2263" s="388" t="s">
        <v>8749</v>
      </c>
      <c r="D2263" s="417" t="s">
        <v>8420</v>
      </c>
      <c r="E2263" s="388" t="s">
        <v>56</v>
      </c>
      <c r="F2263" s="378">
        <v>1</v>
      </c>
    </row>
    <row r="2264" spans="1:6" ht="15" customHeight="1">
      <c r="A2264" s="383" t="s">
        <v>8870</v>
      </c>
      <c r="B2264" s="402" t="s">
        <v>7629</v>
      </c>
      <c r="C2264" s="388" t="s">
        <v>6771</v>
      </c>
      <c r="D2264" s="417" t="s">
        <v>8421</v>
      </c>
      <c r="E2264" s="388" t="s">
        <v>56</v>
      </c>
      <c r="F2264" s="378">
        <v>1</v>
      </c>
    </row>
    <row r="2265" spans="1:6" ht="15" customHeight="1">
      <c r="A2265" s="383" t="s">
        <v>8870</v>
      </c>
      <c r="B2265" s="402" t="s">
        <v>7630</v>
      </c>
      <c r="C2265" s="388" t="s">
        <v>7112</v>
      </c>
      <c r="D2265" s="417" t="s">
        <v>7049</v>
      </c>
      <c r="E2265" s="388" t="s">
        <v>67</v>
      </c>
      <c r="F2265" s="378">
        <v>1</v>
      </c>
    </row>
    <row r="2266" spans="1:6" ht="15" customHeight="1">
      <c r="A2266" s="383" t="s">
        <v>8870</v>
      </c>
      <c r="B2266" s="402" t="s">
        <v>7631</v>
      </c>
      <c r="C2266" s="388" t="s">
        <v>7112</v>
      </c>
      <c r="D2266" s="417" t="s">
        <v>7049</v>
      </c>
      <c r="E2266" s="388" t="s">
        <v>67</v>
      </c>
      <c r="F2266" s="378">
        <v>1</v>
      </c>
    </row>
    <row r="2267" spans="1:6" ht="15" customHeight="1">
      <c r="A2267" s="383" t="s">
        <v>8870</v>
      </c>
      <c r="B2267" s="402" t="s">
        <v>7632</v>
      </c>
      <c r="C2267" s="388" t="s">
        <v>7112</v>
      </c>
      <c r="D2267" s="417" t="s">
        <v>7049</v>
      </c>
      <c r="E2267" s="388" t="s">
        <v>67</v>
      </c>
      <c r="F2267" s="378">
        <v>1</v>
      </c>
    </row>
    <row r="2268" spans="1:6" ht="15" customHeight="1">
      <c r="A2268" s="383" t="s">
        <v>8870</v>
      </c>
      <c r="B2268" s="402" t="s">
        <v>7633</v>
      </c>
      <c r="C2268" s="388" t="s">
        <v>7112</v>
      </c>
      <c r="D2268" s="417" t="s">
        <v>7049</v>
      </c>
      <c r="E2268" s="388" t="s">
        <v>67</v>
      </c>
      <c r="F2268" s="380">
        <v>1</v>
      </c>
    </row>
    <row r="2269" spans="1:6" ht="15" customHeight="1">
      <c r="A2269" s="383" t="s">
        <v>8870</v>
      </c>
      <c r="B2269" s="402" t="s">
        <v>7634</v>
      </c>
      <c r="C2269" s="388" t="s">
        <v>7112</v>
      </c>
      <c r="D2269" s="417" t="s">
        <v>7049</v>
      </c>
      <c r="E2269" s="388" t="s">
        <v>67</v>
      </c>
      <c r="F2269" s="378">
        <v>1</v>
      </c>
    </row>
    <row r="2270" spans="1:6" ht="15" customHeight="1">
      <c r="A2270" s="383" t="s">
        <v>8870</v>
      </c>
      <c r="B2270" s="402" t="s">
        <v>7635</v>
      </c>
      <c r="C2270" s="388" t="s">
        <v>7112</v>
      </c>
      <c r="D2270" s="417" t="s">
        <v>7049</v>
      </c>
      <c r="E2270" s="388" t="s">
        <v>67</v>
      </c>
      <c r="F2270" s="378">
        <v>1</v>
      </c>
    </row>
    <row r="2271" spans="1:6" ht="15" customHeight="1">
      <c r="A2271" s="383" t="s">
        <v>8870</v>
      </c>
      <c r="B2271" s="402" t="s">
        <v>7636</v>
      </c>
      <c r="C2271" s="388" t="s">
        <v>7112</v>
      </c>
      <c r="D2271" s="417" t="s">
        <v>7049</v>
      </c>
      <c r="E2271" s="388" t="s">
        <v>67</v>
      </c>
      <c r="F2271" s="378">
        <v>1</v>
      </c>
    </row>
    <row r="2272" spans="1:6" ht="15" customHeight="1">
      <c r="A2272" s="383" t="s">
        <v>8870</v>
      </c>
      <c r="B2272" s="402" t="s">
        <v>7637</v>
      </c>
      <c r="C2272" s="388" t="s">
        <v>8729</v>
      </c>
      <c r="D2272" s="417" t="s">
        <v>8422</v>
      </c>
      <c r="E2272" s="388" t="s">
        <v>220</v>
      </c>
      <c r="F2272" s="378">
        <v>1</v>
      </c>
    </row>
    <row r="2273" spans="1:6" ht="15" customHeight="1">
      <c r="A2273" s="383" t="s">
        <v>8870</v>
      </c>
      <c r="B2273" s="402" t="s">
        <v>7638</v>
      </c>
      <c r="C2273" s="388" t="s">
        <v>8763</v>
      </c>
      <c r="D2273" s="417" t="s">
        <v>8422</v>
      </c>
      <c r="E2273" s="388" t="s">
        <v>220</v>
      </c>
      <c r="F2273" s="378">
        <v>1</v>
      </c>
    </row>
    <row r="2274" spans="1:6" ht="15" customHeight="1">
      <c r="A2274" s="383" t="s">
        <v>8870</v>
      </c>
      <c r="B2274" s="402" t="s">
        <v>7639</v>
      </c>
      <c r="C2274" s="388" t="s">
        <v>8749</v>
      </c>
      <c r="D2274" s="417" t="s">
        <v>8423</v>
      </c>
      <c r="E2274" s="388" t="s">
        <v>56</v>
      </c>
      <c r="F2274" s="380">
        <v>1</v>
      </c>
    </row>
    <row r="2275" spans="1:6" ht="15" customHeight="1">
      <c r="A2275" s="383" t="s">
        <v>8870</v>
      </c>
      <c r="B2275" s="402" t="s">
        <v>7640</v>
      </c>
      <c r="C2275" s="388" t="s">
        <v>8725</v>
      </c>
      <c r="D2275" s="417" t="s">
        <v>8424</v>
      </c>
      <c r="E2275" s="388" t="s">
        <v>56</v>
      </c>
      <c r="F2275" s="378">
        <v>1</v>
      </c>
    </row>
    <row r="2276" spans="1:6" ht="15" customHeight="1">
      <c r="A2276" s="383" t="s">
        <v>8870</v>
      </c>
      <c r="B2276" s="402" t="s">
        <v>7641</v>
      </c>
      <c r="C2276" s="388" t="s">
        <v>7142</v>
      </c>
      <c r="D2276" s="417" t="s">
        <v>8425</v>
      </c>
      <c r="E2276" s="388" t="s">
        <v>56</v>
      </c>
      <c r="F2276" s="378">
        <v>1</v>
      </c>
    </row>
    <row r="2277" spans="1:6" ht="15" customHeight="1">
      <c r="A2277" s="383" t="s">
        <v>8870</v>
      </c>
      <c r="B2277" s="402" t="s">
        <v>7642</v>
      </c>
      <c r="C2277" s="388" t="s">
        <v>7142</v>
      </c>
      <c r="D2277" s="417" t="s">
        <v>8425</v>
      </c>
      <c r="E2277" s="388" t="s">
        <v>56</v>
      </c>
      <c r="F2277" s="378">
        <v>1</v>
      </c>
    </row>
    <row r="2278" spans="1:6" ht="15" customHeight="1">
      <c r="A2278" s="383" t="s">
        <v>8870</v>
      </c>
      <c r="B2278" s="402" t="s">
        <v>7643</v>
      </c>
      <c r="C2278" s="388" t="s">
        <v>7142</v>
      </c>
      <c r="D2278" s="417" t="s">
        <v>8425</v>
      </c>
      <c r="E2278" s="388" t="s">
        <v>56</v>
      </c>
      <c r="F2278" s="378">
        <v>1</v>
      </c>
    </row>
    <row r="2279" spans="1:6" ht="15" customHeight="1">
      <c r="A2279" s="383" t="s">
        <v>8870</v>
      </c>
      <c r="B2279" s="402" t="s">
        <v>7644</v>
      </c>
      <c r="C2279" s="388" t="s">
        <v>8732</v>
      </c>
      <c r="D2279" s="417" t="s">
        <v>8426</v>
      </c>
      <c r="E2279" s="388" t="s">
        <v>56</v>
      </c>
      <c r="F2279" s="378">
        <v>1</v>
      </c>
    </row>
    <row r="2280" spans="1:6" ht="15" customHeight="1">
      <c r="A2280" s="383" t="s">
        <v>8870</v>
      </c>
      <c r="B2280" s="402" t="s">
        <v>7645</v>
      </c>
      <c r="C2280" s="388" t="s">
        <v>8806</v>
      </c>
      <c r="D2280" s="417" t="s">
        <v>8427</v>
      </c>
      <c r="E2280" s="388" t="s">
        <v>56</v>
      </c>
      <c r="F2280" s="380">
        <v>1</v>
      </c>
    </row>
    <row r="2281" spans="1:6" ht="15" customHeight="1">
      <c r="A2281" s="383" t="s">
        <v>8870</v>
      </c>
      <c r="B2281" s="402" t="s">
        <v>7646</v>
      </c>
      <c r="C2281" s="388" t="s">
        <v>8764</v>
      </c>
      <c r="D2281" s="417" t="s">
        <v>8428</v>
      </c>
      <c r="E2281" s="388" t="s">
        <v>220</v>
      </c>
      <c r="F2281" s="378">
        <v>1</v>
      </c>
    </row>
    <row r="2282" spans="1:6" ht="15" customHeight="1">
      <c r="A2282" s="383" t="s">
        <v>8870</v>
      </c>
      <c r="B2282" s="402" t="s">
        <v>7647</v>
      </c>
      <c r="C2282" s="388" t="s">
        <v>6751</v>
      </c>
      <c r="D2282" s="417" t="s">
        <v>8429</v>
      </c>
      <c r="E2282" s="388" t="s">
        <v>220</v>
      </c>
      <c r="F2282" s="378">
        <v>1</v>
      </c>
    </row>
    <row r="2283" spans="1:6" ht="15" customHeight="1">
      <c r="A2283" s="383" t="s">
        <v>8870</v>
      </c>
      <c r="B2283" s="402" t="s">
        <v>7648</v>
      </c>
      <c r="C2283" s="388" t="s">
        <v>6737</v>
      </c>
      <c r="D2283" s="417" t="s">
        <v>7072</v>
      </c>
      <c r="E2283" s="388" t="s">
        <v>56</v>
      </c>
      <c r="F2283" s="378">
        <v>1</v>
      </c>
    </row>
    <row r="2284" spans="1:6" ht="15" customHeight="1">
      <c r="A2284" s="383" t="s">
        <v>8870</v>
      </c>
      <c r="B2284" s="402" t="s">
        <v>7073</v>
      </c>
      <c r="C2284" s="388" t="s">
        <v>6690</v>
      </c>
      <c r="D2284" s="417" t="s">
        <v>7072</v>
      </c>
      <c r="E2284" s="388" t="s">
        <v>56</v>
      </c>
      <c r="F2284" s="378">
        <v>1</v>
      </c>
    </row>
    <row r="2285" spans="1:6" ht="15" customHeight="1">
      <c r="A2285" s="383" t="s">
        <v>8870</v>
      </c>
      <c r="B2285" s="402" t="s">
        <v>7649</v>
      </c>
      <c r="C2285" s="388" t="s">
        <v>6690</v>
      </c>
      <c r="D2285" s="417" t="s">
        <v>7072</v>
      </c>
      <c r="E2285" s="388" t="s">
        <v>56</v>
      </c>
      <c r="F2285" s="378">
        <v>1</v>
      </c>
    </row>
    <row r="2286" spans="1:6" ht="15" customHeight="1">
      <c r="A2286" s="383" t="s">
        <v>8870</v>
      </c>
      <c r="B2286" s="402" t="s">
        <v>7650</v>
      </c>
      <c r="C2286" s="388" t="s">
        <v>6690</v>
      </c>
      <c r="D2286" s="417" t="s">
        <v>7072</v>
      </c>
      <c r="E2286" s="388" t="s">
        <v>56</v>
      </c>
      <c r="F2286" s="380">
        <v>1</v>
      </c>
    </row>
    <row r="2287" spans="1:6" ht="15" customHeight="1">
      <c r="A2287" s="383" t="s">
        <v>8870</v>
      </c>
      <c r="B2287" s="402" t="s">
        <v>7651</v>
      </c>
      <c r="C2287" s="388" t="s">
        <v>6690</v>
      </c>
      <c r="D2287" s="417" t="s">
        <v>7072</v>
      </c>
      <c r="E2287" s="388" t="s">
        <v>56</v>
      </c>
      <c r="F2287" s="378">
        <v>1</v>
      </c>
    </row>
    <row r="2288" spans="1:6" ht="15" customHeight="1">
      <c r="A2288" s="383" t="s">
        <v>8870</v>
      </c>
      <c r="B2288" s="402" t="s">
        <v>7652</v>
      </c>
      <c r="C2288" s="388" t="s">
        <v>6737</v>
      </c>
      <c r="D2288" s="417" t="s">
        <v>7072</v>
      </c>
      <c r="E2288" s="388" t="s">
        <v>56</v>
      </c>
      <c r="F2288" s="378">
        <v>1</v>
      </c>
    </row>
    <row r="2289" spans="1:6" ht="15" customHeight="1">
      <c r="A2289" s="383" t="s">
        <v>8870</v>
      </c>
      <c r="B2289" s="402" t="s">
        <v>6677</v>
      </c>
      <c r="C2289" s="388" t="s">
        <v>6687</v>
      </c>
      <c r="D2289" s="417" t="s">
        <v>6722</v>
      </c>
      <c r="E2289" s="388" t="s">
        <v>56</v>
      </c>
      <c r="F2289" s="378">
        <v>1</v>
      </c>
    </row>
    <row r="2290" spans="1:6" ht="15" customHeight="1">
      <c r="A2290" s="383" t="s">
        <v>8870</v>
      </c>
      <c r="B2290" s="402" t="s">
        <v>6723</v>
      </c>
      <c r="C2290" s="388" t="s">
        <v>6687</v>
      </c>
      <c r="D2290" s="417" t="s">
        <v>6722</v>
      </c>
      <c r="E2290" s="388" t="s">
        <v>56</v>
      </c>
      <c r="F2290" s="378">
        <v>1</v>
      </c>
    </row>
    <row r="2291" spans="1:6" ht="15" customHeight="1">
      <c r="A2291" s="383" t="s">
        <v>8870</v>
      </c>
      <c r="B2291" s="402" t="s">
        <v>7653</v>
      </c>
      <c r="C2291" s="388" t="s">
        <v>7142</v>
      </c>
      <c r="D2291" s="417" t="s">
        <v>8430</v>
      </c>
      <c r="E2291" s="388" t="s">
        <v>56</v>
      </c>
      <c r="F2291" s="378">
        <v>1</v>
      </c>
    </row>
    <row r="2292" spans="1:6" ht="15" customHeight="1">
      <c r="A2292" s="383" t="s">
        <v>8870</v>
      </c>
      <c r="B2292" s="402" t="s">
        <v>7654</v>
      </c>
      <c r="C2292" s="388" t="s">
        <v>7142</v>
      </c>
      <c r="D2292" s="417" t="s">
        <v>8430</v>
      </c>
      <c r="E2292" s="388" t="s">
        <v>56</v>
      </c>
      <c r="F2292" s="380">
        <v>1</v>
      </c>
    </row>
    <row r="2293" spans="1:6" ht="15" customHeight="1">
      <c r="A2293" s="383" t="s">
        <v>8870</v>
      </c>
      <c r="B2293" s="402" t="s">
        <v>7655</v>
      </c>
      <c r="C2293" s="388" t="s">
        <v>8809</v>
      </c>
      <c r="D2293" s="417" t="s">
        <v>8431</v>
      </c>
      <c r="E2293" s="388" t="s">
        <v>56</v>
      </c>
      <c r="F2293" s="378">
        <v>1</v>
      </c>
    </row>
    <row r="2294" spans="1:6" ht="15" customHeight="1">
      <c r="A2294" s="383" t="s">
        <v>8870</v>
      </c>
      <c r="B2294" s="402" t="s">
        <v>7656</v>
      </c>
      <c r="C2294" s="388" t="s">
        <v>8810</v>
      </c>
      <c r="D2294" s="417" t="s">
        <v>8432</v>
      </c>
      <c r="E2294" s="388" t="s">
        <v>56</v>
      </c>
      <c r="F2294" s="378">
        <v>1</v>
      </c>
    </row>
    <row r="2295" spans="1:6" ht="15" customHeight="1">
      <c r="A2295" s="383" t="s">
        <v>8870</v>
      </c>
      <c r="B2295" s="402" t="s">
        <v>7657</v>
      </c>
      <c r="C2295" s="388" t="s">
        <v>8737</v>
      </c>
      <c r="D2295" s="417" t="s">
        <v>8433</v>
      </c>
      <c r="E2295" s="388" t="s">
        <v>220</v>
      </c>
      <c r="F2295" s="378">
        <v>1</v>
      </c>
    </row>
    <row r="2296" spans="1:6" ht="15" customHeight="1">
      <c r="A2296" s="383" t="s">
        <v>8870</v>
      </c>
      <c r="B2296" s="402" t="s">
        <v>7658</v>
      </c>
      <c r="C2296" s="388" t="s">
        <v>8737</v>
      </c>
      <c r="D2296" s="417" t="s">
        <v>8433</v>
      </c>
      <c r="E2296" s="388" t="s">
        <v>220</v>
      </c>
      <c r="F2296" s="378">
        <v>1</v>
      </c>
    </row>
    <row r="2297" spans="1:6" ht="15" customHeight="1">
      <c r="A2297" s="383" t="s">
        <v>8870</v>
      </c>
      <c r="B2297" s="402" t="s">
        <v>7659</v>
      </c>
      <c r="C2297" s="388" t="s">
        <v>7142</v>
      </c>
      <c r="D2297" s="417" t="s">
        <v>4763</v>
      </c>
      <c r="E2297" s="388" t="s">
        <v>56</v>
      </c>
      <c r="F2297" s="378">
        <v>1</v>
      </c>
    </row>
    <row r="2298" spans="1:6" ht="15" customHeight="1">
      <c r="A2298" s="383" t="s">
        <v>8870</v>
      </c>
      <c r="B2298" s="402" t="s">
        <v>7034</v>
      </c>
      <c r="C2298" s="388" t="s">
        <v>6683</v>
      </c>
      <c r="D2298" s="417" t="s">
        <v>7033</v>
      </c>
      <c r="E2298" s="388" t="s">
        <v>56</v>
      </c>
      <c r="F2298" s="380">
        <v>1</v>
      </c>
    </row>
    <row r="2299" spans="1:6" ht="15" customHeight="1">
      <c r="A2299" s="383" t="s">
        <v>8870</v>
      </c>
      <c r="B2299" s="402" t="s">
        <v>7660</v>
      </c>
      <c r="C2299" s="388" t="s">
        <v>8811</v>
      </c>
      <c r="D2299" s="417" t="s">
        <v>8434</v>
      </c>
      <c r="E2299" s="388" t="s">
        <v>67</v>
      </c>
      <c r="F2299" s="378">
        <v>1</v>
      </c>
    </row>
    <row r="2300" spans="1:6" ht="15" customHeight="1">
      <c r="A2300" s="383" t="s">
        <v>8870</v>
      </c>
      <c r="B2300" s="402" t="s">
        <v>7661</v>
      </c>
      <c r="C2300" s="388" t="s">
        <v>8737</v>
      </c>
      <c r="D2300" s="417" t="s">
        <v>8435</v>
      </c>
      <c r="E2300" s="388" t="s">
        <v>220</v>
      </c>
      <c r="F2300" s="378">
        <v>1</v>
      </c>
    </row>
    <row r="2301" spans="1:6" ht="15" customHeight="1">
      <c r="A2301" s="383" t="s">
        <v>8870</v>
      </c>
      <c r="B2301" s="402" t="s">
        <v>7662</v>
      </c>
      <c r="C2301" s="388" t="s">
        <v>8737</v>
      </c>
      <c r="D2301" s="417" t="s">
        <v>8435</v>
      </c>
      <c r="E2301" s="388" t="s">
        <v>220</v>
      </c>
      <c r="F2301" s="378">
        <v>1</v>
      </c>
    </row>
    <row r="2302" spans="1:6" ht="15" customHeight="1">
      <c r="A2302" s="383" t="s">
        <v>8870</v>
      </c>
      <c r="B2302" s="402" t="s">
        <v>6946</v>
      </c>
      <c r="C2302" s="388" t="s">
        <v>6776</v>
      </c>
      <c r="D2302" s="417" t="s">
        <v>6743</v>
      </c>
      <c r="E2302" s="388" t="s">
        <v>56</v>
      </c>
      <c r="F2302" s="378">
        <v>1</v>
      </c>
    </row>
    <row r="2303" spans="1:6" ht="15" customHeight="1">
      <c r="A2303" s="383" t="s">
        <v>8870</v>
      </c>
      <c r="B2303" s="402" t="s">
        <v>7008</v>
      </c>
      <c r="C2303" s="388" t="s">
        <v>6742</v>
      </c>
      <c r="D2303" s="417" t="s">
        <v>6743</v>
      </c>
      <c r="E2303" s="388" t="s">
        <v>56</v>
      </c>
      <c r="F2303" s="378">
        <v>1</v>
      </c>
    </row>
    <row r="2304" spans="1:6" ht="15" customHeight="1">
      <c r="A2304" s="383" t="s">
        <v>8870</v>
      </c>
      <c r="B2304" s="402" t="s">
        <v>7663</v>
      </c>
      <c r="C2304" s="388" t="s">
        <v>6776</v>
      </c>
      <c r="D2304" s="417" t="s">
        <v>6743</v>
      </c>
      <c r="E2304" s="388" t="s">
        <v>56</v>
      </c>
      <c r="F2304" s="380">
        <v>1</v>
      </c>
    </row>
    <row r="2305" spans="1:6" ht="15" customHeight="1">
      <c r="A2305" s="383" t="s">
        <v>8870</v>
      </c>
      <c r="B2305" s="402" t="s">
        <v>6744</v>
      </c>
      <c r="C2305" s="388" t="s">
        <v>6742</v>
      </c>
      <c r="D2305" s="417" t="s">
        <v>6743</v>
      </c>
      <c r="E2305" s="388" t="s">
        <v>56</v>
      </c>
      <c r="F2305" s="378">
        <v>1</v>
      </c>
    </row>
    <row r="2306" spans="1:6" ht="15" customHeight="1">
      <c r="A2306" s="383" t="s">
        <v>8870</v>
      </c>
      <c r="B2306" s="402" t="s">
        <v>7099</v>
      </c>
      <c r="C2306" s="388" t="s">
        <v>6742</v>
      </c>
      <c r="D2306" s="417" t="s">
        <v>6743</v>
      </c>
      <c r="E2306" s="388" t="s">
        <v>56</v>
      </c>
      <c r="F2306" s="378">
        <v>1</v>
      </c>
    </row>
    <row r="2307" spans="1:6" ht="15" customHeight="1">
      <c r="A2307" s="383" t="s">
        <v>8870</v>
      </c>
      <c r="B2307" s="402" t="s">
        <v>6937</v>
      </c>
      <c r="C2307" s="388" t="s">
        <v>6782</v>
      </c>
      <c r="D2307" s="417" t="s">
        <v>6743</v>
      </c>
      <c r="E2307" s="388" t="s">
        <v>56</v>
      </c>
      <c r="F2307" s="378">
        <v>1</v>
      </c>
    </row>
    <row r="2308" spans="1:6" ht="15" customHeight="1">
      <c r="A2308" s="383" t="s">
        <v>8870</v>
      </c>
      <c r="B2308" s="402" t="s">
        <v>7005</v>
      </c>
      <c r="C2308" s="388" t="s">
        <v>6742</v>
      </c>
      <c r="D2308" s="417" t="s">
        <v>6743</v>
      </c>
      <c r="E2308" s="388" t="s">
        <v>56</v>
      </c>
      <c r="F2308" s="378">
        <v>1</v>
      </c>
    </row>
    <row r="2309" spans="1:6" ht="15" customHeight="1">
      <c r="A2309" s="383" t="s">
        <v>8870</v>
      </c>
      <c r="B2309" s="402" t="s">
        <v>7664</v>
      </c>
      <c r="C2309" s="388" t="s">
        <v>7142</v>
      </c>
      <c r="D2309" s="417" t="s">
        <v>8436</v>
      </c>
      <c r="E2309" s="388" t="s">
        <v>56</v>
      </c>
      <c r="F2309" s="378">
        <v>1</v>
      </c>
    </row>
    <row r="2310" spans="1:6" ht="15" customHeight="1">
      <c r="A2310" s="383" t="s">
        <v>8870</v>
      </c>
      <c r="B2310" s="402" t="s">
        <v>7665</v>
      </c>
      <c r="C2310" s="388" t="s">
        <v>7142</v>
      </c>
      <c r="D2310" s="417" t="s">
        <v>8436</v>
      </c>
      <c r="E2310" s="388" t="s">
        <v>56</v>
      </c>
      <c r="F2310" s="380">
        <v>1</v>
      </c>
    </row>
    <row r="2311" spans="1:6" ht="15" customHeight="1">
      <c r="A2311" s="383" t="s">
        <v>8870</v>
      </c>
      <c r="B2311" s="402" t="s">
        <v>7666</v>
      </c>
      <c r="C2311" s="388" t="s">
        <v>7142</v>
      </c>
      <c r="D2311" s="417" t="s">
        <v>8436</v>
      </c>
      <c r="E2311" s="388" t="s">
        <v>56</v>
      </c>
      <c r="F2311" s="378">
        <v>1</v>
      </c>
    </row>
    <row r="2312" spans="1:6" ht="15" customHeight="1">
      <c r="A2312" s="383" t="s">
        <v>8870</v>
      </c>
      <c r="B2312" s="402" t="s">
        <v>7667</v>
      </c>
      <c r="C2312" s="388" t="s">
        <v>7142</v>
      </c>
      <c r="D2312" s="417" t="s">
        <v>8436</v>
      </c>
      <c r="E2312" s="388" t="s">
        <v>56</v>
      </c>
      <c r="F2312" s="378">
        <v>1</v>
      </c>
    </row>
    <row r="2313" spans="1:6" ht="15" customHeight="1">
      <c r="A2313" s="383" t="s">
        <v>8870</v>
      </c>
      <c r="B2313" s="402" t="s">
        <v>7668</v>
      </c>
      <c r="C2313" s="388" t="s">
        <v>8812</v>
      </c>
      <c r="D2313" s="417" t="s">
        <v>8437</v>
      </c>
      <c r="E2313" s="388" t="s">
        <v>56</v>
      </c>
      <c r="F2313" s="378">
        <v>1</v>
      </c>
    </row>
    <row r="2314" spans="1:6" ht="15" customHeight="1">
      <c r="A2314" s="383" t="s">
        <v>8870</v>
      </c>
      <c r="B2314" s="402" t="s">
        <v>7118</v>
      </c>
      <c r="C2314" s="388" t="s">
        <v>6689</v>
      </c>
      <c r="D2314" s="417" t="s">
        <v>7117</v>
      </c>
      <c r="E2314" s="388" t="s">
        <v>56</v>
      </c>
      <c r="F2314" s="378">
        <v>1</v>
      </c>
    </row>
    <row r="2315" spans="1:6" ht="15" customHeight="1">
      <c r="A2315" s="383" t="s">
        <v>8870</v>
      </c>
      <c r="B2315" s="402" t="s">
        <v>7669</v>
      </c>
      <c r="C2315" s="388" t="s">
        <v>6864</v>
      </c>
      <c r="D2315" s="417" t="s">
        <v>8438</v>
      </c>
      <c r="E2315" s="388" t="s">
        <v>56</v>
      </c>
      <c r="F2315" s="378">
        <v>1</v>
      </c>
    </row>
    <row r="2316" spans="1:6" ht="15" customHeight="1">
      <c r="A2316" s="383" t="s">
        <v>8870</v>
      </c>
      <c r="B2316" s="402" t="s">
        <v>7670</v>
      </c>
      <c r="C2316" s="388" t="s">
        <v>6864</v>
      </c>
      <c r="D2316" s="417" t="s">
        <v>8438</v>
      </c>
      <c r="E2316" s="388" t="s">
        <v>56</v>
      </c>
      <c r="F2316" s="380">
        <v>1</v>
      </c>
    </row>
    <row r="2317" spans="1:6" ht="15" customHeight="1">
      <c r="A2317" s="383" t="s">
        <v>8870</v>
      </c>
      <c r="B2317" s="402" t="s">
        <v>7671</v>
      </c>
      <c r="C2317" s="388" t="s">
        <v>7142</v>
      </c>
      <c r="D2317" s="417" t="s">
        <v>8439</v>
      </c>
      <c r="E2317" s="388" t="s">
        <v>56</v>
      </c>
      <c r="F2317" s="378">
        <v>1</v>
      </c>
    </row>
    <row r="2318" spans="1:6" ht="15" customHeight="1">
      <c r="A2318" s="383" t="s">
        <v>8870</v>
      </c>
      <c r="B2318" s="402" t="s">
        <v>7672</v>
      </c>
      <c r="C2318" s="388" t="s">
        <v>7142</v>
      </c>
      <c r="D2318" s="417" t="s">
        <v>8439</v>
      </c>
      <c r="E2318" s="388" t="s">
        <v>56</v>
      </c>
      <c r="F2318" s="378">
        <v>1</v>
      </c>
    </row>
    <row r="2319" spans="1:6" ht="15" customHeight="1">
      <c r="A2319" s="383" t="s">
        <v>8870</v>
      </c>
      <c r="B2319" s="402" t="s">
        <v>7673</v>
      </c>
      <c r="C2319" s="388" t="s">
        <v>7142</v>
      </c>
      <c r="D2319" s="417" t="s">
        <v>8439</v>
      </c>
      <c r="E2319" s="388" t="s">
        <v>56</v>
      </c>
      <c r="F2319" s="378">
        <v>1</v>
      </c>
    </row>
    <row r="2320" spans="1:6" ht="15" customHeight="1">
      <c r="A2320" s="383" t="s">
        <v>8870</v>
      </c>
      <c r="B2320" s="402" t="s">
        <v>7674</v>
      </c>
      <c r="C2320" s="388" t="s">
        <v>7142</v>
      </c>
      <c r="D2320" s="417" t="s">
        <v>8439</v>
      </c>
      <c r="E2320" s="388" t="s">
        <v>56</v>
      </c>
      <c r="F2320" s="378">
        <v>1</v>
      </c>
    </row>
    <row r="2321" spans="1:6" ht="15" customHeight="1">
      <c r="A2321" s="383" t="s">
        <v>8870</v>
      </c>
      <c r="B2321" s="402" t="s">
        <v>7675</v>
      </c>
      <c r="C2321" s="388" t="s">
        <v>7142</v>
      </c>
      <c r="D2321" s="417" t="s">
        <v>8439</v>
      </c>
      <c r="E2321" s="388" t="s">
        <v>56</v>
      </c>
      <c r="F2321" s="378">
        <v>1</v>
      </c>
    </row>
    <row r="2322" spans="1:6" ht="15" customHeight="1">
      <c r="A2322" s="383" t="s">
        <v>8870</v>
      </c>
      <c r="B2322" s="402" t="s">
        <v>7676</v>
      </c>
      <c r="C2322" s="388" t="s">
        <v>6751</v>
      </c>
      <c r="D2322" s="417" t="s">
        <v>8440</v>
      </c>
      <c r="E2322" s="388" t="s">
        <v>220</v>
      </c>
      <c r="F2322" s="380">
        <v>1</v>
      </c>
    </row>
    <row r="2323" spans="1:6" ht="15" customHeight="1">
      <c r="A2323" s="383" t="s">
        <v>8870</v>
      </c>
      <c r="B2323" s="402" t="s">
        <v>7677</v>
      </c>
      <c r="C2323" s="388" t="s">
        <v>6826</v>
      </c>
      <c r="D2323" s="417" t="s">
        <v>8441</v>
      </c>
      <c r="E2323" s="388" t="s">
        <v>56</v>
      </c>
      <c r="F2323" s="378">
        <v>1</v>
      </c>
    </row>
    <row r="2324" spans="1:6" ht="15" customHeight="1">
      <c r="A2324" s="383" t="s">
        <v>8870</v>
      </c>
      <c r="B2324" s="402" t="s">
        <v>8872</v>
      </c>
      <c r="C2324" s="388" t="s">
        <v>8813</v>
      </c>
      <c r="D2324" s="417" t="s">
        <v>8442</v>
      </c>
      <c r="E2324" s="388" t="s">
        <v>30</v>
      </c>
      <c r="F2324" s="378">
        <v>1</v>
      </c>
    </row>
    <row r="2325" spans="1:6" ht="15" customHeight="1">
      <c r="A2325" s="383" t="s">
        <v>8870</v>
      </c>
      <c r="B2325" s="402" t="s">
        <v>8873</v>
      </c>
      <c r="C2325" s="388" t="s">
        <v>8813</v>
      </c>
      <c r="D2325" s="417" t="s">
        <v>8442</v>
      </c>
      <c r="E2325" s="388" t="s">
        <v>30</v>
      </c>
      <c r="F2325" s="378">
        <v>1</v>
      </c>
    </row>
    <row r="2326" spans="1:6" ht="15" customHeight="1">
      <c r="A2326" s="383" t="s">
        <v>8870</v>
      </c>
      <c r="B2326" s="402" t="s">
        <v>8874</v>
      </c>
      <c r="C2326" s="388" t="s">
        <v>8813</v>
      </c>
      <c r="D2326" s="417" t="s">
        <v>8442</v>
      </c>
      <c r="E2326" s="388" t="s">
        <v>30</v>
      </c>
      <c r="F2326" s="378">
        <v>1</v>
      </c>
    </row>
    <row r="2327" spans="1:6" ht="15" customHeight="1">
      <c r="A2327" s="383" t="s">
        <v>8870</v>
      </c>
      <c r="B2327" s="402" t="s">
        <v>8875</v>
      </c>
      <c r="C2327" s="388" t="s">
        <v>8813</v>
      </c>
      <c r="D2327" s="417" t="s">
        <v>8442</v>
      </c>
      <c r="E2327" s="388" t="s">
        <v>30</v>
      </c>
      <c r="F2327" s="378">
        <v>1</v>
      </c>
    </row>
    <row r="2328" spans="1:6" ht="15" customHeight="1">
      <c r="A2328" s="383" t="s">
        <v>8870</v>
      </c>
      <c r="B2328" s="402" t="s">
        <v>8876</v>
      </c>
      <c r="C2328" s="388" t="s">
        <v>8813</v>
      </c>
      <c r="D2328" s="417" t="s">
        <v>8442</v>
      </c>
      <c r="E2328" s="388" t="s">
        <v>30</v>
      </c>
      <c r="F2328" s="380">
        <v>1</v>
      </c>
    </row>
    <row r="2329" spans="1:6" ht="15" customHeight="1">
      <c r="A2329" s="383" t="s">
        <v>8870</v>
      </c>
      <c r="B2329" s="402" t="s">
        <v>8877</v>
      </c>
      <c r="C2329" s="388" t="s">
        <v>8813</v>
      </c>
      <c r="D2329" s="417" t="s">
        <v>8442</v>
      </c>
      <c r="E2329" s="388" t="s">
        <v>30</v>
      </c>
      <c r="F2329" s="378">
        <v>1</v>
      </c>
    </row>
    <row r="2330" spans="1:6" ht="15" customHeight="1">
      <c r="A2330" s="383" t="s">
        <v>8870</v>
      </c>
      <c r="B2330" s="402" t="s">
        <v>7678</v>
      </c>
      <c r="C2330" s="388" t="s">
        <v>6688</v>
      </c>
      <c r="D2330" s="417" t="s">
        <v>8443</v>
      </c>
      <c r="E2330" s="388" t="s">
        <v>56</v>
      </c>
      <c r="F2330" s="378">
        <v>1</v>
      </c>
    </row>
    <row r="2331" spans="1:6" ht="15" customHeight="1">
      <c r="A2331" s="383" t="s">
        <v>8870</v>
      </c>
      <c r="B2331" s="402" t="s">
        <v>7679</v>
      </c>
      <c r="C2331" s="388" t="s">
        <v>7112</v>
      </c>
      <c r="D2331" s="417" t="s">
        <v>8444</v>
      </c>
      <c r="E2331" s="388" t="s">
        <v>67</v>
      </c>
      <c r="F2331" s="378">
        <v>1</v>
      </c>
    </row>
    <row r="2332" spans="1:6" ht="15" customHeight="1">
      <c r="A2332" s="383" t="s">
        <v>8870</v>
      </c>
      <c r="B2332" s="402" t="s">
        <v>7680</v>
      </c>
      <c r="C2332" s="388" t="s">
        <v>7112</v>
      </c>
      <c r="D2332" s="417" t="s">
        <v>8444</v>
      </c>
      <c r="E2332" s="388" t="s">
        <v>67</v>
      </c>
      <c r="F2332" s="378">
        <v>1</v>
      </c>
    </row>
    <row r="2333" spans="1:6" ht="15" customHeight="1">
      <c r="A2333" s="383" t="s">
        <v>8870</v>
      </c>
      <c r="B2333" s="402" t="s">
        <v>7681</v>
      </c>
      <c r="C2333" s="388" t="s">
        <v>8749</v>
      </c>
      <c r="D2333" s="417" t="s">
        <v>8445</v>
      </c>
      <c r="E2333" s="388" t="s">
        <v>56</v>
      </c>
      <c r="F2333" s="378">
        <v>1</v>
      </c>
    </row>
    <row r="2334" spans="1:6" ht="15" customHeight="1">
      <c r="A2334" s="383" t="s">
        <v>8870</v>
      </c>
      <c r="B2334" s="402" t="s">
        <v>6819</v>
      </c>
      <c r="C2334" s="388" t="s">
        <v>6808</v>
      </c>
      <c r="D2334" s="417" t="s">
        <v>6818</v>
      </c>
      <c r="E2334" s="388" t="s">
        <v>56</v>
      </c>
      <c r="F2334" s="380">
        <v>1</v>
      </c>
    </row>
    <row r="2335" spans="1:6" ht="15" customHeight="1">
      <c r="A2335" s="383" t="s">
        <v>8870</v>
      </c>
      <c r="B2335" s="402" t="s">
        <v>7682</v>
      </c>
      <c r="C2335" s="388" t="s">
        <v>6751</v>
      </c>
      <c r="D2335" s="417" t="s">
        <v>6752</v>
      </c>
      <c r="E2335" s="388" t="s">
        <v>220</v>
      </c>
      <c r="F2335" s="378">
        <v>1</v>
      </c>
    </row>
    <row r="2336" spans="1:6" ht="15" customHeight="1">
      <c r="A2336" s="383" t="s">
        <v>8870</v>
      </c>
      <c r="B2336" s="402" t="s">
        <v>7683</v>
      </c>
      <c r="C2336" s="388" t="s">
        <v>6751</v>
      </c>
      <c r="D2336" s="417" t="s">
        <v>6752</v>
      </c>
      <c r="E2336" s="388" t="s">
        <v>220</v>
      </c>
      <c r="F2336" s="378">
        <v>1</v>
      </c>
    </row>
    <row r="2337" spans="1:6" ht="15" customHeight="1">
      <c r="A2337" s="383" t="s">
        <v>8870</v>
      </c>
      <c r="B2337" s="402" t="s">
        <v>7684</v>
      </c>
      <c r="C2337" s="388" t="s">
        <v>6751</v>
      </c>
      <c r="D2337" s="417" t="s">
        <v>6752</v>
      </c>
      <c r="E2337" s="388" t="s">
        <v>220</v>
      </c>
      <c r="F2337" s="378">
        <v>1</v>
      </c>
    </row>
    <row r="2338" spans="1:6" ht="15" customHeight="1">
      <c r="A2338" s="383" t="s">
        <v>8870</v>
      </c>
      <c r="B2338" s="402" t="s">
        <v>7685</v>
      </c>
      <c r="C2338" s="388" t="s">
        <v>6751</v>
      </c>
      <c r="D2338" s="417" t="s">
        <v>6752</v>
      </c>
      <c r="E2338" s="388" t="s">
        <v>220</v>
      </c>
      <c r="F2338" s="378">
        <v>1</v>
      </c>
    </row>
    <row r="2339" spans="1:6" ht="15" customHeight="1">
      <c r="A2339" s="383" t="s">
        <v>8870</v>
      </c>
      <c r="B2339" s="402" t="s">
        <v>7686</v>
      </c>
      <c r="C2339" s="388" t="s">
        <v>6751</v>
      </c>
      <c r="D2339" s="417" t="s">
        <v>6752</v>
      </c>
      <c r="E2339" s="388" t="s">
        <v>220</v>
      </c>
      <c r="F2339" s="378">
        <v>1</v>
      </c>
    </row>
    <row r="2340" spans="1:6" ht="15" customHeight="1">
      <c r="A2340" s="383" t="s">
        <v>8870</v>
      </c>
      <c r="B2340" s="402" t="s">
        <v>7687</v>
      </c>
      <c r="C2340" s="388" t="s">
        <v>6751</v>
      </c>
      <c r="D2340" s="417" t="s">
        <v>6752</v>
      </c>
      <c r="E2340" s="388" t="s">
        <v>220</v>
      </c>
      <c r="F2340" s="380">
        <v>1</v>
      </c>
    </row>
    <row r="2341" spans="1:6" ht="15" customHeight="1">
      <c r="A2341" s="383" t="s">
        <v>8870</v>
      </c>
      <c r="B2341" s="402" t="s">
        <v>7688</v>
      </c>
      <c r="C2341" s="388" t="s">
        <v>6751</v>
      </c>
      <c r="D2341" s="417" t="s">
        <v>6752</v>
      </c>
      <c r="E2341" s="388" t="s">
        <v>220</v>
      </c>
      <c r="F2341" s="378">
        <v>1</v>
      </c>
    </row>
    <row r="2342" spans="1:6" ht="15" customHeight="1">
      <c r="A2342" s="383" t="s">
        <v>8870</v>
      </c>
      <c r="B2342" s="402" t="s">
        <v>7689</v>
      </c>
      <c r="C2342" s="388" t="s">
        <v>6751</v>
      </c>
      <c r="D2342" s="417" t="s">
        <v>6752</v>
      </c>
      <c r="E2342" s="388" t="s">
        <v>220</v>
      </c>
      <c r="F2342" s="378">
        <v>1</v>
      </c>
    </row>
    <row r="2343" spans="1:6" ht="15" customHeight="1">
      <c r="A2343" s="383" t="s">
        <v>8870</v>
      </c>
      <c r="B2343" s="402" t="s">
        <v>6753</v>
      </c>
      <c r="C2343" s="388" t="s">
        <v>6751</v>
      </c>
      <c r="D2343" s="417" t="s">
        <v>6752</v>
      </c>
      <c r="E2343" s="388" t="s">
        <v>220</v>
      </c>
      <c r="F2343" s="378">
        <v>1</v>
      </c>
    </row>
    <row r="2344" spans="1:6" ht="15" customHeight="1">
      <c r="A2344" s="383" t="s">
        <v>8870</v>
      </c>
      <c r="B2344" s="402" t="s">
        <v>7690</v>
      </c>
      <c r="C2344" s="388" t="s">
        <v>6751</v>
      </c>
      <c r="D2344" s="417" t="s">
        <v>6752</v>
      </c>
      <c r="E2344" s="388" t="s">
        <v>220</v>
      </c>
      <c r="F2344" s="378">
        <v>1</v>
      </c>
    </row>
    <row r="2345" spans="1:6" ht="15" customHeight="1">
      <c r="A2345" s="383" t="s">
        <v>8870</v>
      </c>
      <c r="B2345" s="402" t="s">
        <v>7691</v>
      </c>
      <c r="C2345" s="388" t="s">
        <v>6751</v>
      </c>
      <c r="D2345" s="417" t="s">
        <v>6752</v>
      </c>
      <c r="E2345" s="388" t="s">
        <v>220</v>
      </c>
      <c r="F2345" s="378">
        <v>1</v>
      </c>
    </row>
    <row r="2346" spans="1:6" ht="15" customHeight="1">
      <c r="A2346" s="383" t="s">
        <v>8870</v>
      </c>
      <c r="B2346" s="402" t="s">
        <v>7692</v>
      </c>
      <c r="C2346" s="388" t="s">
        <v>6751</v>
      </c>
      <c r="D2346" s="417" t="s">
        <v>6752</v>
      </c>
      <c r="E2346" s="388" t="s">
        <v>220</v>
      </c>
      <c r="F2346" s="380">
        <v>1</v>
      </c>
    </row>
    <row r="2347" spans="1:6" ht="15" customHeight="1">
      <c r="A2347" s="383" t="s">
        <v>8870</v>
      </c>
      <c r="B2347" s="402" t="s">
        <v>7693</v>
      </c>
      <c r="C2347" s="388" t="s">
        <v>6751</v>
      </c>
      <c r="D2347" s="417" t="s">
        <v>6752</v>
      </c>
      <c r="E2347" s="388" t="s">
        <v>220</v>
      </c>
      <c r="F2347" s="378">
        <v>1</v>
      </c>
    </row>
    <row r="2348" spans="1:6" ht="15" customHeight="1">
      <c r="A2348" s="383" t="s">
        <v>8870</v>
      </c>
      <c r="B2348" s="402" t="s">
        <v>7694</v>
      </c>
      <c r="C2348" s="388" t="s">
        <v>6751</v>
      </c>
      <c r="D2348" s="417" t="s">
        <v>6752</v>
      </c>
      <c r="E2348" s="388" t="s">
        <v>220</v>
      </c>
      <c r="F2348" s="378">
        <v>1</v>
      </c>
    </row>
    <row r="2349" spans="1:6" ht="15" customHeight="1">
      <c r="A2349" s="383" t="s">
        <v>8870</v>
      </c>
      <c r="B2349" s="402" t="s">
        <v>7695</v>
      </c>
      <c r="C2349" s="388" t="s">
        <v>6751</v>
      </c>
      <c r="D2349" s="417" t="s">
        <v>6752</v>
      </c>
      <c r="E2349" s="388" t="s">
        <v>220</v>
      </c>
      <c r="F2349" s="378">
        <v>1</v>
      </c>
    </row>
    <row r="2350" spans="1:6" ht="15" customHeight="1">
      <c r="A2350" s="383" t="s">
        <v>8870</v>
      </c>
      <c r="B2350" s="402" t="s">
        <v>7696</v>
      </c>
      <c r="C2350" s="388" t="s">
        <v>6751</v>
      </c>
      <c r="D2350" s="417" t="s">
        <v>6752</v>
      </c>
      <c r="E2350" s="388" t="s">
        <v>220</v>
      </c>
      <c r="F2350" s="378">
        <v>1</v>
      </c>
    </row>
    <row r="2351" spans="1:6" ht="15" customHeight="1">
      <c r="A2351" s="383" t="s">
        <v>8870</v>
      </c>
      <c r="B2351" s="402" t="s">
        <v>7697</v>
      </c>
      <c r="C2351" s="388" t="s">
        <v>6751</v>
      </c>
      <c r="D2351" s="417" t="s">
        <v>6752</v>
      </c>
      <c r="E2351" s="388" t="s">
        <v>220</v>
      </c>
      <c r="F2351" s="378">
        <v>1</v>
      </c>
    </row>
    <row r="2352" spans="1:6" ht="15" customHeight="1">
      <c r="A2352" s="383" t="s">
        <v>8870</v>
      </c>
      <c r="B2352" s="402" t="s">
        <v>7698</v>
      </c>
      <c r="C2352" s="388" t="s">
        <v>8749</v>
      </c>
      <c r="D2352" s="417" t="s">
        <v>8446</v>
      </c>
      <c r="E2352" s="388" t="s">
        <v>56</v>
      </c>
      <c r="F2352" s="380">
        <v>1</v>
      </c>
    </row>
    <row r="2353" spans="1:6" ht="15" customHeight="1">
      <c r="A2353" s="383" t="s">
        <v>8870</v>
      </c>
      <c r="B2353" s="402" t="s">
        <v>7699</v>
      </c>
      <c r="C2353" s="388" t="s">
        <v>8796</v>
      </c>
      <c r="D2353" s="417" t="s">
        <v>8447</v>
      </c>
      <c r="E2353" s="388" t="s">
        <v>220</v>
      </c>
      <c r="F2353" s="378">
        <v>1</v>
      </c>
    </row>
    <row r="2354" spans="1:6" ht="15" customHeight="1">
      <c r="A2354" s="383" t="s">
        <v>8870</v>
      </c>
      <c r="B2354" s="402" t="s">
        <v>7700</v>
      </c>
      <c r="C2354" s="388" t="s">
        <v>8725</v>
      </c>
      <c r="D2354" s="417" t="s">
        <v>8448</v>
      </c>
      <c r="E2354" s="388" t="s">
        <v>56</v>
      </c>
      <c r="F2354" s="378">
        <v>1</v>
      </c>
    </row>
    <row r="2355" spans="1:6" ht="15" customHeight="1">
      <c r="A2355" s="383" t="s">
        <v>8870</v>
      </c>
      <c r="B2355" s="402" t="s">
        <v>7701</v>
      </c>
      <c r="C2355" s="388" t="s">
        <v>8725</v>
      </c>
      <c r="D2355" s="417" t="s">
        <v>8448</v>
      </c>
      <c r="E2355" s="388" t="s">
        <v>56</v>
      </c>
      <c r="F2355" s="378">
        <v>1</v>
      </c>
    </row>
    <row r="2356" spans="1:6" ht="15" customHeight="1">
      <c r="A2356" s="383" t="s">
        <v>8870</v>
      </c>
      <c r="B2356" s="402" t="s">
        <v>7702</v>
      </c>
      <c r="C2356" s="388" t="s">
        <v>6864</v>
      </c>
      <c r="D2356" s="417" t="s">
        <v>8449</v>
      </c>
      <c r="E2356" s="388" t="s">
        <v>56</v>
      </c>
      <c r="F2356" s="378">
        <v>1</v>
      </c>
    </row>
    <row r="2357" spans="1:6" ht="15" customHeight="1">
      <c r="A2357" s="383" t="s">
        <v>8870</v>
      </c>
      <c r="B2357" s="402" t="s">
        <v>7703</v>
      </c>
      <c r="C2357" s="388" t="s">
        <v>7142</v>
      </c>
      <c r="D2357" s="417" t="s">
        <v>8450</v>
      </c>
      <c r="E2357" s="388" t="s">
        <v>56</v>
      </c>
      <c r="F2357" s="378">
        <v>1</v>
      </c>
    </row>
    <row r="2358" spans="1:6" ht="15" customHeight="1">
      <c r="A2358" s="383" t="s">
        <v>8870</v>
      </c>
      <c r="B2358" s="402" t="s">
        <v>7704</v>
      </c>
      <c r="C2358" s="388" t="s">
        <v>7142</v>
      </c>
      <c r="D2358" s="417" t="s">
        <v>8450</v>
      </c>
      <c r="E2358" s="388" t="s">
        <v>56</v>
      </c>
      <c r="F2358" s="380">
        <v>1</v>
      </c>
    </row>
    <row r="2359" spans="1:6" ht="15" customHeight="1">
      <c r="A2359" s="383" t="s">
        <v>8870</v>
      </c>
      <c r="B2359" s="402" t="s">
        <v>7144</v>
      </c>
      <c r="C2359" s="388" t="s">
        <v>7142</v>
      </c>
      <c r="D2359" s="417" t="s">
        <v>7143</v>
      </c>
      <c r="E2359" s="388" t="s">
        <v>56</v>
      </c>
      <c r="F2359" s="378">
        <v>1</v>
      </c>
    </row>
    <row r="2360" spans="1:6" ht="15" customHeight="1">
      <c r="A2360" s="383" t="s">
        <v>8870</v>
      </c>
      <c r="B2360" s="402" t="s">
        <v>7705</v>
      </c>
      <c r="C2360" s="388" t="s">
        <v>7142</v>
      </c>
      <c r="D2360" s="417" t="s">
        <v>7143</v>
      </c>
      <c r="E2360" s="388" t="s">
        <v>56</v>
      </c>
      <c r="F2360" s="378">
        <v>1</v>
      </c>
    </row>
    <row r="2361" spans="1:6" ht="15" customHeight="1">
      <c r="A2361" s="383" t="s">
        <v>8870</v>
      </c>
      <c r="B2361" s="402" t="s">
        <v>7706</v>
      </c>
      <c r="C2361" s="388" t="s">
        <v>7142</v>
      </c>
      <c r="D2361" s="417" t="s">
        <v>8450</v>
      </c>
      <c r="E2361" s="388" t="s">
        <v>56</v>
      </c>
      <c r="F2361" s="378">
        <v>1</v>
      </c>
    </row>
    <row r="2362" spans="1:6" ht="15" customHeight="1">
      <c r="A2362" s="383" t="s">
        <v>8870</v>
      </c>
      <c r="B2362" s="402" t="s">
        <v>7707</v>
      </c>
      <c r="C2362" s="388" t="s">
        <v>8754</v>
      </c>
      <c r="D2362" s="417" t="s">
        <v>8451</v>
      </c>
      <c r="E2362" s="388" t="s">
        <v>56</v>
      </c>
      <c r="F2362" s="378">
        <v>1</v>
      </c>
    </row>
    <row r="2363" spans="1:6" ht="15" customHeight="1">
      <c r="A2363" s="383" t="s">
        <v>8870</v>
      </c>
      <c r="B2363" s="402" t="s">
        <v>7708</v>
      </c>
      <c r="C2363" s="388" t="s">
        <v>7142</v>
      </c>
      <c r="D2363" s="417" t="s">
        <v>7140</v>
      </c>
      <c r="E2363" s="388" t="s">
        <v>56</v>
      </c>
      <c r="F2363" s="378">
        <v>1</v>
      </c>
    </row>
    <row r="2364" spans="1:6" ht="15" customHeight="1">
      <c r="A2364" s="383" t="s">
        <v>8870</v>
      </c>
      <c r="B2364" s="402" t="s">
        <v>7141</v>
      </c>
      <c r="C2364" s="388" t="s">
        <v>7142</v>
      </c>
      <c r="D2364" s="417" t="s">
        <v>7140</v>
      </c>
      <c r="E2364" s="388" t="s">
        <v>56</v>
      </c>
      <c r="F2364" s="380">
        <v>1</v>
      </c>
    </row>
    <row r="2365" spans="1:6" ht="15" customHeight="1">
      <c r="A2365" s="383" t="s">
        <v>8870</v>
      </c>
      <c r="B2365" s="402" t="s">
        <v>7709</v>
      </c>
      <c r="C2365" s="388" t="s">
        <v>7142</v>
      </c>
      <c r="D2365" s="417" t="s">
        <v>7140</v>
      </c>
      <c r="E2365" s="388" t="s">
        <v>56</v>
      </c>
      <c r="F2365" s="378">
        <v>1</v>
      </c>
    </row>
    <row r="2366" spans="1:6" ht="15" customHeight="1">
      <c r="A2366" s="383" t="s">
        <v>8870</v>
      </c>
      <c r="B2366" s="402" t="s">
        <v>7710</v>
      </c>
      <c r="C2366" s="388" t="s">
        <v>7142</v>
      </c>
      <c r="D2366" s="417" t="s">
        <v>7140</v>
      </c>
      <c r="E2366" s="388" t="s">
        <v>56</v>
      </c>
      <c r="F2366" s="378">
        <v>1</v>
      </c>
    </row>
    <row r="2367" spans="1:6" ht="15" customHeight="1">
      <c r="A2367" s="383" t="s">
        <v>8870</v>
      </c>
      <c r="B2367" s="402" t="s">
        <v>7711</v>
      </c>
      <c r="C2367" s="388" t="s">
        <v>8737</v>
      </c>
      <c r="D2367" s="417" t="s">
        <v>8452</v>
      </c>
      <c r="E2367" s="388" t="s">
        <v>220</v>
      </c>
      <c r="F2367" s="378">
        <v>1</v>
      </c>
    </row>
    <row r="2368" spans="1:6" ht="15" customHeight="1">
      <c r="A2368" s="383" t="s">
        <v>8870</v>
      </c>
      <c r="B2368" s="402" t="s">
        <v>7712</v>
      </c>
      <c r="C2368" s="388" t="s">
        <v>8737</v>
      </c>
      <c r="D2368" s="417" t="s">
        <v>8452</v>
      </c>
      <c r="E2368" s="388" t="s">
        <v>220</v>
      </c>
      <c r="F2368" s="378">
        <v>1</v>
      </c>
    </row>
    <row r="2369" spans="1:6" ht="15" customHeight="1">
      <c r="A2369" s="383" t="s">
        <v>8870</v>
      </c>
      <c r="B2369" s="402" t="s">
        <v>7713</v>
      </c>
      <c r="C2369" s="388" t="s">
        <v>6793</v>
      </c>
      <c r="D2369" s="417" t="s">
        <v>8453</v>
      </c>
      <c r="E2369" s="388" t="s">
        <v>56</v>
      </c>
      <c r="F2369" s="378">
        <v>1</v>
      </c>
    </row>
    <row r="2370" spans="1:6" ht="15" customHeight="1">
      <c r="A2370" s="383" t="s">
        <v>8870</v>
      </c>
      <c r="B2370" s="402" t="s">
        <v>7714</v>
      </c>
      <c r="C2370" s="388" t="s">
        <v>6826</v>
      </c>
      <c r="D2370" s="417" t="s">
        <v>8454</v>
      </c>
      <c r="E2370" s="388" t="s">
        <v>56</v>
      </c>
      <c r="F2370" s="380">
        <v>1</v>
      </c>
    </row>
    <row r="2371" spans="1:6" ht="15" customHeight="1">
      <c r="A2371" s="383" t="s">
        <v>8870</v>
      </c>
      <c r="B2371" s="402" t="s">
        <v>7715</v>
      </c>
      <c r="C2371" s="388" t="s">
        <v>6864</v>
      </c>
      <c r="D2371" s="417" t="s">
        <v>8455</v>
      </c>
      <c r="E2371" s="388" t="s">
        <v>56</v>
      </c>
      <c r="F2371" s="378">
        <v>1</v>
      </c>
    </row>
    <row r="2372" spans="1:6" ht="15" customHeight="1">
      <c r="A2372" s="383" t="s">
        <v>8870</v>
      </c>
      <c r="B2372" s="402" t="s">
        <v>7716</v>
      </c>
      <c r="C2372" s="388" t="s">
        <v>8753</v>
      </c>
      <c r="D2372" s="417" t="s">
        <v>8456</v>
      </c>
      <c r="E2372" s="388" t="s">
        <v>56</v>
      </c>
      <c r="F2372" s="378">
        <v>1</v>
      </c>
    </row>
    <row r="2373" spans="1:6" ht="15" customHeight="1">
      <c r="A2373" s="383" t="s">
        <v>8870</v>
      </c>
      <c r="B2373" s="402" t="s">
        <v>7717</v>
      </c>
      <c r="C2373" s="388" t="s">
        <v>6742</v>
      </c>
      <c r="D2373" s="417" t="s">
        <v>8457</v>
      </c>
      <c r="E2373" s="388" t="s">
        <v>56</v>
      </c>
      <c r="F2373" s="378">
        <v>1</v>
      </c>
    </row>
    <row r="2374" spans="1:6" ht="15" customHeight="1">
      <c r="A2374" s="383" t="s">
        <v>8870</v>
      </c>
      <c r="B2374" s="402" t="s">
        <v>6844</v>
      </c>
      <c r="C2374" s="388" t="s">
        <v>6684</v>
      </c>
      <c r="D2374" s="417" t="s">
        <v>6843</v>
      </c>
      <c r="E2374" s="388" t="s">
        <v>56</v>
      </c>
      <c r="F2374" s="378">
        <v>1</v>
      </c>
    </row>
    <row r="2375" spans="1:6" ht="15" customHeight="1">
      <c r="A2375" s="383" t="s">
        <v>8870</v>
      </c>
      <c r="B2375" s="402" t="s">
        <v>7718</v>
      </c>
      <c r="C2375" s="388" t="s">
        <v>6751</v>
      </c>
      <c r="D2375" s="417" t="s">
        <v>8458</v>
      </c>
      <c r="E2375" s="388" t="s">
        <v>220</v>
      </c>
      <c r="F2375" s="378">
        <v>1</v>
      </c>
    </row>
    <row r="2376" spans="1:6" ht="15" customHeight="1">
      <c r="A2376" s="383" t="s">
        <v>8870</v>
      </c>
      <c r="B2376" s="402" t="s">
        <v>7719</v>
      </c>
      <c r="C2376" s="388" t="s">
        <v>8815</v>
      </c>
      <c r="D2376" s="417" t="s">
        <v>8459</v>
      </c>
      <c r="E2376" s="388" t="s">
        <v>220</v>
      </c>
      <c r="F2376" s="380">
        <v>1</v>
      </c>
    </row>
    <row r="2377" spans="1:6" ht="15" customHeight="1">
      <c r="A2377" s="383" t="s">
        <v>8870</v>
      </c>
      <c r="B2377" s="402" t="s">
        <v>7720</v>
      </c>
      <c r="C2377" s="388" t="s">
        <v>8816</v>
      </c>
      <c r="D2377" s="417" t="s">
        <v>8460</v>
      </c>
      <c r="E2377" s="388" t="s">
        <v>56</v>
      </c>
      <c r="F2377" s="378">
        <v>1</v>
      </c>
    </row>
    <row r="2378" spans="1:6" ht="15" customHeight="1">
      <c r="A2378" s="383" t="s">
        <v>8870</v>
      </c>
      <c r="B2378" s="402" t="s">
        <v>7721</v>
      </c>
      <c r="C2378" s="388" t="s">
        <v>8744</v>
      </c>
      <c r="D2378" s="417" t="s">
        <v>8461</v>
      </c>
      <c r="E2378" s="388" t="s">
        <v>56</v>
      </c>
      <c r="F2378" s="378">
        <v>1</v>
      </c>
    </row>
    <row r="2379" spans="1:6" ht="15" customHeight="1">
      <c r="A2379" s="383" t="s">
        <v>8870</v>
      </c>
      <c r="B2379" s="402" t="s">
        <v>7722</v>
      </c>
      <c r="C2379" s="388" t="s">
        <v>8817</v>
      </c>
      <c r="D2379" s="417" t="s">
        <v>4790</v>
      </c>
      <c r="E2379" s="388" t="s">
        <v>56</v>
      </c>
      <c r="F2379" s="378">
        <v>1</v>
      </c>
    </row>
    <row r="2380" spans="1:6" ht="15" customHeight="1">
      <c r="A2380" s="383" t="s">
        <v>8870</v>
      </c>
      <c r="B2380" s="402" t="s">
        <v>7723</v>
      </c>
      <c r="C2380" s="388" t="s">
        <v>8764</v>
      </c>
      <c r="D2380" s="417" t="s">
        <v>5228</v>
      </c>
      <c r="E2380" s="388" t="s">
        <v>220</v>
      </c>
      <c r="F2380" s="378">
        <v>1</v>
      </c>
    </row>
    <row r="2381" spans="1:6" ht="15" customHeight="1">
      <c r="A2381" s="383" t="s">
        <v>8870</v>
      </c>
      <c r="B2381" s="402" t="s">
        <v>7724</v>
      </c>
      <c r="C2381" s="388" t="s">
        <v>8764</v>
      </c>
      <c r="D2381" s="417" t="s">
        <v>5228</v>
      </c>
      <c r="E2381" s="388" t="s">
        <v>220</v>
      </c>
      <c r="F2381" s="378">
        <v>1</v>
      </c>
    </row>
    <row r="2382" spans="1:6" ht="15" customHeight="1">
      <c r="A2382" s="383" t="s">
        <v>8870</v>
      </c>
      <c r="B2382" s="402" t="s">
        <v>7725</v>
      </c>
      <c r="C2382" s="388" t="s">
        <v>6771</v>
      </c>
      <c r="D2382" s="417" t="s">
        <v>8462</v>
      </c>
      <c r="E2382" s="388" t="s">
        <v>56</v>
      </c>
      <c r="F2382" s="380">
        <v>1</v>
      </c>
    </row>
    <row r="2383" spans="1:6" ht="15" customHeight="1">
      <c r="A2383" s="383" t="s">
        <v>8870</v>
      </c>
      <c r="B2383" s="402" t="s">
        <v>7124</v>
      </c>
      <c r="C2383" s="388" t="s">
        <v>7125</v>
      </c>
      <c r="D2383" s="417" t="s">
        <v>7123</v>
      </c>
      <c r="E2383" s="388" t="s">
        <v>56</v>
      </c>
      <c r="F2383" s="378">
        <v>1</v>
      </c>
    </row>
    <row r="2384" spans="1:6" ht="15" customHeight="1">
      <c r="A2384" s="383" t="s">
        <v>8870</v>
      </c>
      <c r="B2384" s="402" t="s">
        <v>7726</v>
      </c>
      <c r="C2384" s="388" t="s">
        <v>6793</v>
      </c>
      <c r="D2384" s="417" t="s">
        <v>8463</v>
      </c>
      <c r="E2384" s="388" t="s">
        <v>56</v>
      </c>
      <c r="F2384" s="378">
        <v>1</v>
      </c>
    </row>
    <row r="2385" spans="1:6" ht="15" customHeight="1">
      <c r="A2385" s="383" t="s">
        <v>8870</v>
      </c>
      <c r="B2385" s="402" t="s">
        <v>7727</v>
      </c>
      <c r="C2385" s="388" t="s">
        <v>8793</v>
      </c>
      <c r="D2385" s="417" t="s">
        <v>8464</v>
      </c>
      <c r="E2385" s="388" t="s">
        <v>220</v>
      </c>
      <c r="F2385" s="378">
        <v>1</v>
      </c>
    </row>
    <row r="2386" spans="1:6" ht="15" customHeight="1">
      <c r="A2386" s="383" t="s">
        <v>8870</v>
      </c>
      <c r="B2386" s="402" t="s">
        <v>6934</v>
      </c>
      <c r="C2386" s="388" t="s">
        <v>6742</v>
      </c>
      <c r="D2386" s="417" t="s">
        <v>6933</v>
      </c>
      <c r="E2386" s="388" t="s">
        <v>56</v>
      </c>
      <c r="F2386" s="378">
        <v>1</v>
      </c>
    </row>
    <row r="2387" spans="1:6" ht="15" customHeight="1">
      <c r="A2387" s="383" t="s">
        <v>8870</v>
      </c>
      <c r="B2387" s="402" t="s">
        <v>7728</v>
      </c>
      <c r="C2387" s="388" t="s">
        <v>6742</v>
      </c>
      <c r="D2387" s="417" t="s">
        <v>6933</v>
      </c>
      <c r="E2387" s="388" t="s">
        <v>56</v>
      </c>
      <c r="F2387" s="378">
        <v>1</v>
      </c>
    </row>
    <row r="2388" spans="1:6" ht="15" customHeight="1">
      <c r="A2388" s="383" t="s">
        <v>8870</v>
      </c>
      <c r="B2388" s="402" t="s">
        <v>7729</v>
      </c>
      <c r="C2388" s="388" t="s">
        <v>7142</v>
      </c>
      <c r="D2388" s="417" t="s">
        <v>8465</v>
      </c>
      <c r="E2388" s="388" t="s">
        <v>56</v>
      </c>
      <c r="F2388" s="380">
        <v>1</v>
      </c>
    </row>
    <row r="2389" spans="1:6" ht="15" customHeight="1">
      <c r="A2389" s="383" t="s">
        <v>8870</v>
      </c>
      <c r="B2389" s="402" t="s">
        <v>7730</v>
      </c>
      <c r="C2389" s="388" t="s">
        <v>8803</v>
      </c>
      <c r="D2389" s="417" t="s">
        <v>5737</v>
      </c>
      <c r="E2389" s="388" t="s">
        <v>56</v>
      </c>
      <c r="F2389" s="378">
        <v>1</v>
      </c>
    </row>
    <row r="2390" spans="1:6" ht="15" customHeight="1">
      <c r="A2390" s="383" t="s">
        <v>8870</v>
      </c>
      <c r="B2390" s="402" t="s">
        <v>7731</v>
      </c>
      <c r="C2390" s="388" t="s">
        <v>6805</v>
      </c>
      <c r="D2390" s="417" t="s">
        <v>5737</v>
      </c>
      <c r="E2390" s="388" t="s">
        <v>56</v>
      </c>
      <c r="F2390" s="378">
        <v>1</v>
      </c>
    </row>
    <row r="2391" spans="1:6" ht="15" customHeight="1">
      <c r="A2391" s="383" t="s">
        <v>8870</v>
      </c>
      <c r="B2391" s="402" t="s">
        <v>7079</v>
      </c>
      <c r="C2391" s="388" t="s">
        <v>6908</v>
      </c>
      <c r="D2391" s="417" t="s">
        <v>5737</v>
      </c>
      <c r="E2391" s="388" t="s">
        <v>56</v>
      </c>
      <c r="F2391" s="378">
        <v>1</v>
      </c>
    </row>
    <row r="2392" spans="1:6" ht="15" customHeight="1">
      <c r="A2392" s="383" t="s">
        <v>8870</v>
      </c>
      <c r="B2392" s="402" t="s">
        <v>7732</v>
      </c>
      <c r="C2392" s="388" t="s">
        <v>6751</v>
      </c>
      <c r="D2392" s="417" t="s">
        <v>6845</v>
      </c>
      <c r="E2392" s="388" t="s">
        <v>220</v>
      </c>
      <c r="F2392" s="378">
        <v>1</v>
      </c>
    </row>
    <row r="2393" spans="1:6" ht="15" customHeight="1">
      <c r="A2393" s="383" t="s">
        <v>8870</v>
      </c>
      <c r="B2393" s="402" t="s">
        <v>6846</v>
      </c>
      <c r="C2393" s="388" t="s">
        <v>6751</v>
      </c>
      <c r="D2393" s="417" t="s">
        <v>6845</v>
      </c>
      <c r="E2393" s="388" t="s">
        <v>220</v>
      </c>
      <c r="F2393" s="378">
        <v>1</v>
      </c>
    </row>
    <row r="2394" spans="1:6" ht="15" customHeight="1">
      <c r="A2394" s="383" t="s">
        <v>8870</v>
      </c>
      <c r="B2394" s="402" t="s">
        <v>7733</v>
      </c>
      <c r="C2394" s="388" t="s">
        <v>8729</v>
      </c>
      <c r="D2394" s="417" t="s">
        <v>8466</v>
      </c>
      <c r="E2394" s="388" t="s">
        <v>220</v>
      </c>
      <c r="F2394" s="380">
        <v>1</v>
      </c>
    </row>
    <row r="2395" spans="1:6" ht="15" customHeight="1">
      <c r="A2395" s="383" t="s">
        <v>8870</v>
      </c>
      <c r="B2395" s="402" t="s">
        <v>7734</v>
      </c>
      <c r="C2395" s="388" t="s">
        <v>8776</v>
      </c>
      <c r="D2395" s="417" t="s">
        <v>8467</v>
      </c>
      <c r="E2395" s="388" t="s">
        <v>56</v>
      </c>
      <c r="F2395" s="378">
        <v>1</v>
      </c>
    </row>
    <row r="2396" spans="1:6" ht="15" customHeight="1">
      <c r="A2396" s="383" t="s">
        <v>8870</v>
      </c>
      <c r="B2396" s="402" t="s">
        <v>7735</v>
      </c>
      <c r="C2396" s="388" t="s">
        <v>6689</v>
      </c>
      <c r="D2396" s="417" t="s">
        <v>8468</v>
      </c>
      <c r="E2396" s="388" t="s">
        <v>56</v>
      </c>
      <c r="F2396" s="378">
        <v>1</v>
      </c>
    </row>
    <row r="2397" spans="1:6" ht="15" customHeight="1">
      <c r="A2397" s="383" t="s">
        <v>8870</v>
      </c>
      <c r="B2397" s="402" t="s">
        <v>7736</v>
      </c>
      <c r="C2397" s="388" t="s">
        <v>8790</v>
      </c>
      <c r="D2397" s="417" t="s">
        <v>8470</v>
      </c>
      <c r="E2397" s="388" t="s">
        <v>220</v>
      </c>
      <c r="F2397" s="378">
        <v>1</v>
      </c>
    </row>
    <row r="2398" spans="1:6" ht="15" customHeight="1">
      <c r="A2398" s="383" t="s">
        <v>8870</v>
      </c>
      <c r="B2398" s="402" t="s">
        <v>7737</v>
      </c>
      <c r="C2398" s="388" t="s">
        <v>8723</v>
      </c>
      <c r="D2398" s="417" t="s">
        <v>8469</v>
      </c>
      <c r="E2398" s="388" t="s">
        <v>56</v>
      </c>
      <c r="F2398" s="378">
        <v>1</v>
      </c>
    </row>
    <row r="2399" spans="1:6" ht="15" customHeight="1">
      <c r="A2399" s="383" t="s">
        <v>8870</v>
      </c>
      <c r="B2399" s="402" t="s">
        <v>7738</v>
      </c>
      <c r="C2399" s="388" t="s">
        <v>8723</v>
      </c>
      <c r="D2399" s="417" t="s">
        <v>8469</v>
      </c>
      <c r="E2399" s="388" t="s">
        <v>56</v>
      </c>
      <c r="F2399" s="378">
        <v>1</v>
      </c>
    </row>
    <row r="2400" spans="1:6" ht="15" customHeight="1">
      <c r="A2400" s="383" t="s">
        <v>8870</v>
      </c>
      <c r="B2400" s="402" t="s">
        <v>7739</v>
      </c>
      <c r="C2400" s="388" t="s">
        <v>8723</v>
      </c>
      <c r="D2400" s="417" t="s">
        <v>8469</v>
      </c>
      <c r="E2400" s="388" t="s">
        <v>56</v>
      </c>
      <c r="F2400" s="380">
        <v>1</v>
      </c>
    </row>
    <row r="2401" spans="1:6" ht="15" customHeight="1">
      <c r="A2401" s="383" t="s">
        <v>8870</v>
      </c>
      <c r="B2401" s="402" t="s">
        <v>7740</v>
      </c>
      <c r="C2401" s="388" t="s">
        <v>8764</v>
      </c>
      <c r="D2401" s="417" t="s">
        <v>8471</v>
      </c>
      <c r="E2401" s="388" t="s">
        <v>220</v>
      </c>
      <c r="F2401" s="378">
        <v>1</v>
      </c>
    </row>
    <row r="2402" spans="1:6" ht="15" customHeight="1">
      <c r="A2402" s="383" t="s">
        <v>8870</v>
      </c>
      <c r="B2402" s="402" t="s">
        <v>7075</v>
      </c>
      <c r="C2402" s="388" t="s">
        <v>7076</v>
      </c>
      <c r="D2402" s="417" t="s">
        <v>7074</v>
      </c>
      <c r="E2402" s="388" t="s">
        <v>56</v>
      </c>
      <c r="F2402" s="378">
        <v>1</v>
      </c>
    </row>
    <row r="2403" spans="1:6" ht="15" customHeight="1">
      <c r="A2403" s="383" t="s">
        <v>8870</v>
      </c>
      <c r="B2403" s="402" t="s">
        <v>6802</v>
      </c>
      <c r="C2403" s="388" t="s">
        <v>6682</v>
      </c>
      <c r="D2403" s="417" t="s">
        <v>6712</v>
      </c>
      <c r="E2403" s="388" t="s">
        <v>56</v>
      </c>
      <c r="F2403" s="378">
        <v>1</v>
      </c>
    </row>
    <row r="2404" spans="1:6" ht="15" customHeight="1">
      <c r="A2404" s="383" t="s">
        <v>8870</v>
      </c>
      <c r="B2404" s="402" t="s">
        <v>7741</v>
      </c>
      <c r="C2404" s="388" t="s">
        <v>6682</v>
      </c>
      <c r="D2404" s="417" t="s">
        <v>6712</v>
      </c>
      <c r="E2404" s="388" t="s">
        <v>56</v>
      </c>
      <c r="F2404" s="378">
        <v>1</v>
      </c>
    </row>
    <row r="2405" spans="1:6" ht="15" customHeight="1">
      <c r="A2405" s="383" t="s">
        <v>8870</v>
      </c>
      <c r="B2405" s="402" t="s">
        <v>7135</v>
      </c>
      <c r="C2405" s="388" t="s">
        <v>7136</v>
      </c>
      <c r="D2405" s="417" t="s">
        <v>7134</v>
      </c>
      <c r="E2405" s="388" t="s">
        <v>56</v>
      </c>
      <c r="F2405" s="378">
        <v>1</v>
      </c>
    </row>
    <row r="2406" spans="1:6" ht="15" customHeight="1">
      <c r="A2406" s="383" t="s">
        <v>8870</v>
      </c>
      <c r="B2406" s="402" t="s">
        <v>7742</v>
      </c>
      <c r="C2406" s="388" t="s">
        <v>8731</v>
      </c>
      <c r="D2406" s="417" t="s">
        <v>8472</v>
      </c>
      <c r="E2406" s="388" t="s">
        <v>220</v>
      </c>
      <c r="F2406" s="380">
        <v>1</v>
      </c>
    </row>
    <row r="2407" spans="1:6" ht="15" customHeight="1">
      <c r="A2407" s="383" t="s">
        <v>8870</v>
      </c>
      <c r="B2407" s="402" t="s">
        <v>7743</v>
      </c>
      <c r="C2407" s="388" t="s">
        <v>8769</v>
      </c>
      <c r="D2407" s="417" t="s">
        <v>8473</v>
      </c>
      <c r="E2407" s="388" t="s">
        <v>56</v>
      </c>
      <c r="F2407" s="378">
        <v>1</v>
      </c>
    </row>
    <row r="2408" spans="1:6" ht="15" customHeight="1">
      <c r="A2408" s="383" t="s">
        <v>8870</v>
      </c>
      <c r="B2408" s="402" t="s">
        <v>6891</v>
      </c>
      <c r="C2408" s="388" t="s">
        <v>6892</v>
      </c>
      <c r="D2408" s="417" t="s">
        <v>6890</v>
      </c>
      <c r="E2408" s="388" t="s">
        <v>56</v>
      </c>
      <c r="F2408" s="378">
        <v>1</v>
      </c>
    </row>
    <row r="2409" spans="1:6" ht="15" customHeight="1">
      <c r="A2409" s="383" t="s">
        <v>8870</v>
      </c>
      <c r="B2409" s="402" t="s">
        <v>7744</v>
      </c>
      <c r="C2409" s="388" t="s">
        <v>8801</v>
      </c>
      <c r="D2409" s="417" t="s">
        <v>8474</v>
      </c>
      <c r="E2409" s="388" t="s">
        <v>220</v>
      </c>
      <c r="F2409" s="378">
        <v>1</v>
      </c>
    </row>
    <row r="2410" spans="1:6" ht="15" customHeight="1">
      <c r="A2410" s="383" t="s">
        <v>8870</v>
      </c>
      <c r="B2410" s="402" t="s">
        <v>7745</v>
      </c>
      <c r="C2410" s="388" t="s">
        <v>8749</v>
      </c>
      <c r="D2410" s="417" t="s">
        <v>8475</v>
      </c>
      <c r="E2410" s="388" t="s">
        <v>56</v>
      </c>
      <c r="F2410" s="378">
        <v>1</v>
      </c>
    </row>
    <row r="2411" spans="1:6" ht="15" customHeight="1">
      <c r="A2411" s="383" t="s">
        <v>8870</v>
      </c>
      <c r="B2411" s="402" t="s">
        <v>7746</v>
      </c>
      <c r="C2411" s="388" t="s">
        <v>8749</v>
      </c>
      <c r="D2411" s="417" t="s">
        <v>8475</v>
      </c>
      <c r="E2411" s="388" t="s">
        <v>56</v>
      </c>
      <c r="F2411" s="378">
        <v>1</v>
      </c>
    </row>
    <row r="2412" spans="1:6" ht="15" customHeight="1">
      <c r="A2412" s="383" t="s">
        <v>8870</v>
      </c>
      <c r="B2412" s="402" t="s">
        <v>7747</v>
      </c>
      <c r="C2412" s="388" t="s">
        <v>8749</v>
      </c>
      <c r="D2412" s="417" t="s">
        <v>8475</v>
      </c>
      <c r="E2412" s="388" t="s">
        <v>56</v>
      </c>
      <c r="F2412" s="380">
        <v>1</v>
      </c>
    </row>
    <row r="2413" spans="1:6" ht="15" customHeight="1">
      <c r="A2413" s="383" t="s">
        <v>8870</v>
      </c>
      <c r="B2413" s="402" t="s">
        <v>7748</v>
      </c>
      <c r="C2413" s="388" t="s">
        <v>8753</v>
      </c>
      <c r="D2413" s="417" t="s">
        <v>8476</v>
      </c>
      <c r="E2413" s="388" t="s">
        <v>56</v>
      </c>
      <c r="F2413" s="378">
        <v>1</v>
      </c>
    </row>
    <row r="2414" spans="1:6" ht="15" customHeight="1">
      <c r="A2414" s="383" t="s">
        <v>8870</v>
      </c>
      <c r="B2414" s="402" t="s">
        <v>7749</v>
      </c>
      <c r="C2414" s="388" t="s">
        <v>7086</v>
      </c>
      <c r="D2414" s="417" t="s">
        <v>8477</v>
      </c>
      <c r="E2414" s="388" t="s">
        <v>56</v>
      </c>
      <c r="F2414" s="378">
        <v>1</v>
      </c>
    </row>
    <row r="2415" spans="1:6" ht="15" customHeight="1">
      <c r="A2415" s="383" t="s">
        <v>8870</v>
      </c>
      <c r="B2415" s="402" t="s">
        <v>7750</v>
      </c>
      <c r="C2415" s="388" t="s">
        <v>7142</v>
      </c>
      <c r="D2415" s="417" t="s">
        <v>8478</v>
      </c>
      <c r="E2415" s="388" t="s">
        <v>56</v>
      </c>
      <c r="F2415" s="378">
        <v>1</v>
      </c>
    </row>
    <row r="2416" spans="1:6" ht="15" customHeight="1">
      <c r="A2416" s="383" t="s">
        <v>8870</v>
      </c>
      <c r="B2416" s="402" t="s">
        <v>7751</v>
      </c>
      <c r="C2416" s="388" t="s">
        <v>7142</v>
      </c>
      <c r="D2416" s="417" t="s">
        <v>8478</v>
      </c>
      <c r="E2416" s="388" t="s">
        <v>56</v>
      </c>
      <c r="F2416" s="378">
        <v>1</v>
      </c>
    </row>
    <row r="2417" spans="1:6" ht="15" customHeight="1">
      <c r="A2417" s="383" t="s">
        <v>8870</v>
      </c>
      <c r="B2417" s="402" t="s">
        <v>7752</v>
      </c>
      <c r="C2417" s="388" t="s">
        <v>7142</v>
      </c>
      <c r="D2417" s="417" t="s">
        <v>8478</v>
      </c>
      <c r="E2417" s="388" t="s">
        <v>56</v>
      </c>
      <c r="F2417" s="378">
        <v>1</v>
      </c>
    </row>
    <row r="2418" spans="1:6" ht="15" customHeight="1">
      <c r="A2418" s="383" t="s">
        <v>8870</v>
      </c>
      <c r="B2418" s="402" t="s">
        <v>7753</v>
      </c>
      <c r="C2418" s="388" t="s">
        <v>7142</v>
      </c>
      <c r="D2418" s="417" t="s">
        <v>8478</v>
      </c>
      <c r="E2418" s="388" t="s">
        <v>56</v>
      </c>
      <c r="F2418" s="380">
        <v>1</v>
      </c>
    </row>
    <row r="2419" spans="1:6" ht="15" customHeight="1">
      <c r="A2419" s="383" t="s">
        <v>8870</v>
      </c>
      <c r="B2419" s="402" t="s">
        <v>7754</v>
      </c>
      <c r="C2419" s="388" t="s">
        <v>7142</v>
      </c>
      <c r="D2419" s="417" t="s">
        <v>8478</v>
      </c>
      <c r="E2419" s="388" t="s">
        <v>56</v>
      </c>
      <c r="F2419" s="378">
        <v>1</v>
      </c>
    </row>
    <row r="2420" spans="1:6" ht="15" customHeight="1">
      <c r="A2420" s="383" t="s">
        <v>8870</v>
      </c>
      <c r="B2420" s="402" t="s">
        <v>7755</v>
      </c>
      <c r="C2420" s="388" t="s">
        <v>6683</v>
      </c>
      <c r="D2420" s="417" t="s">
        <v>8479</v>
      </c>
      <c r="E2420" s="388" t="s">
        <v>56</v>
      </c>
      <c r="F2420" s="378">
        <v>1</v>
      </c>
    </row>
    <row r="2421" spans="1:6" ht="15" customHeight="1">
      <c r="A2421" s="383" t="s">
        <v>8870</v>
      </c>
      <c r="B2421" s="402" t="s">
        <v>6950</v>
      </c>
      <c r="C2421" s="388" t="s">
        <v>6782</v>
      </c>
      <c r="D2421" s="417" t="s">
        <v>6949</v>
      </c>
      <c r="E2421" s="388" t="s">
        <v>56</v>
      </c>
      <c r="F2421" s="378">
        <v>1</v>
      </c>
    </row>
    <row r="2422" spans="1:6" ht="15" customHeight="1">
      <c r="A2422" s="383" t="s">
        <v>8870</v>
      </c>
      <c r="B2422" s="402" t="s">
        <v>7756</v>
      </c>
      <c r="C2422" s="388" t="s">
        <v>8818</v>
      </c>
      <c r="D2422" s="417" t="s">
        <v>8480</v>
      </c>
      <c r="E2422" s="388" t="s">
        <v>56</v>
      </c>
      <c r="F2422" s="378">
        <v>1</v>
      </c>
    </row>
    <row r="2423" spans="1:6" ht="15" customHeight="1">
      <c r="A2423" s="383" t="s">
        <v>8870</v>
      </c>
      <c r="B2423" s="402" t="s">
        <v>7757</v>
      </c>
      <c r="C2423" s="388" t="s">
        <v>6737</v>
      </c>
      <c r="D2423" s="417" t="s">
        <v>6755</v>
      </c>
      <c r="E2423" s="388" t="s">
        <v>56</v>
      </c>
      <c r="F2423" s="378">
        <v>1</v>
      </c>
    </row>
    <row r="2424" spans="1:6" ht="15" customHeight="1">
      <c r="A2424" s="383" t="s">
        <v>8870</v>
      </c>
      <c r="B2424" s="402" t="s">
        <v>7758</v>
      </c>
      <c r="C2424" s="388" t="s">
        <v>6690</v>
      </c>
      <c r="D2424" s="417" t="s">
        <v>6755</v>
      </c>
      <c r="E2424" s="388" t="s">
        <v>56</v>
      </c>
      <c r="F2424" s="380">
        <v>1</v>
      </c>
    </row>
    <row r="2425" spans="1:6" ht="15" customHeight="1">
      <c r="A2425" s="383" t="s">
        <v>8870</v>
      </c>
      <c r="B2425" s="402" t="s">
        <v>7759</v>
      </c>
      <c r="C2425" s="388" t="s">
        <v>6690</v>
      </c>
      <c r="D2425" s="417" t="s">
        <v>6755</v>
      </c>
      <c r="E2425" s="388" t="s">
        <v>56</v>
      </c>
      <c r="F2425" s="378">
        <v>1</v>
      </c>
    </row>
    <row r="2426" spans="1:6" ht="15" customHeight="1">
      <c r="A2426" s="383" t="s">
        <v>8870</v>
      </c>
      <c r="B2426" s="402" t="s">
        <v>7760</v>
      </c>
      <c r="C2426" s="388" t="s">
        <v>6690</v>
      </c>
      <c r="D2426" s="417" t="s">
        <v>6755</v>
      </c>
      <c r="E2426" s="388" t="s">
        <v>56</v>
      </c>
      <c r="F2426" s="378">
        <v>1</v>
      </c>
    </row>
    <row r="2427" spans="1:6" ht="15" customHeight="1">
      <c r="A2427" s="383" t="s">
        <v>8870</v>
      </c>
      <c r="B2427" s="402" t="s">
        <v>6756</v>
      </c>
      <c r="C2427" s="388" t="s">
        <v>6690</v>
      </c>
      <c r="D2427" s="417" t="s">
        <v>6755</v>
      </c>
      <c r="E2427" s="388" t="s">
        <v>56</v>
      </c>
      <c r="F2427" s="378">
        <v>1</v>
      </c>
    </row>
    <row r="2428" spans="1:6" ht="15" customHeight="1">
      <c r="A2428" s="383" t="s">
        <v>8870</v>
      </c>
      <c r="B2428" s="402" t="s">
        <v>7761</v>
      </c>
      <c r="C2428" s="388" t="s">
        <v>8775</v>
      </c>
      <c r="D2428" s="417" t="s">
        <v>8481</v>
      </c>
      <c r="E2428" s="388" t="s">
        <v>56</v>
      </c>
      <c r="F2428" s="378">
        <v>1</v>
      </c>
    </row>
    <row r="2429" spans="1:6" ht="15" customHeight="1">
      <c r="A2429" s="383" t="s">
        <v>8870</v>
      </c>
      <c r="B2429" s="402" t="s">
        <v>7762</v>
      </c>
      <c r="C2429" s="388" t="s">
        <v>6689</v>
      </c>
      <c r="D2429" s="417" t="s">
        <v>8482</v>
      </c>
      <c r="E2429" s="388" t="s">
        <v>56</v>
      </c>
      <c r="F2429" s="378">
        <v>1</v>
      </c>
    </row>
    <row r="2430" spans="1:6" ht="15" customHeight="1">
      <c r="A2430" s="383" t="s">
        <v>8870</v>
      </c>
      <c r="B2430" s="402" t="s">
        <v>7763</v>
      </c>
      <c r="C2430" s="388" t="s">
        <v>6864</v>
      </c>
      <c r="D2430" s="417" t="s">
        <v>8483</v>
      </c>
      <c r="E2430" s="388" t="s">
        <v>56</v>
      </c>
      <c r="F2430" s="380">
        <v>1</v>
      </c>
    </row>
    <row r="2431" spans="1:6" ht="15" customHeight="1">
      <c r="A2431" s="383" t="s">
        <v>8870</v>
      </c>
      <c r="B2431" s="402" t="s">
        <v>7764</v>
      </c>
      <c r="C2431" s="388" t="s">
        <v>6864</v>
      </c>
      <c r="D2431" s="417" t="s">
        <v>8483</v>
      </c>
      <c r="E2431" s="388" t="s">
        <v>56</v>
      </c>
      <c r="F2431" s="378">
        <v>1</v>
      </c>
    </row>
    <row r="2432" spans="1:6" ht="15" customHeight="1">
      <c r="A2432" s="383" t="s">
        <v>8870</v>
      </c>
      <c r="B2432" s="402" t="s">
        <v>7765</v>
      </c>
      <c r="C2432" s="388" t="s">
        <v>6691</v>
      </c>
      <c r="D2432" s="417" t="s">
        <v>8484</v>
      </c>
      <c r="E2432" s="388" t="s">
        <v>56</v>
      </c>
      <c r="F2432" s="378">
        <v>1</v>
      </c>
    </row>
    <row r="2433" spans="1:6" ht="15" customHeight="1">
      <c r="A2433" s="383" t="s">
        <v>8870</v>
      </c>
      <c r="B2433" s="402" t="s">
        <v>7766</v>
      </c>
      <c r="C2433" s="388" t="s">
        <v>8810</v>
      </c>
      <c r="D2433" s="417" t="s">
        <v>8485</v>
      </c>
      <c r="E2433" s="388" t="s">
        <v>56</v>
      </c>
      <c r="F2433" s="378">
        <v>1</v>
      </c>
    </row>
    <row r="2434" spans="1:6" ht="15" customHeight="1">
      <c r="A2434" s="383" t="s">
        <v>8870</v>
      </c>
      <c r="B2434" s="402" t="s">
        <v>7767</v>
      </c>
      <c r="C2434" s="388" t="s">
        <v>6684</v>
      </c>
      <c r="D2434" s="417" t="s">
        <v>8486</v>
      </c>
      <c r="E2434" s="388" t="s">
        <v>56</v>
      </c>
      <c r="F2434" s="378">
        <v>1</v>
      </c>
    </row>
    <row r="2435" spans="1:6" ht="15" customHeight="1">
      <c r="A2435" s="383" t="s">
        <v>8870</v>
      </c>
      <c r="B2435" s="402" t="s">
        <v>7768</v>
      </c>
      <c r="C2435" s="388" t="s">
        <v>6684</v>
      </c>
      <c r="D2435" s="417" t="s">
        <v>8486</v>
      </c>
      <c r="E2435" s="388" t="s">
        <v>56</v>
      </c>
      <c r="F2435" s="378">
        <v>1</v>
      </c>
    </row>
    <row r="2436" spans="1:6" ht="15" customHeight="1">
      <c r="A2436" s="383" t="s">
        <v>8870</v>
      </c>
      <c r="B2436" s="402" t="s">
        <v>7769</v>
      </c>
      <c r="C2436" s="388" t="s">
        <v>6684</v>
      </c>
      <c r="D2436" s="417" t="s">
        <v>8486</v>
      </c>
      <c r="E2436" s="388" t="s">
        <v>56</v>
      </c>
      <c r="F2436" s="380">
        <v>1</v>
      </c>
    </row>
    <row r="2437" spans="1:6" ht="15" customHeight="1">
      <c r="A2437" s="383" t="s">
        <v>8870</v>
      </c>
      <c r="B2437" s="402" t="s">
        <v>7770</v>
      </c>
      <c r="C2437" s="388" t="s">
        <v>6684</v>
      </c>
      <c r="D2437" s="417" t="s">
        <v>8486</v>
      </c>
      <c r="E2437" s="388" t="s">
        <v>56</v>
      </c>
      <c r="F2437" s="378">
        <v>1</v>
      </c>
    </row>
    <row r="2438" spans="1:6" ht="15" customHeight="1">
      <c r="A2438" s="383" t="s">
        <v>8870</v>
      </c>
      <c r="B2438" s="402" t="s">
        <v>7771</v>
      </c>
      <c r="C2438" s="388" t="s">
        <v>8819</v>
      </c>
      <c r="D2438" s="417" t="s">
        <v>8487</v>
      </c>
      <c r="E2438" s="388" t="s">
        <v>56</v>
      </c>
      <c r="F2438" s="378">
        <v>1</v>
      </c>
    </row>
    <row r="2439" spans="1:6" ht="15" customHeight="1">
      <c r="A2439" s="383" t="s">
        <v>8870</v>
      </c>
      <c r="B2439" s="402" t="s">
        <v>7772</v>
      </c>
      <c r="C2439" s="388" t="s">
        <v>7142</v>
      </c>
      <c r="D2439" s="417" t="s">
        <v>8488</v>
      </c>
      <c r="E2439" s="388" t="s">
        <v>56</v>
      </c>
      <c r="F2439" s="378">
        <v>1</v>
      </c>
    </row>
    <row r="2440" spans="1:6" ht="15" customHeight="1">
      <c r="A2440" s="383" t="s">
        <v>8870</v>
      </c>
      <c r="B2440" s="402" t="s">
        <v>7773</v>
      </c>
      <c r="C2440" s="388" t="s">
        <v>6684</v>
      </c>
      <c r="D2440" s="417" t="s">
        <v>8489</v>
      </c>
      <c r="E2440" s="388" t="s">
        <v>56</v>
      </c>
      <c r="F2440" s="378">
        <v>1</v>
      </c>
    </row>
    <row r="2441" spans="1:6" ht="15" customHeight="1">
      <c r="A2441" s="383" t="s">
        <v>8870</v>
      </c>
      <c r="B2441" s="402" t="s">
        <v>7774</v>
      </c>
      <c r="C2441" s="388" t="s">
        <v>6684</v>
      </c>
      <c r="D2441" s="417" t="s">
        <v>8489</v>
      </c>
      <c r="E2441" s="388" t="s">
        <v>56</v>
      </c>
      <c r="F2441" s="378">
        <v>1</v>
      </c>
    </row>
    <row r="2442" spans="1:6" ht="15" customHeight="1">
      <c r="A2442" s="383" t="s">
        <v>8870</v>
      </c>
      <c r="B2442" s="402" t="s">
        <v>7775</v>
      </c>
      <c r="C2442" s="388" t="s">
        <v>6751</v>
      </c>
      <c r="D2442" s="417" t="s">
        <v>8490</v>
      </c>
      <c r="E2442" s="388" t="s">
        <v>220</v>
      </c>
      <c r="F2442" s="380">
        <v>1</v>
      </c>
    </row>
    <row r="2443" spans="1:6" ht="15" customHeight="1">
      <c r="A2443" s="383" t="s">
        <v>8870</v>
      </c>
      <c r="B2443" s="402" t="s">
        <v>7776</v>
      </c>
      <c r="C2443" s="388" t="s">
        <v>6796</v>
      </c>
      <c r="D2443" s="417" t="s">
        <v>8491</v>
      </c>
      <c r="E2443" s="388" t="s">
        <v>56</v>
      </c>
      <c r="F2443" s="378">
        <v>1</v>
      </c>
    </row>
    <row r="2444" spans="1:6" ht="15" customHeight="1">
      <c r="A2444" s="383" t="s">
        <v>8870</v>
      </c>
      <c r="B2444" s="402" t="s">
        <v>7777</v>
      </c>
      <c r="C2444" s="388" t="s">
        <v>6751</v>
      </c>
      <c r="D2444" s="417" t="s">
        <v>8492</v>
      </c>
      <c r="E2444" s="388" t="s">
        <v>220</v>
      </c>
      <c r="F2444" s="378">
        <v>1</v>
      </c>
    </row>
    <row r="2445" spans="1:6" ht="15" customHeight="1">
      <c r="A2445" s="383" t="s">
        <v>8870</v>
      </c>
      <c r="B2445" s="402" t="s">
        <v>7778</v>
      </c>
      <c r="C2445" s="388" t="s">
        <v>6751</v>
      </c>
      <c r="D2445" s="417" t="s">
        <v>8492</v>
      </c>
      <c r="E2445" s="388" t="s">
        <v>220</v>
      </c>
      <c r="F2445" s="378">
        <v>1</v>
      </c>
    </row>
    <row r="2446" spans="1:6" ht="15" customHeight="1">
      <c r="A2446" s="383" t="s">
        <v>8870</v>
      </c>
      <c r="B2446" s="402" t="s">
        <v>7779</v>
      </c>
      <c r="C2446" s="388" t="s">
        <v>6751</v>
      </c>
      <c r="D2446" s="417" t="s">
        <v>8493</v>
      </c>
      <c r="E2446" s="388" t="s">
        <v>220</v>
      </c>
      <c r="F2446" s="378">
        <v>1</v>
      </c>
    </row>
    <row r="2447" spans="1:6" ht="15" customHeight="1">
      <c r="A2447" s="383" t="s">
        <v>8870</v>
      </c>
      <c r="B2447" s="402" t="s">
        <v>7780</v>
      </c>
      <c r="C2447" s="388" t="s">
        <v>6751</v>
      </c>
      <c r="D2447" s="417" t="s">
        <v>8493</v>
      </c>
      <c r="E2447" s="388" t="s">
        <v>220</v>
      </c>
      <c r="F2447" s="378">
        <v>1</v>
      </c>
    </row>
    <row r="2448" spans="1:6" ht="15" customHeight="1">
      <c r="A2448" s="383" t="s">
        <v>8870</v>
      </c>
      <c r="B2448" s="402" t="s">
        <v>7781</v>
      </c>
      <c r="C2448" s="388" t="s">
        <v>8746</v>
      </c>
      <c r="D2448" s="417" t="s">
        <v>8494</v>
      </c>
      <c r="E2448" s="388" t="s">
        <v>220</v>
      </c>
      <c r="F2448" s="380">
        <v>1</v>
      </c>
    </row>
    <row r="2449" spans="1:6" ht="15" customHeight="1">
      <c r="A2449" s="383" t="s">
        <v>8870</v>
      </c>
      <c r="B2449" s="402" t="s">
        <v>7782</v>
      </c>
      <c r="C2449" s="388" t="s">
        <v>8746</v>
      </c>
      <c r="D2449" s="417" t="s">
        <v>8494</v>
      </c>
      <c r="E2449" s="388" t="s">
        <v>220</v>
      </c>
      <c r="F2449" s="378">
        <v>1</v>
      </c>
    </row>
    <row r="2450" spans="1:6" ht="15" customHeight="1">
      <c r="A2450" s="383" t="s">
        <v>8870</v>
      </c>
      <c r="B2450" s="402" t="s">
        <v>7783</v>
      </c>
      <c r="C2450" s="388" t="s">
        <v>8746</v>
      </c>
      <c r="D2450" s="417" t="s">
        <v>8494</v>
      </c>
      <c r="E2450" s="388" t="s">
        <v>220</v>
      </c>
      <c r="F2450" s="378">
        <v>1</v>
      </c>
    </row>
    <row r="2451" spans="1:6" ht="15" customHeight="1">
      <c r="A2451" s="383" t="s">
        <v>8870</v>
      </c>
      <c r="B2451" s="402" t="s">
        <v>7784</v>
      </c>
      <c r="C2451" s="388" t="s">
        <v>8746</v>
      </c>
      <c r="D2451" s="417" t="s">
        <v>8494</v>
      </c>
      <c r="E2451" s="388" t="s">
        <v>220</v>
      </c>
      <c r="F2451" s="378">
        <v>1</v>
      </c>
    </row>
    <row r="2452" spans="1:6" ht="15" customHeight="1">
      <c r="A2452" s="383" t="s">
        <v>8870</v>
      </c>
      <c r="B2452" s="402" t="s">
        <v>7785</v>
      </c>
      <c r="C2452" s="388" t="s">
        <v>8746</v>
      </c>
      <c r="D2452" s="417" t="s">
        <v>8494</v>
      </c>
      <c r="E2452" s="388" t="s">
        <v>220</v>
      </c>
      <c r="F2452" s="378">
        <v>1</v>
      </c>
    </row>
    <row r="2453" spans="1:6" ht="15" customHeight="1">
      <c r="A2453" s="383" t="s">
        <v>8870</v>
      </c>
      <c r="B2453" s="402" t="s">
        <v>7786</v>
      </c>
      <c r="C2453" s="388" t="s">
        <v>8746</v>
      </c>
      <c r="D2453" s="417" t="s">
        <v>8494</v>
      </c>
      <c r="E2453" s="388" t="s">
        <v>220</v>
      </c>
      <c r="F2453" s="378">
        <v>1</v>
      </c>
    </row>
    <row r="2454" spans="1:6" ht="15" customHeight="1">
      <c r="A2454" s="383" t="s">
        <v>8870</v>
      </c>
      <c r="B2454" s="402" t="s">
        <v>7787</v>
      </c>
      <c r="C2454" s="388" t="s">
        <v>8746</v>
      </c>
      <c r="D2454" s="417" t="s">
        <v>8494</v>
      </c>
      <c r="E2454" s="388" t="s">
        <v>67</v>
      </c>
      <c r="F2454" s="380">
        <v>1</v>
      </c>
    </row>
    <row r="2455" spans="1:6" ht="15" customHeight="1">
      <c r="A2455" s="383" t="s">
        <v>8870</v>
      </c>
      <c r="B2455" s="402" t="s">
        <v>7788</v>
      </c>
      <c r="C2455" s="388" t="s">
        <v>8746</v>
      </c>
      <c r="D2455" s="417" t="s">
        <v>8494</v>
      </c>
      <c r="E2455" s="388" t="s">
        <v>220</v>
      </c>
      <c r="F2455" s="378">
        <v>1</v>
      </c>
    </row>
    <row r="2456" spans="1:6" ht="15" customHeight="1">
      <c r="A2456" s="383" t="s">
        <v>8870</v>
      </c>
      <c r="B2456" s="402" t="s">
        <v>7789</v>
      </c>
      <c r="C2456" s="388" t="s">
        <v>8746</v>
      </c>
      <c r="D2456" s="417" t="s">
        <v>8494</v>
      </c>
      <c r="E2456" s="388" t="s">
        <v>220</v>
      </c>
      <c r="F2456" s="378">
        <v>1</v>
      </c>
    </row>
    <row r="2457" spans="1:6" ht="15" customHeight="1">
      <c r="A2457" s="383" t="s">
        <v>8870</v>
      </c>
      <c r="B2457" s="402" t="s">
        <v>7790</v>
      </c>
      <c r="C2457" s="388" t="s">
        <v>8746</v>
      </c>
      <c r="D2457" s="417" t="s">
        <v>8494</v>
      </c>
      <c r="E2457" s="388" t="s">
        <v>220</v>
      </c>
      <c r="F2457" s="378">
        <v>1</v>
      </c>
    </row>
    <row r="2458" spans="1:6" ht="15" customHeight="1">
      <c r="A2458" s="383" t="s">
        <v>8870</v>
      </c>
      <c r="B2458" s="402" t="s">
        <v>8852</v>
      </c>
      <c r="C2458" s="388" t="s">
        <v>8746</v>
      </c>
      <c r="D2458" s="417" t="s">
        <v>8494</v>
      </c>
      <c r="E2458" s="388" t="s">
        <v>220</v>
      </c>
      <c r="F2458" s="378">
        <v>1</v>
      </c>
    </row>
    <row r="2459" spans="1:6" ht="15" customHeight="1">
      <c r="A2459" s="383" t="s">
        <v>8870</v>
      </c>
      <c r="B2459" s="402" t="s">
        <v>7791</v>
      </c>
      <c r="C2459" s="388" t="s">
        <v>8746</v>
      </c>
      <c r="D2459" s="417" t="s">
        <v>8494</v>
      </c>
      <c r="E2459" s="388" t="s">
        <v>220</v>
      </c>
      <c r="F2459" s="378">
        <v>1</v>
      </c>
    </row>
    <row r="2460" spans="1:6" ht="15" customHeight="1">
      <c r="A2460" s="383" t="s">
        <v>8870</v>
      </c>
      <c r="B2460" s="402" t="s">
        <v>7792</v>
      </c>
      <c r="C2460" s="388" t="s">
        <v>8746</v>
      </c>
      <c r="D2460" s="417" t="s">
        <v>8494</v>
      </c>
      <c r="E2460" s="388" t="s">
        <v>220</v>
      </c>
      <c r="F2460" s="380">
        <v>1</v>
      </c>
    </row>
    <row r="2461" spans="1:6" ht="15" customHeight="1">
      <c r="A2461" s="383" t="s">
        <v>8870</v>
      </c>
      <c r="B2461" s="402" t="s">
        <v>7793</v>
      </c>
      <c r="C2461" s="388" t="s">
        <v>8746</v>
      </c>
      <c r="D2461" s="417" t="s">
        <v>8494</v>
      </c>
      <c r="E2461" s="388" t="s">
        <v>220</v>
      </c>
      <c r="F2461" s="378">
        <v>1</v>
      </c>
    </row>
    <row r="2462" spans="1:6" ht="15" customHeight="1">
      <c r="A2462" s="383" t="s">
        <v>8870</v>
      </c>
      <c r="B2462" s="402" t="s">
        <v>7794</v>
      </c>
      <c r="C2462" s="388" t="s">
        <v>8746</v>
      </c>
      <c r="D2462" s="417" t="s">
        <v>8494</v>
      </c>
      <c r="E2462" s="388" t="s">
        <v>67</v>
      </c>
      <c r="F2462" s="378">
        <v>1</v>
      </c>
    </row>
    <row r="2463" spans="1:6" ht="15" customHeight="1">
      <c r="A2463" s="383" t="s">
        <v>8870</v>
      </c>
      <c r="B2463" s="402" t="s">
        <v>7795</v>
      </c>
      <c r="C2463" s="388" t="s">
        <v>8746</v>
      </c>
      <c r="D2463" s="417" t="s">
        <v>8494</v>
      </c>
      <c r="E2463" s="388" t="s">
        <v>220</v>
      </c>
      <c r="F2463" s="378">
        <v>1</v>
      </c>
    </row>
    <row r="2464" spans="1:6" ht="15" customHeight="1">
      <c r="A2464" s="383" t="s">
        <v>8870</v>
      </c>
      <c r="B2464" s="402" t="s">
        <v>7796</v>
      </c>
      <c r="C2464" s="388" t="s">
        <v>8746</v>
      </c>
      <c r="D2464" s="417" t="s">
        <v>8494</v>
      </c>
      <c r="E2464" s="388" t="s">
        <v>67</v>
      </c>
      <c r="F2464" s="378">
        <v>1</v>
      </c>
    </row>
    <row r="2465" spans="1:6" ht="15" customHeight="1">
      <c r="A2465" s="383" t="s">
        <v>8870</v>
      </c>
      <c r="B2465" s="402" t="s">
        <v>7797</v>
      </c>
      <c r="C2465" s="388" t="s">
        <v>6691</v>
      </c>
      <c r="D2465" s="417" t="s">
        <v>8495</v>
      </c>
      <c r="E2465" s="388" t="s">
        <v>56</v>
      </c>
      <c r="F2465" s="378">
        <v>1</v>
      </c>
    </row>
    <row r="2466" spans="1:6" ht="15" customHeight="1">
      <c r="A2466" s="383" t="s">
        <v>8870</v>
      </c>
      <c r="B2466" s="402" t="s">
        <v>7798</v>
      </c>
      <c r="C2466" s="388" t="s">
        <v>8722</v>
      </c>
      <c r="D2466" s="417" t="s">
        <v>8496</v>
      </c>
      <c r="E2466" s="388" t="s">
        <v>67</v>
      </c>
      <c r="F2466" s="380">
        <v>1</v>
      </c>
    </row>
    <row r="2467" spans="1:6" ht="15" customHeight="1">
      <c r="A2467" s="383" t="s">
        <v>8870</v>
      </c>
      <c r="B2467" s="402" t="s">
        <v>7799</v>
      </c>
      <c r="C2467" s="388" t="s">
        <v>6683</v>
      </c>
      <c r="D2467" s="417" t="s">
        <v>8497</v>
      </c>
      <c r="E2467" s="388" t="s">
        <v>56</v>
      </c>
      <c r="F2467" s="378">
        <v>1</v>
      </c>
    </row>
    <row r="2468" spans="1:6" ht="15" customHeight="1">
      <c r="A2468" s="383" t="s">
        <v>8870</v>
      </c>
      <c r="B2468" s="402" t="s">
        <v>7800</v>
      </c>
      <c r="C2468" s="388" t="s">
        <v>6826</v>
      </c>
      <c r="D2468" s="417" t="s">
        <v>8498</v>
      </c>
      <c r="E2468" s="388" t="s">
        <v>56</v>
      </c>
      <c r="F2468" s="378">
        <v>1</v>
      </c>
    </row>
    <row r="2469" spans="1:6" ht="15" customHeight="1">
      <c r="A2469" s="383" t="s">
        <v>8870</v>
      </c>
      <c r="B2469" s="402" t="s">
        <v>6910</v>
      </c>
      <c r="C2469" s="388" t="s">
        <v>6776</v>
      </c>
      <c r="D2469" s="417" t="s">
        <v>6800</v>
      </c>
      <c r="E2469" s="388" t="s">
        <v>56</v>
      </c>
      <c r="F2469" s="378">
        <v>1</v>
      </c>
    </row>
    <row r="2470" spans="1:6" ht="15" customHeight="1">
      <c r="A2470" s="383" t="s">
        <v>8870</v>
      </c>
      <c r="B2470" s="402" t="s">
        <v>6770</v>
      </c>
      <c r="C2470" s="388" t="s">
        <v>6742</v>
      </c>
      <c r="D2470" s="417" t="s">
        <v>6769</v>
      </c>
      <c r="E2470" s="388" t="s">
        <v>56</v>
      </c>
      <c r="F2470" s="378">
        <v>1</v>
      </c>
    </row>
    <row r="2471" spans="1:6" ht="15" customHeight="1">
      <c r="A2471" s="383" t="s">
        <v>8870</v>
      </c>
      <c r="B2471" s="402" t="s">
        <v>7801</v>
      </c>
      <c r="C2471" s="388" t="s">
        <v>8759</v>
      </c>
      <c r="D2471" s="417" t="s">
        <v>8499</v>
      </c>
      <c r="E2471" s="388" t="s">
        <v>220</v>
      </c>
      <c r="F2471" s="378">
        <v>1</v>
      </c>
    </row>
    <row r="2472" spans="1:6" ht="15" customHeight="1">
      <c r="A2472" s="383" t="s">
        <v>8870</v>
      </c>
      <c r="B2472" s="402" t="s">
        <v>7802</v>
      </c>
      <c r="C2472" s="388" t="s">
        <v>8807</v>
      </c>
      <c r="D2472" s="417" t="s">
        <v>8500</v>
      </c>
      <c r="E2472" s="388" t="s">
        <v>56</v>
      </c>
      <c r="F2472" s="380">
        <v>1</v>
      </c>
    </row>
    <row r="2473" spans="1:6" ht="15" customHeight="1">
      <c r="A2473" s="383" t="s">
        <v>8870</v>
      </c>
      <c r="B2473" s="402" t="s">
        <v>7803</v>
      </c>
      <c r="C2473" s="388" t="s">
        <v>8807</v>
      </c>
      <c r="D2473" s="417" t="s">
        <v>8500</v>
      </c>
      <c r="E2473" s="388" t="s">
        <v>56</v>
      </c>
      <c r="F2473" s="378">
        <v>1</v>
      </c>
    </row>
    <row r="2474" spans="1:6" ht="15" customHeight="1">
      <c r="A2474" s="383" t="s">
        <v>8870</v>
      </c>
      <c r="B2474" s="402" t="s">
        <v>7804</v>
      </c>
      <c r="C2474" s="388" t="s">
        <v>8820</v>
      </c>
      <c r="D2474" s="417" t="s">
        <v>8501</v>
      </c>
      <c r="E2474" s="388" t="s">
        <v>56</v>
      </c>
      <c r="F2474" s="378">
        <v>1</v>
      </c>
    </row>
    <row r="2475" spans="1:6" ht="15" customHeight="1">
      <c r="A2475" s="383" t="s">
        <v>8870</v>
      </c>
      <c r="B2475" s="402" t="s">
        <v>7805</v>
      </c>
      <c r="C2475" s="388" t="s">
        <v>8821</v>
      </c>
      <c r="D2475" s="417" t="s">
        <v>4655</v>
      </c>
      <c r="E2475" s="388" t="s">
        <v>220</v>
      </c>
      <c r="F2475" s="378">
        <v>1</v>
      </c>
    </row>
    <row r="2476" spans="1:6" ht="15" customHeight="1">
      <c r="A2476" s="383" t="s">
        <v>8870</v>
      </c>
      <c r="B2476" s="402" t="s">
        <v>6978</v>
      </c>
      <c r="C2476" s="388" t="s">
        <v>6683</v>
      </c>
      <c r="D2476" s="417" t="s">
        <v>6977</v>
      </c>
      <c r="E2476" s="388" t="s">
        <v>56</v>
      </c>
      <c r="F2476" s="378">
        <v>1</v>
      </c>
    </row>
    <row r="2477" spans="1:6" ht="15" customHeight="1">
      <c r="A2477" s="383" t="s">
        <v>8870</v>
      </c>
      <c r="B2477" s="402" t="s">
        <v>7064</v>
      </c>
      <c r="C2477" s="388" t="s">
        <v>6826</v>
      </c>
      <c r="D2477" s="417" t="s">
        <v>7063</v>
      </c>
      <c r="E2477" s="388" t="s">
        <v>56</v>
      </c>
      <c r="F2477" s="378">
        <v>1</v>
      </c>
    </row>
    <row r="2478" spans="1:6" ht="15" customHeight="1">
      <c r="A2478" s="383" t="s">
        <v>8870</v>
      </c>
      <c r="B2478" s="402" t="s">
        <v>7806</v>
      </c>
      <c r="C2478" s="388" t="s">
        <v>8801</v>
      </c>
      <c r="D2478" s="417" t="s">
        <v>8502</v>
      </c>
      <c r="E2478" s="388" t="s">
        <v>220</v>
      </c>
      <c r="F2478" s="380">
        <v>1</v>
      </c>
    </row>
    <row r="2479" spans="1:6" ht="15" customHeight="1">
      <c r="A2479" s="383" t="s">
        <v>8870</v>
      </c>
      <c r="B2479" s="402" t="s">
        <v>7807</v>
      </c>
      <c r="C2479" s="388" t="s">
        <v>8801</v>
      </c>
      <c r="D2479" s="417" t="s">
        <v>8502</v>
      </c>
      <c r="E2479" s="388" t="s">
        <v>220</v>
      </c>
      <c r="F2479" s="378">
        <v>1</v>
      </c>
    </row>
    <row r="2480" spans="1:6" ht="15" customHeight="1">
      <c r="A2480" s="383" t="s">
        <v>8870</v>
      </c>
      <c r="B2480" s="402" t="s">
        <v>7808</v>
      </c>
      <c r="C2480" s="388" t="s">
        <v>8801</v>
      </c>
      <c r="D2480" s="417" t="s">
        <v>8502</v>
      </c>
      <c r="E2480" s="388" t="s">
        <v>220</v>
      </c>
      <c r="F2480" s="378">
        <v>1</v>
      </c>
    </row>
    <row r="2481" spans="1:6" ht="15" customHeight="1">
      <c r="A2481" s="383" t="s">
        <v>8870</v>
      </c>
      <c r="B2481" s="402" t="s">
        <v>7809</v>
      </c>
      <c r="C2481" s="388" t="s">
        <v>6826</v>
      </c>
      <c r="D2481" s="417" t="s">
        <v>8503</v>
      </c>
      <c r="E2481" s="388" t="s">
        <v>56</v>
      </c>
      <c r="F2481" s="378">
        <v>1</v>
      </c>
    </row>
    <row r="2482" spans="1:6" ht="15" customHeight="1">
      <c r="A2482" s="383" t="s">
        <v>8870</v>
      </c>
      <c r="B2482" s="402" t="s">
        <v>6730</v>
      </c>
      <c r="C2482" s="388" t="s">
        <v>6691</v>
      </c>
      <c r="D2482" s="417" t="s">
        <v>6706</v>
      </c>
      <c r="E2482" s="388" t="s">
        <v>56</v>
      </c>
      <c r="F2482" s="378">
        <v>1</v>
      </c>
    </row>
    <row r="2483" spans="1:6" ht="15" customHeight="1">
      <c r="A2483" s="383" t="s">
        <v>8870</v>
      </c>
      <c r="B2483" s="402" t="s">
        <v>7810</v>
      </c>
      <c r="C2483" s="388" t="s">
        <v>8823</v>
      </c>
      <c r="D2483" s="417" t="s">
        <v>8504</v>
      </c>
      <c r="E2483" s="388" t="s">
        <v>56</v>
      </c>
      <c r="F2483" s="378">
        <v>1</v>
      </c>
    </row>
    <row r="2484" spans="1:6" ht="15" customHeight="1">
      <c r="A2484" s="383" t="s">
        <v>8870</v>
      </c>
      <c r="B2484" s="402" t="s">
        <v>7811</v>
      </c>
      <c r="C2484" s="388" t="s">
        <v>6808</v>
      </c>
      <c r="D2484" s="417" t="s">
        <v>8505</v>
      </c>
      <c r="E2484" s="388" t="s">
        <v>56</v>
      </c>
      <c r="F2484" s="380">
        <v>1</v>
      </c>
    </row>
    <row r="2485" spans="1:6" ht="15" customHeight="1">
      <c r="A2485" s="383" t="s">
        <v>8870</v>
      </c>
      <c r="B2485" s="402" t="s">
        <v>7812</v>
      </c>
      <c r="C2485" s="388" t="s">
        <v>8774</v>
      </c>
      <c r="D2485" s="417" t="s">
        <v>8506</v>
      </c>
      <c r="E2485" s="388" t="s">
        <v>220</v>
      </c>
      <c r="F2485" s="378">
        <v>1</v>
      </c>
    </row>
    <row r="2486" spans="1:6" ht="15" customHeight="1">
      <c r="A2486" s="383" t="s">
        <v>8870</v>
      </c>
      <c r="B2486" s="402" t="s">
        <v>7813</v>
      </c>
      <c r="C2486" s="388" t="s">
        <v>8762</v>
      </c>
      <c r="D2486" s="417" t="s">
        <v>8507</v>
      </c>
      <c r="E2486" s="388" t="s">
        <v>220</v>
      </c>
      <c r="F2486" s="378">
        <v>1</v>
      </c>
    </row>
    <row r="2487" spans="1:6" ht="15" customHeight="1">
      <c r="A2487" s="383" t="s">
        <v>8870</v>
      </c>
      <c r="B2487" s="402" t="s">
        <v>7814</v>
      </c>
      <c r="C2487" s="388" t="s">
        <v>6751</v>
      </c>
      <c r="D2487" s="417" t="s">
        <v>8508</v>
      </c>
      <c r="E2487" s="388" t="s">
        <v>220</v>
      </c>
      <c r="F2487" s="378">
        <v>1</v>
      </c>
    </row>
    <row r="2488" spans="1:6" ht="15" customHeight="1">
      <c r="A2488" s="383" t="s">
        <v>8870</v>
      </c>
      <c r="B2488" s="402" t="s">
        <v>7815</v>
      </c>
      <c r="C2488" s="388" t="s">
        <v>8777</v>
      </c>
      <c r="D2488" s="417" t="s">
        <v>8509</v>
      </c>
      <c r="E2488" s="388" t="s">
        <v>220</v>
      </c>
      <c r="F2488" s="378">
        <v>1</v>
      </c>
    </row>
    <row r="2489" spans="1:6" ht="15" customHeight="1">
      <c r="A2489" s="383" t="s">
        <v>8870</v>
      </c>
      <c r="B2489" s="402" t="s">
        <v>7816</v>
      </c>
      <c r="C2489" s="388" t="s">
        <v>8824</v>
      </c>
      <c r="D2489" s="417" t="s">
        <v>8510</v>
      </c>
      <c r="E2489" s="388" t="s">
        <v>56</v>
      </c>
      <c r="F2489" s="378">
        <v>1</v>
      </c>
    </row>
    <row r="2490" spans="1:6" ht="15" customHeight="1">
      <c r="A2490" s="383" t="s">
        <v>8870</v>
      </c>
      <c r="B2490" s="402" t="s">
        <v>6868</v>
      </c>
      <c r="C2490" s="388" t="s">
        <v>6742</v>
      </c>
      <c r="D2490" s="417" t="s">
        <v>6867</v>
      </c>
      <c r="E2490" s="388" t="s">
        <v>56</v>
      </c>
      <c r="F2490" s="380">
        <v>1</v>
      </c>
    </row>
    <row r="2491" spans="1:6" ht="15" customHeight="1">
      <c r="A2491" s="383" t="s">
        <v>8870</v>
      </c>
      <c r="B2491" s="402" t="s">
        <v>7080</v>
      </c>
      <c r="C2491" s="388" t="s">
        <v>6782</v>
      </c>
      <c r="D2491" s="417" t="s">
        <v>6867</v>
      </c>
      <c r="E2491" s="388" t="s">
        <v>56</v>
      </c>
      <c r="F2491" s="378">
        <v>1</v>
      </c>
    </row>
    <row r="2492" spans="1:6" ht="15" customHeight="1">
      <c r="A2492" s="383" t="s">
        <v>8870</v>
      </c>
      <c r="B2492" s="402" t="s">
        <v>7817</v>
      </c>
      <c r="C2492" s="388" t="s">
        <v>6782</v>
      </c>
      <c r="D2492" s="417" t="s">
        <v>6867</v>
      </c>
      <c r="E2492" s="388" t="s">
        <v>56</v>
      </c>
      <c r="F2492" s="378">
        <v>1</v>
      </c>
    </row>
    <row r="2493" spans="1:6" ht="15" customHeight="1">
      <c r="A2493" s="383" t="s">
        <v>8870</v>
      </c>
      <c r="B2493" s="402" t="s">
        <v>7818</v>
      </c>
      <c r="C2493" s="388" t="s">
        <v>8825</v>
      </c>
      <c r="D2493" s="417" t="s">
        <v>8511</v>
      </c>
      <c r="E2493" s="388" t="s">
        <v>56</v>
      </c>
      <c r="F2493" s="378">
        <v>1</v>
      </c>
    </row>
    <row r="2494" spans="1:6" ht="15" customHeight="1">
      <c r="A2494" s="383" t="s">
        <v>8870</v>
      </c>
      <c r="B2494" s="402" t="s">
        <v>6896</v>
      </c>
      <c r="C2494" s="388" t="s">
        <v>6808</v>
      </c>
      <c r="D2494" s="417" t="s">
        <v>6895</v>
      </c>
      <c r="E2494" s="388" t="s">
        <v>56</v>
      </c>
      <c r="F2494" s="378">
        <v>1</v>
      </c>
    </row>
    <row r="2495" spans="1:6" ht="15" customHeight="1">
      <c r="A2495" s="383" t="s">
        <v>8870</v>
      </c>
      <c r="B2495" s="402" t="s">
        <v>6898</v>
      </c>
      <c r="C2495" s="388" t="s">
        <v>6808</v>
      </c>
      <c r="D2495" s="417" t="s">
        <v>6895</v>
      </c>
      <c r="E2495" s="388" t="s">
        <v>56</v>
      </c>
      <c r="F2495" s="378">
        <v>1</v>
      </c>
    </row>
    <row r="2496" spans="1:6" ht="15" customHeight="1">
      <c r="A2496" s="383" t="s">
        <v>8870</v>
      </c>
      <c r="B2496" s="402" t="s">
        <v>7819</v>
      </c>
      <c r="C2496" s="388" t="s">
        <v>8787</v>
      </c>
      <c r="D2496" s="417" t="s">
        <v>8512</v>
      </c>
      <c r="E2496" s="388" t="s">
        <v>56</v>
      </c>
      <c r="F2496" s="380">
        <v>1</v>
      </c>
    </row>
    <row r="2497" spans="1:6" ht="15" customHeight="1">
      <c r="A2497" s="383" t="s">
        <v>8870</v>
      </c>
      <c r="B2497" s="402" t="s">
        <v>6849</v>
      </c>
      <c r="C2497" s="388" t="s">
        <v>6814</v>
      </c>
      <c r="D2497" s="417" t="s">
        <v>6848</v>
      </c>
      <c r="E2497" s="388" t="s">
        <v>56</v>
      </c>
      <c r="F2497" s="378">
        <v>1</v>
      </c>
    </row>
    <row r="2498" spans="1:6" ht="15" customHeight="1">
      <c r="A2498" s="383" t="s">
        <v>8870</v>
      </c>
      <c r="B2498" s="402" t="s">
        <v>6853</v>
      </c>
      <c r="C2498" s="388" t="s">
        <v>6814</v>
      </c>
      <c r="D2498" s="417" t="s">
        <v>6848</v>
      </c>
      <c r="E2498" s="388" t="s">
        <v>56</v>
      </c>
      <c r="F2498" s="378">
        <v>1</v>
      </c>
    </row>
    <row r="2499" spans="1:6" ht="15" customHeight="1">
      <c r="A2499" s="383" t="s">
        <v>8870</v>
      </c>
      <c r="B2499" s="402" t="s">
        <v>7820</v>
      </c>
      <c r="C2499" s="388" t="s">
        <v>8824</v>
      </c>
      <c r="D2499" s="417" t="s">
        <v>8513</v>
      </c>
      <c r="E2499" s="388" t="s">
        <v>56</v>
      </c>
      <c r="F2499" s="378">
        <v>1</v>
      </c>
    </row>
    <row r="2500" spans="1:6" ht="15" customHeight="1">
      <c r="A2500" s="383" t="s">
        <v>8870</v>
      </c>
      <c r="B2500" s="402" t="s">
        <v>7821</v>
      </c>
      <c r="C2500" s="388" t="s">
        <v>8822</v>
      </c>
      <c r="D2500" s="417" t="s">
        <v>8514</v>
      </c>
      <c r="E2500" s="388" t="s">
        <v>220</v>
      </c>
      <c r="F2500" s="378">
        <v>1</v>
      </c>
    </row>
    <row r="2501" spans="1:6" ht="15" customHeight="1">
      <c r="A2501" s="383" t="s">
        <v>8870</v>
      </c>
      <c r="B2501" s="402" t="s">
        <v>7822</v>
      </c>
      <c r="C2501" s="388" t="s">
        <v>8777</v>
      </c>
      <c r="D2501" s="417" t="s">
        <v>8515</v>
      </c>
      <c r="E2501" s="388" t="s">
        <v>220</v>
      </c>
      <c r="F2501" s="378">
        <v>1</v>
      </c>
    </row>
    <row r="2502" spans="1:6" ht="15" customHeight="1">
      <c r="A2502" s="383" t="s">
        <v>8870</v>
      </c>
      <c r="B2502" s="402" t="s">
        <v>7823</v>
      </c>
      <c r="C2502" s="388" t="s">
        <v>8777</v>
      </c>
      <c r="D2502" s="417" t="s">
        <v>8515</v>
      </c>
      <c r="E2502" s="388" t="s">
        <v>220</v>
      </c>
      <c r="F2502" s="380">
        <v>1</v>
      </c>
    </row>
    <row r="2503" spans="1:6" ht="15" customHeight="1">
      <c r="A2503" s="383" t="s">
        <v>8870</v>
      </c>
      <c r="B2503" s="402" t="s">
        <v>7824</v>
      </c>
      <c r="C2503" s="388" t="s">
        <v>8777</v>
      </c>
      <c r="D2503" s="417" t="s">
        <v>8515</v>
      </c>
      <c r="E2503" s="388" t="s">
        <v>220</v>
      </c>
      <c r="F2503" s="378">
        <v>1</v>
      </c>
    </row>
    <row r="2504" spans="1:6" ht="15" customHeight="1">
      <c r="A2504" s="383" t="s">
        <v>8870</v>
      </c>
      <c r="B2504" s="402" t="s">
        <v>7825</v>
      </c>
      <c r="C2504" s="388" t="s">
        <v>8826</v>
      </c>
      <c r="D2504" s="417" t="s">
        <v>8516</v>
      </c>
      <c r="E2504" s="388" t="s">
        <v>56</v>
      </c>
      <c r="F2504" s="378">
        <v>1</v>
      </c>
    </row>
    <row r="2505" spans="1:6" ht="15" customHeight="1">
      <c r="A2505" s="383" t="s">
        <v>8870</v>
      </c>
      <c r="B2505" s="402" t="s">
        <v>7826</v>
      </c>
      <c r="C2505" s="388" t="s">
        <v>8827</v>
      </c>
      <c r="D2505" s="417" t="s">
        <v>8517</v>
      </c>
      <c r="E2505" s="388" t="s">
        <v>220</v>
      </c>
      <c r="F2505" s="378">
        <v>1</v>
      </c>
    </row>
    <row r="2506" spans="1:6" ht="15" customHeight="1">
      <c r="A2506" s="383" t="s">
        <v>8870</v>
      </c>
      <c r="B2506" s="402" t="s">
        <v>7827</v>
      </c>
      <c r="C2506" s="388" t="s">
        <v>6742</v>
      </c>
      <c r="D2506" s="417" t="s">
        <v>5114</v>
      </c>
      <c r="E2506" s="388" t="s">
        <v>56</v>
      </c>
      <c r="F2506" s="378">
        <v>1</v>
      </c>
    </row>
    <row r="2507" spans="1:6" ht="15" customHeight="1">
      <c r="A2507" s="383" t="s">
        <v>8870</v>
      </c>
      <c r="B2507" s="402" t="s">
        <v>7828</v>
      </c>
      <c r="C2507" s="388" t="s">
        <v>6742</v>
      </c>
      <c r="D2507" s="417" t="s">
        <v>5114</v>
      </c>
      <c r="E2507" s="388" t="s">
        <v>56</v>
      </c>
      <c r="F2507" s="378">
        <v>1</v>
      </c>
    </row>
    <row r="2508" spans="1:6" ht="15" customHeight="1">
      <c r="A2508" s="383" t="s">
        <v>8870</v>
      </c>
      <c r="B2508" s="402" t="s">
        <v>7829</v>
      </c>
      <c r="C2508" s="388" t="s">
        <v>8728</v>
      </c>
      <c r="D2508" s="417" t="s">
        <v>8518</v>
      </c>
      <c r="E2508" s="388" t="s">
        <v>56</v>
      </c>
      <c r="F2508" s="380">
        <v>1</v>
      </c>
    </row>
    <row r="2509" spans="1:6" ht="15" customHeight="1">
      <c r="A2509" s="383" t="s">
        <v>8870</v>
      </c>
      <c r="B2509" s="402" t="s">
        <v>7830</v>
      </c>
      <c r="C2509" s="388" t="s">
        <v>8747</v>
      </c>
      <c r="D2509" s="417" t="s">
        <v>8518</v>
      </c>
      <c r="E2509" s="388" t="s">
        <v>56</v>
      </c>
      <c r="F2509" s="378">
        <v>1</v>
      </c>
    </row>
    <row r="2510" spans="1:6" ht="15" customHeight="1">
      <c r="A2510" s="383" t="s">
        <v>8870</v>
      </c>
      <c r="B2510" s="402" t="s">
        <v>7062</v>
      </c>
      <c r="C2510" s="388" t="s">
        <v>6683</v>
      </c>
      <c r="D2510" s="417" t="s">
        <v>7061</v>
      </c>
      <c r="E2510" s="388" t="s">
        <v>56</v>
      </c>
      <c r="F2510" s="378">
        <v>1</v>
      </c>
    </row>
    <row r="2511" spans="1:6" ht="15" customHeight="1">
      <c r="A2511" s="383" t="s">
        <v>8870</v>
      </c>
      <c r="B2511" s="402" t="s">
        <v>7831</v>
      </c>
      <c r="C2511" s="388" t="s">
        <v>8749</v>
      </c>
      <c r="D2511" s="417" t="s">
        <v>8519</v>
      </c>
      <c r="E2511" s="388" t="s">
        <v>56</v>
      </c>
      <c r="F2511" s="378">
        <v>1</v>
      </c>
    </row>
    <row r="2512" spans="1:6" ht="15" customHeight="1">
      <c r="A2512" s="383" t="s">
        <v>8870</v>
      </c>
      <c r="B2512" s="402" t="s">
        <v>7832</v>
      </c>
      <c r="C2512" s="388" t="s">
        <v>8749</v>
      </c>
      <c r="D2512" s="417" t="s">
        <v>8519</v>
      </c>
      <c r="E2512" s="388" t="s">
        <v>56</v>
      </c>
      <c r="F2512" s="378">
        <v>1</v>
      </c>
    </row>
    <row r="2513" spans="1:6" ht="15" customHeight="1">
      <c r="A2513" s="383" t="s">
        <v>8870</v>
      </c>
      <c r="B2513" s="402" t="s">
        <v>6842</v>
      </c>
      <c r="C2513" s="388" t="s">
        <v>6742</v>
      </c>
      <c r="D2513" s="417" t="s">
        <v>6841</v>
      </c>
      <c r="E2513" s="388" t="s">
        <v>56</v>
      </c>
      <c r="F2513" s="378">
        <v>1</v>
      </c>
    </row>
    <row r="2514" spans="1:6" ht="15" customHeight="1">
      <c r="A2514" s="383" t="s">
        <v>8870</v>
      </c>
      <c r="B2514" s="402" t="s">
        <v>7833</v>
      </c>
      <c r="C2514" s="388" t="s">
        <v>8780</v>
      </c>
      <c r="D2514" s="417" t="s">
        <v>8520</v>
      </c>
      <c r="E2514" s="388" t="s">
        <v>220</v>
      </c>
      <c r="F2514" s="380">
        <v>1</v>
      </c>
    </row>
    <row r="2515" spans="1:6" ht="15" customHeight="1">
      <c r="A2515" s="383" t="s">
        <v>8870</v>
      </c>
      <c r="B2515" s="402" t="s">
        <v>6863</v>
      </c>
      <c r="C2515" s="388" t="s">
        <v>6864</v>
      </c>
      <c r="D2515" s="417" t="s">
        <v>6862</v>
      </c>
      <c r="E2515" s="388" t="s">
        <v>56</v>
      </c>
      <c r="F2515" s="378">
        <v>1</v>
      </c>
    </row>
    <row r="2516" spans="1:6" ht="15" customHeight="1">
      <c r="A2516" s="383" t="s">
        <v>8870</v>
      </c>
      <c r="B2516" s="402" t="s">
        <v>7834</v>
      </c>
      <c r="C2516" s="388" t="s">
        <v>6864</v>
      </c>
      <c r="D2516" s="417" t="s">
        <v>6862</v>
      </c>
      <c r="E2516" s="388" t="s">
        <v>56</v>
      </c>
      <c r="F2516" s="378">
        <v>1</v>
      </c>
    </row>
    <row r="2517" spans="1:6" ht="15" customHeight="1">
      <c r="A2517" s="383" t="s">
        <v>8870</v>
      </c>
      <c r="B2517" s="402" t="s">
        <v>7835</v>
      </c>
      <c r="C2517" s="388" t="s">
        <v>6864</v>
      </c>
      <c r="D2517" s="417" t="s">
        <v>6862</v>
      </c>
      <c r="E2517" s="388" t="s">
        <v>56</v>
      </c>
      <c r="F2517" s="378">
        <v>1</v>
      </c>
    </row>
    <row r="2518" spans="1:6" ht="15" customHeight="1">
      <c r="A2518" s="383" t="s">
        <v>8870</v>
      </c>
      <c r="B2518" s="402" t="s">
        <v>7836</v>
      </c>
      <c r="C2518" s="388" t="s">
        <v>6751</v>
      </c>
      <c r="D2518" s="417" t="s">
        <v>8356</v>
      </c>
      <c r="E2518" s="388" t="s">
        <v>220</v>
      </c>
      <c r="F2518" s="378">
        <v>1</v>
      </c>
    </row>
    <row r="2519" spans="1:6" ht="15" customHeight="1">
      <c r="A2519" s="383" t="s">
        <v>8870</v>
      </c>
      <c r="B2519" s="402" t="s">
        <v>7837</v>
      </c>
      <c r="C2519" s="388" t="s">
        <v>6684</v>
      </c>
      <c r="D2519" s="417" t="s">
        <v>8521</v>
      </c>
      <c r="E2519" s="388" t="s">
        <v>56</v>
      </c>
      <c r="F2519" s="378">
        <v>1</v>
      </c>
    </row>
    <row r="2520" spans="1:6" ht="15" customHeight="1">
      <c r="A2520" s="383" t="s">
        <v>8870</v>
      </c>
      <c r="B2520" s="402" t="s">
        <v>7838</v>
      </c>
      <c r="C2520" s="388" t="s">
        <v>8748</v>
      </c>
      <c r="D2520" s="417" t="s">
        <v>8522</v>
      </c>
      <c r="E2520" s="388" t="s">
        <v>56</v>
      </c>
      <c r="F2520" s="380">
        <v>1</v>
      </c>
    </row>
    <row r="2521" spans="1:6" ht="15" customHeight="1">
      <c r="A2521" s="383" t="s">
        <v>8870</v>
      </c>
      <c r="B2521" s="402" t="s">
        <v>7839</v>
      </c>
      <c r="C2521" s="388" t="s">
        <v>8753</v>
      </c>
      <c r="D2521" s="417" t="s">
        <v>8523</v>
      </c>
      <c r="E2521" s="388" t="s">
        <v>56</v>
      </c>
      <c r="F2521" s="378">
        <v>1</v>
      </c>
    </row>
    <row r="2522" spans="1:6" ht="15" customHeight="1">
      <c r="A2522" s="383" t="s">
        <v>8870</v>
      </c>
      <c r="B2522" s="402" t="s">
        <v>7840</v>
      </c>
      <c r="C2522" s="388" t="s">
        <v>6687</v>
      </c>
      <c r="D2522" s="417" t="s">
        <v>8524</v>
      </c>
      <c r="E2522" s="388" t="s">
        <v>56</v>
      </c>
      <c r="F2522" s="378">
        <v>1</v>
      </c>
    </row>
    <row r="2523" spans="1:6" ht="15" customHeight="1">
      <c r="A2523" s="383" t="s">
        <v>8870</v>
      </c>
      <c r="B2523" s="402" t="s">
        <v>7841</v>
      </c>
      <c r="C2523" s="388" t="s">
        <v>7142</v>
      </c>
      <c r="D2523" s="417" t="s">
        <v>8525</v>
      </c>
      <c r="E2523" s="388" t="s">
        <v>56</v>
      </c>
      <c r="F2523" s="378">
        <v>1</v>
      </c>
    </row>
    <row r="2524" spans="1:6" ht="15" customHeight="1">
      <c r="A2524" s="383" t="s">
        <v>8870</v>
      </c>
      <c r="B2524" s="402" t="s">
        <v>7842</v>
      </c>
      <c r="C2524" s="388" t="s">
        <v>7142</v>
      </c>
      <c r="D2524" s="417" t="s">
        <v>8525</v>
      </c>
      <c r="E2524" s="388" t="s">
        <v>56</v>
      </c>
      <c r="F2524" s="378">
        <v>1</v>
      </c>
    </row>
    <row r="2525" spans="1:6" ht="15" customHeight="1">
      <c r="A2525" s="383" t="s">
        <v>8870</v>
      </c>
      <c r="B2525" s="402" t="s">
        <v>7843</v>
      </c>
      <c r="C2525" s="388" t="s">
        <v>7142</v>
      </c>
      <c r="D2525" s="417" t="s">
        <v>8525</v>
      </c>
      <c r="E2525" s="388" t="s">
        <v>56</v>
      </c>
      <c r="F2525" s="378">
        <v>1</v>
      </c>
    </row>
    <row r="2526" spans="1:6" ht="15" customHeight="1">
      <c r="A2526" s="383" t="s">
        <v>8870</v>
      </c>
      <c r="B2526" s="402" t="s">
        <v>7844</v>
      </c>
      <c r="C2526" s="388" t="s">
        <v>7086</v>
      </c>
      <c r="D2526" s="417" t="s">
        <v>8526</v>
      </c>
      <c r="E2526" s="388" t="s">
        <v>56</v>
      </c>
      <c r="F2526" s="380">
        <v>1</v>
      </c>
    </row>
    <row r="2527" spans="1:6" ht="15" customHeight="1">
      <c r="A2527" s="383" t="s">
        <v>8870</v>
      </c>
      <c r="B2527" s="402" t="s">
        <v>7845</v>
      </c>
      <c r="C2527" s="388" t="s">
        <v>7086</v>
      </c>
      <c r="D2527" s="417" t="s">
        <v>8526</v>
      </c>
      <c r="E2527" s="388" t="s">
        <v>56</v>
      </c>
      <c r="F2527" s="378">
        <v>1</v>
      </c>
    </row>
    <row r="2528" spans="1:6" ht="15" customHeight="1">
      <c r="A2528" s="383" t="s">
        <v>8870</v>
      </c>
      <c r="B2528" s="402" t="s">
        <v>7846</v>
      </c>
      <c r="C2528" s="388" t="s">
        <v>6826</v>
      </c>
      <c r="D2528" s="417" t="s">
        <v>8527</v>
      </c>
      <c r="E2528" s="388" t="s">
        <v>56</v>
      </c>
      <c r="F2528" s="378">
        <v>1</v>
      </c>
    </row>
    <row r="2529" spans="1:6" ht="15" customHeight="1">
      <c r="A2529" s="383" t="s">
        <v>8870</v>
      </c>
      <c r="B2529" s="402" t="s">
        <v>7847</v>
      </c>
      <c r="C2529" s="388" t="s">
        <v>6737</v>
      </c>
      <c r="D2529" s="417" t="s">
        <v>8528</v>
      </c>
      <c r="E2529" s="388" t="s">
        <v>56</v>
      </c>
      <c r="F2529" s="378">
        <v>1</v>
      </c>
    </row>
    <row r="2530" spans="1:6" ht="15" customHeight="1">
      <c r="A2530" s="383" t="s">
        <v>8870</v>
      </c>
      <c r="B2530" s="402" t="s">
        <v>7848</v>
      </c>
      <c r="C2530" s="388" t="s">
        <v>8828</v>
      </c>
      <c r="D2530" s="417" t="s">
        <v>8529</v>
      </c>
      <c r="E2530" s="388" t="s">
        <v>56</v>
      </c>
      <c r="F2530" s="378">
        <v>1</v>
      </c>
    </row>
    <row r="2531" spans="1:6" ht="15" customHeight="1">
      <c r="A2531" s="383" t="s">
        <v>8870</v>
      </c>
      <c r="B2531" s="402" t="s">
        <v>7849</v>
      </c>
      <c r="C2531" s="388" t="s">
        <v>8724</v>
      </c>
      <c r="D2531" s="417" t="s">
        <v>8530</v>
      </c>
      <c r="E2531" s="388" t="s">
        <v>56</v>
      </c>
      <c r="F2531" s="378">
        <v>1</v>
      </c>
    </row>
    <row r="2532" spans="1:6" ht="15" customHeight="1">
      <c r="A2532" s="383" t="s">
        <v>8870</v>
      </c>
      <c r="B2532" s="402" t="s">
        <v>7850</v>
      </c>
      <c r="C2532" s="388" t="s">
        <v>6826</v>
      </c>
      <c r="D2532" s="417" t="s">
        <v>4726</v>
      </c>
      <c r="E2532" s="388" t="s">
        <v>56</v>
      </c>
      <c r="F2532" s="380">
        <v>1</v>
      </c>
    </row>
    <row r="2533" spans="1:6" ht="15" customHeight="1">
      <c r="A2533" s="383" t="s">
        <v>8870</v>
      </c>
      <c r="B2533" s="402" t="s">
        <v>6732</v>
      </c>
      <c r="C2533" s="388" t="s">
        <v>6684</v>
      </c>
      <c r="D2533" s="417" t="s">
        <v>6731</v>
      </c>
      <c r="E2533" s="388" t="s">
        <v>56</v>
      </c>
      <c r="F2533" s="378">
        <v>1</v>
      </c>
    </row>
    <row r="2534" spans="1:6" ht="15" customHeight="1">
      <c r="A2534" s="383" t="s">
        <v>8870</v>
      </c>
      <c r="B2534" s="402" t="s">
        <v>6884</v>
      </c>
      <c r="C2534" s="388" t="s">
        <v>6684</v>
      </c>
      <c r="D2534" s="417" t="s">
        <v>6731</v>
      </c>
      <c r="E2534" s="388" t="s">
        <v>56</v>
      </c>
      <c r="F2534" s="378">
        <v>1</v>
      </c>
    </row>
    <row r="2535" spans="1:6" ht="15" customHeight="1">
      <c r="A2535" s="383" t="s">
        <v>8870</v>
      </c>
      <c r="B2535" s="402" t="s">
        <v>7851</v>
      </c>
      <c r="C2535" s="388" t="s">
        <v>6684</v>
      </c>
      <c r="D2535" s="417" t="s">
        <v>6731</v>
      </c>
      <c r="E2535" s="388" t="s">
        <v>56</v>
      </c>
      <c r="F2535" s="378">
        <v>1</v>
      </c>
    </row>
    <row r="2536" spans="1:6" ht="15" customHeight="1">
      <c r="A2536" s="383" t="s">
        <v>8870</v>
      </c>
      <c r="B2536" s="402" t="s">
        <v>7852</v>
      </c>
      <c r="C2536" s="388" t="s">
        <v>6689</v>
      </c>
      <c r="D2536" s="417" t="s">
        <v>6698</v>
      </c>
      <c r="E2536" s="388" t="s">
        <v>56</v>
      </c>
      <c r="F2536" s="378">
        <v>1</v>
      </c>
    </row>
    <row r="2537" spans="1:6" ht="15" customHeight="1">
      <c r="A2537" s="383" t="s">
        <v>8870</v>
      </c>
      <c r="B2537" s="402" t="s">
        <v>7853</v>
      </c>
      <c r="C2537" s="388" t="s">
        <v>6689</v>
      </c>
      <c r="D2537" s="417" t="s">
        <v>6698</v>
      </c>
      <c r="E2537" s="388" t="s">
        <v>56</v>
      </c>
      <c r="F2537" s="378">
        <v>1</v>
      </c>
    </row>
    <row r="2538" spans="1:6" ht="15" customHeight="1">
      <c r="A2538" s="383" t="s">
        <v>8870</v>
      </c>
      <c r="B2538" s="402" t="s">
        <v>6725</v>
      </c>
      <c r="C2538" s="388" t="s">
        <v>6689</v>
      </c>
      <c r="D2538" s="417" t="s">
        <v>6698</v>
      </c>
      <c r="E2538" s="388" t="s">
        <v>56</v>
      </c>
      <c r="F2538" s="380">
        <v>1</v>
      </c>
    </row>
    <row r="2539" spans="1:6" ht="15" customHeight="1">
      <c r="A2539" s="383" t="s">
        <v>8870</v>
      </c>
      <c r="B2539" s="402" t="s">
        <v>7854</v>
      </c>
      <c r="C2539" s="388" t="s">
        <v>6689</v>
      </c>
      <c r="D2539" s="417" t="s">
        <v>6698</v>
      </c>
      <c r="E2539" s="388" t="s">
        <v>56</v>
      </c>
      <c r="F2539" s="378">
        <v>1</v>
      </c>
    </row>
    <row r="2540" spans="1:6" ht="15" customHeight="1">
      <c r="A2540" s="383" t="s">
        <v>8870</v>
      </c>
      <c r="B2540" s="402" t="s">
        <v>7855</v>
      </c>
      <c r="C2540" s="388" t="s">
        <v>8761</v>
      </c>
      <c r="D2540" s="417" t="s">
        <v>8531</v>
      </c>
      <c r="E2540" s="388" t="s">
        <v>67</v>
      </c>
      <c r="F2540" s="378">
        <v>1</v>
      </c>
    </row>
    <row r="2541" spans="1:6" ht="15" customHeight="1">
      <c r="A2541" s="383" t="s">
        <v>8870</v>
      </c>
      <c r="B2541" s="402" t="s">
        <v>7856</v>
      </c>
      <c r="C2541" s="388" t="s">
        <v>6737</v>
      </c>
      <c r="D2541" s="417" t="s">
        <v>6735</v>
      </c>
      <c r="E2541" s="388" t="s">
        <v>56</v>
      </c>
      <c r="F2541" s="378">
        <v>1</v>
      </c>
    </row>
    <row r="2542" spans="1:6" ht="15" customHeight="1">
      <c r="A2542" s="383" t="s">
        <v>8870</v>
      </c>
      <c r="B2542" s="402" t="s">
        <v>6736</v>
      </c>
      <c r="C2542" s="388" t="s">
        <v>6690</v>
      </c>
      <c r="D2542" s="417" t="s">
        <v>6735</v>
      </c>
      <c r="E2542" s="388" t="s">
        <v>56</v>
      </c>
      <c r="F2542" s="378">
        <v>1</v>
      </c>
    </row>
    <row r="2543" spans="1:6" ht="15" customHeight="1">
      <c r="A2543" s="383" t="s">
        <v>8870</v>
      </c>
      <c r="B2543" s="402" t="s">
        <v>7857</v>
      </c>
      <c r="C2543" s="388" t="s">
        <v>6737</v>
      </c>
      <c r="D2543" s="417" t="s">
        <v>6735</v>
      </c>
      <c r="E2543" s="388" t="s">
        <v>56</v>
      </c>
      <c r="F2543" s="378">
        <v>1</v>
      </c>
    </row>
    <row r="2544" spans="1:6" ht="15" customHeight="1">
      <c r="A2544" s="383" t="s">
        <v>8870</v>
      </c>
      <c r="B2544" s="402" t="s">
        <v>7858</v>
      </c>
      <c r="C2544" s="388" t="s">
        <v>8812</v>
      </c>
      <c r="D2544" s="417" t="s">
        <v>8533</v>
      </c>
      <c r="E2544" s="388" t="s">
        <v>56</v>
      </c>
      <c r="F2544" s="380">
        <v>1</v>
      </c>
    </row>
    <row r="2545" spans="1:6" ht="15" customHeight="1">
      <c r="A2545" s="383" t="s">
        <v>8870</v>
      </c>
      <c r="B2545" s="402" t="s">
        <v>7859</v>
      </c>
      <c r="C2545" s="388" t="s">
        <v>8748</v>
      </c>
      <c r="D2545" s="417" t="s">
        <v>8532</v>
      </c>
      <c r="E2545" s="388" t="s">
        <v>56</v>
      </c>
      <c r="F2545" s="378">
        <v>1</v>
      </c>
    </row>
    <row r="2546" spans="1:6" ht="15" customHeight="1">
      <c r="A2546" s="383" t="s">
        <v>8870</v>
      </c>
      <c r="B2546" s="402" t="s">
        <v>7860</v>
      </c>
      <c r="C2546" s="388" t="s">
        <v>8829</v>
      </c>
      <c r="D2546" s="417" t="s">
        <v>8534</v>
      </c>
      <c r="E2546" s="388" t="s">
        <v>220</v>
      </c>
      <c r="F2546" s="378">
        <v>1</v>
      </c>
    </row>
    <row r="2547" spans="1:6" ht="15" customHeight="1">
      <c r="A2547" s="383" t="s">
        <v>8870</v>
      </c>
      <c r="B2547" s="402" t="s">
        <v>7861</v>
      </c>
      <c r="C2547" s="388" t="s">
        <v>8749</v>
      </c>
      <c r="D2547" s="417" t="s">
        <v>8535</v>
      </c>
      <c r="E2547" s="388" t="s">
        <v>56</v>
      </c>
      <c r="F2547" s="378">
        <v>1</v>
      </c>
    </row>
    <row r="2548" spans="1:6" ht="15" customHeight="1">
      <c r="A2548" s="383" t="s">
        <v>8870</v>
      </c>
      <c r="B2548" s="402" t="s">
        <v>7862</v>
      </c>
      <c r="C2548" s="388" t="s">
        <v>8749</v>
      </c>
      <c r="D2548" s="417" t="s">
        <v>8535</v>
      </c>
      <c r="E2548" s="388" t="s">
        <v>56</v>
      </c>
      <c r="F2548" s="378">
        <v>1</v>
      </c>
    </row>
    <row r="2549" spans="1:6" ht="15" customHeight="1">
      <c r="A2549" s="383" t="s">
        <v>8870</v>
      </c>
      <c r="B2549" s="402" t="s">
        <v>6917</v>
      </c>
      <c r="C2549" s="388" t="s">
        <v>6904</v>
      </c>
      <c r="D2549" s="417" t="s">
        <v>6916</v>
      </c>
      <c r="E2549" s="388" t="s">
        <v>56</v>
      </c>
      <c r="F2549" s="378">
        <v>1</v>
      </c>
    </row>
    <row r="2550" spans="1:6" ht="15" customHeight="1">
      <c r="A2550" s="383" t="s">
        <v>8870</v>
      </c>
      <c r="B2550" s="402" t="s">
        <v>6724</v>
      </c>
      <c r="C2550" s="388" t="s">
        <v>6687</v>
      </c>
      <c r="D2550" s="417" t="s">
        <v>6700</v>
      </c>
      <c r="E2550" s="388" t="s">
        <v>56</v>
      </c>
      <c r="F2550" s="380">
        <v>1</v>
      </c>
    </row>
    <row r="2551" spans="1:6" ht="15" customHeight="1">
      <c r="A2551" s="383" t="s">
        <v>8870</v>
      </c>
      <c r="B2551" s="402" t="s">
        <v>6900</v>
      </c>
      <c r="C2551" s="388" t="s">
        <v>6901</v>
      </c>
      <c r="D2551" s="417" t="s">
        <v>6899</v>
      </c>
      <c r="E2551" s="388" t="s">
        <v>56</v>
      </c>
      <c r="F2551" s="378">
        <v>1</v>
      </c>
    </row>
    <row r="2552" spans="1:6" ht="15" customHeight="1">
      <c r="A2552" s="383" t="s">
        <v>8870</v>
      </c>
      <c r="B2552" s="402" t="s">
        <v>7067</v>
      </c>
      <c r="C2552" s="388" t="s">
        <v>6742</v>
      </c>
      <c r="D2552" s="417" t="s">
        <v>6769</v>
      </c>
      <c r="E2552" s="388" t="s">
        <v>56</v>
      </c>
      <c r="F2552" s="378">
        <v>1</v>
      </c>
    </row>
    <row r="2553" spans="1:6" ht="15" customHeight="1">
      <c r="A2553" s="383" t="s">
        <v>8870</v>
      </c>
      <c r="B2553" s="402" t="s">
        <v>6852</v>
      </c>
      <c r="C2553" s="388" t="s">
        <v>6742</v>
      </c>
      <c r="D2553" s="417" t="s">
        <v>6769</v>
      </c>
      <c r="E2553" s="388" t="s">
        <v>56</v>
      </c>
      <c r="F2553" s="378">
        <v>1</v>
      </c>
    </row>
    <row r="2554" spans="1:6" ht="15" customHeight="1">
      <c r="A2554" s="383" t="s">
        <v>8870</v>
      </c>
      <c r="B2554" s="402" t="s">
        <v>7863</v>
      </c>
      <c r="C2554" s="388" t="s">
        <v>6742</v>
      </c>
      <c r="D2554" s="417" t="s">
        <v>6769</v>
      </c>
      <c r="E2554" s="388" t="s">
        <v>56</v>
      </c>
      <c r="F2554" s="378">
        <v>1</v>
      </c>
    </row>
    <row r="2555" spans="1:6" ht="15" customHeight="1">
      <c r="A2555" s="383" t="s">
        <v>8870</v>
      </c>
      <c r="B2555" s="402" t="s">
        <v>7864</v>
      </c>
      <c r="C2555" s="388" t="s">
        <v>6826</v>
      </c>
      <c r="D2555" s="417" t="s">
        <v>8536</v>
      </c>
      <c r="E2555" s="388" t="s">
        <v>56</v>
      </c>
      <c r="F2555" s="378">
        <v>1</v>
      </c>
    </row>
    <row r="2556" spans="1:6" ht="15" customHeight="1">
      <c r="A2556" s="383" t="s">
        <v>8870</v>
      </c>
      <c r="B2556" s="402" t="s">
        <v>7865</v>
      </c>
      <c r="C2556" s="388" t="s">
        <v>8820</v>
      </c>
      <c r="D2556" s="417" t="s">
        <v>8537</v>
      </c>
      <c r="E2556" s="388" t="s">
        <v>56</v>
      </c>
      <c r="F2556" s="380">
        <v>1</v>
      </c>
    </row>
    <row r="2557" spans="1:6" ht="15" customHeight="1">
      <c r="A2557" s="383" t="s">
        <v>8870</v>
      </c>
      <c r="B2557" s="402" t="s">
        <v>7866</v>
      </c>
      <c r="C2557" s="388" t="s">
        <v>8763</v>
      </c>
      <c r="D2557" s="417" t="s">
        <v>8538</v>
      </c>
      <c r="E2557" s="388" t="s">
        <v>220</v>
      </c>
      <c r="F2557" s="378">
        <v>1</v>
      </c>
    </row>
    <row r="2558" spans="1:6" ht="15" customHeight="1">
      <c r="A2558" s="383" t="s">
        <v>8870</v>
      </c>
      <c r="B2558" s="402" t="s">
        <v>7867</v>
      </c>
      <c r="C2558" s="388" t="s">
        <v>8763</v>
      </c>
      <c r="D2558" s="417" t="s">
        <v>8538</v>
      </c>
      <c r="E2558" s="388" t="s">
        <v>220</v>
      </c>
      <c r="F2558" s="378">
        <v>1</v>
      </c>
    </row>
    <row r="2559" spans="1:6" ht="15" customHeight="1">
      <c r="A2559" s="383" t="s">
        <v>8870</v>
      </c>
      <c r="B2559" s="402" t="s">
        <v>7868</v>
      </c>
      <c r="C2559" s="388" t="s">
        <v>6864</v>
      </c>
      <c r="D2559" s="417" t="s">
        <v>8539</v>
      </c>
      <c r="E2559" s="388" t="s">
        <v>56</v>
      </c>
      <c r="F2559" s="378">
        <v>1</v>
      </c>
    </row>
    <row r="2560" spans="1:6" ht="15" customHeight="1">
      <c r="A2560" s="383" t="s">
        <v>8870</v>
      </c>
      <c r="B2560" s="402" t="s">
        <v>7869</v>
      </c>
      <c r="C2560" s="388" t="s">
        <v>6864</v>
      </c>
      <c r="D2560" s="417" t="s">
        <v>8539</v>
      </c>
      <c r="E2560" s="388" t="s">
        <v>56</v>
      </c>
      <c r="F2560" s="378">
        <v>1</v>
      </c>
    </row>
    <row r="2561" spans="1:6" ht="15" customHeight="1">
      <c r="A2561" s="383" t="s">
        <v>8870</v>
      </c>
      <c r="B2561" s="402" t="s">
        <v>7870</v>
      </c>
      <c r="C2561" s="388" t="s">
        <v>7112</v>
      </c>
      <c r="D2561" s="417" t="s">
        <v>8540</v>
      </c>
      <c r="E2561" s="388" t="s">
        <v>67</v>
      </c>
      <c r="F2561" s="378">
        <v>1</v>
      </c>
    </row>
    <row r="2562" spans="1:6" ht="15" customHeight="1">
      <c r="A2562" s="383" t="s">
        <v>8870</v>
      </c>
      <c r="B2562" s="402" t="s">
        <v>7871</v>
      </c>
      <c r="C2562" s="388" t="s">
        <v>6737</v>
      </c>
      <c r="D2562" s="417" t="s">
        <v>8541</v>
      </c>
      <c r="E2562" s="388" t="s">
        <v>56</v>
      </c>
      <c r="F2562" s="380">
        <v>1</v>
      </c>
    </row>
    <row r="2563" spans="1:6" ht="15" customHeight="1">
      <c r="A2563" s="383" t="s">
        <v>8870</v>
      </c>
      <c r="B2563" s="402" t="s">
        <v>7872</v>
      </c>
      <c r="C2563" s="388" t="s">
        <v>6691</v>
      </c>
      <c r="D2563" s="417" t="s">
        <v>8542</v>
      </c>
      <c r="E2563" s="388" t="s">
        <v>56</v>
      </c>
      <c r="F2563" s="378">
        <v>1</v>
      </c>
    </row>
    <row r="2564" spans="1:6" ht="15" customHeight="1">
      <c r="A2564" s="383" t="s">
        <v>8870</v>
      </c>
      <c r="B2564" s="402" t="s">
        <v>7873</v>
      </c>
      <c r="C2564" s="388" t="s">
        <v>6684</v>
      </c>
      <c r="D2564" s="417" t="s">
        <v>6710</v>
      </c>
      <c r="E2564" s="388" t="s">
        <v>56</v>
      </c>
      <c r="F2564" s="378">
        <v>1</v>
      </c>
    </row>
    <row r="2565" spans="1:6" ht="15" customHeight="1">
      <c r="A2565" s="383" t="s">
        <v>8870</v>
      </c>
      <c r="B2565" s="402" t="s">
        <v>6726</v>
      </c>
      <c r="C2565" s="388" t="s">
        <v>6684</v>
      </c>
      <c r="D2565" s="417" t="s">
        <v>6710</v>
      </c>
      <c r="E2565" s="388" t="s">
        <v>56</v>
      </c>
      <c r="F2565" s="378">
        <v>1</v>
      </c>
    </row>
    <row r="2566" spans="1:6" ht="15" customHeight="1">
      <c r="A2566" s="383" t="s">
        <v>8870</v>
      </c>
      <c r="B2566" s="402" t="s">
        <v>7054</v>
      </c>
      <c r="C2566" s="388" t="s">
        <v>6684</v>
      </c>
      <c r="D2566" s="417" t="s">
        <v>4751</v>
      </c>
      <c r="E2566" s="388" t="s">
        <v>56</v>
      </c>
      <c r="F2566" s="378">
        <v>1</v>
      </c>
    </row>
    <row r="2567" spans="1:6" ht="15" customHeight="1">
      <c r="A2567" s="383" t="s">
        <v>8870</v>
      </c>
      <c r="B2567" s="402" t="s">
        <v>8853</v>
      </c>
      <c r="C2567" s="388" t="s">
        <v>6690</v>
      </c>
      <c r="D2567" s="417" t="s">
        <v>8846</v>
      </c>
      <c r="E2567" s="388" t="s">
        <v>56</v>
      </c>
      <c r="F2567" s="378">
        <v>1</v>
      </c>
    </row>
    <row r="2568" spans="1:6" ht="15" customHeight="1">
      <c r="A2568" s="383" t="s">
        <v>8870</v>
      </c>
      <c r="B2568" s="402" t="s">
        <v>7874</v>
      </c>
      <c r="C2568" s="388" t="s">
        <v>8808</v>
      </c>
      <c r="D2568" s="417" t="s">
        <v>8372</v>
      </c>
      <c r="E2568" s="388" t="s">
        <v>56</v>
      </c>
      <c r="F2568" s="380">
        <v>1</v>
      </c>
    </row>
    <row r="2569" spans="1:6" ht="15" customHeight="1">
      <c r="A2569" s="383" t="s">
        <v>8870</v>
      </c>
      <c r="B2569" s="402" t="s">
        <v>6729</v>
      </c>
      <c r="C2569" s="388" t="s">
        <v>6684</v>
      </c>
      <c r="D2569" s="417" t="s">
        <v>6702</v>
      </c>
      <c r="E2569" s="388" t="s">
        <v>56</v>
      </c>
      <c r="F2569" s="378">
        <v>1</v>
      </c>
    </row>
    <row r="2570" spans="1:6" ht="15" customHeight="1">
      <c r="A2570" s="383" t="s">
        <v>8870</v>
      </c>
      <c r="B2570" s="402" t="s">
        <v>7875</v>
      </c>
      <c r="C2570" s="388" t="s">
        <v>6684</v>
      </c>
      <c r="D2570" s="417" t="s">
        <v>6702</v>
      </c>
      <c r="E2570" s="388" t="s">
        <v>56</v>
      </c>
      <c r="F2570" s="378">
        <v>1</v>
      </c>
    </row>
    <row r="2571" spans="1:6" ht="15" customHeight="1">
      <c r="A2571" s="383" t="s">
        <v>8870</v>
      </c>
      <c r="B2571" s="402" t="s">
        <v>7876</v>
      </c>
      <c r="C2571" s="388" t="s">
        <v>6684</v>
      </c>
      <c r="D2571" s="417" t="s">
        <v>6702</v>
      </c>
      <c r="E2571" s="388" t="s">
        <v>56</v>
      </c>
      <c r="F2571" s="378">
        <v>1</v>
      </c>
    </row>
    <row r="2572" spans="1:6" ht="15" customHeight="1">
      <c r="A2572" s="383" t="s">
        <v>8870</v>
      </c>
      <c r="B2572" s="402" t="s">
        <v>6739</v>
      </c>
      <c r="C2572" s="388" t="s">
        <v>6684</v>
      </c>
      <c r="D2572" s="417" t="s">
        <v>6702</v>
      </c>
      <c r="E2572" s="388" t="s">
        <v>56</v>
      </c>
      <c r="F2572" s="378">
        <v>1</v>
      </c>
    </row>
    <row r="2573" spans="1:6" ht="15" customHeight="1">
      <c r="A2573" s="383" t="s">
        <v>8870</v>
      </c>
      <c r="B2573" s="402" t="s">
        <v>7877</v>
      </c>
      <c r="C2573" s="388" t="s">
        <v>6684</v>
      </c>
      <c r="D2573" s="417" t="s">
        <v>6702</v>
      </c>
      <c r="E2573" s="388" t="s">
        <v>56</v>
      </c>
      <c r="F2573" s="378">
        <v>1</v>
      </c>
    </row>
    <row r="2574" spans="1:6" ht="15" customHeight="1">
      <c r="A2574" s="383" t="s">
        <v>8870</v>
      </c>
      <c r="B2574" s="402" t="s">
        <v>7057</v>
      </c>
      <c r="C2574" s="388" t="s">
        <v>7058</v>
      </c>
      <c r="D2574" s="417" t="s">
        <v>7056</v>
      </c>
      <c r="E2574" s="388" t="s">
        <v>56</v>
      </c>
      <c r="F2574" s="380">
        <v>1</v>
      </c>
    </row>
    <row r="2575" spans="1:6" ht="15" customHeight="1">
      <c r="A2575" s="383" t="s">
        <v>8870</v>
      </c>
      <c r="B2575" s="402" t="s">
        <v>7878</v>
      </c>
      <c r="C2575" s="388" t="s">
        <v>8830</v>
      </c>
      <c r="D2575" s="417" t="s">
        <v>8543</v>
      </c>
      <c r="E2575" s="388" t="s">
        <v>67</v>
      </c>
      <c r="F2575" s="378">
        <v>1</v>
      </c>
    </row>
    <row r="2576" spans="1:6" ht="15" customHeight="1">
      <c r="A2576" s="383" t="s">
        <v>8870</v>
      </c>
      <c r="B2576" s="402" t="s">
        <v>7879</v>
      </c>
      <c r="C2576" s="388" t="s">
        <v>7112</v>
      </c>
      <c r="D2576" s="417" t="s">
        <v>8544</v>
      </c>
      <c r="E2576" s="388" t="s">
        <v>67</v>
      </c>
      <c r="F2576" s="378">
        <v>1</v>
      </c>
    </row>
    <row r="2577" spans="1:6" ht="15" customHeight="1">
      <c r="A2577" s="383" t="s">
        <v>8870</v>
      </c>
      <c r="B2577" s="402" t="s">
        <v>6797</v>
      </c>
      <c r="C2577" s="388" t="s">
        <v>6690</v>
      </c>
      <c r="D2577" s="417" t="s">
        <v>6714</v>
      </c>
      <c r="E2577" s="388" t="s">
        <v>56</v>
      </c>
      <c r="F2577" s="378">
        <v>1</v>
      </c>
    </row>
    <row r="2578" spans="1:6" ht="15" customHeight="1">
      <c r="A2578" s="383" t="s">
        <v>8870</v>
      </c>
      <c r="B2578" s="402" t="s">
        <v>7880</v>
      </c>
      <c r="C2578" s="388" t="s">
        <v>7086</v>
      </c>
      <c r="D2578" s="417" t="s">
        <v>8545</v>
      </c>
      <c r="E2578" s="388" t="s">
        <v>56</v>
      </c>
      <c r="F2578" s="378">
        <v>1</v>
      </c>
    </row>
    <row r="2579" spans="1:6" ht="15" customHeight="1">
      <c r="A2579" s="383" t="s">
        <v>8870</v>
      </c>
      <c r="B2579" s="402" t="s">
        <v>7881</v>
      </c>
      <c r="C2579" s="388" t="s">
        <v>8831</v>
      </c>
      <c r="D2579" s="417" t="s">
        <v>8546</v>
      </c>
      <c r="E2579" s="388" t="s">
        <v>220</v>
      </c>
      <c r="F2579" s="378">
        <v>1</v>
      </c>
    </row>
    <row r="2580" spans="1:6" ht="15" customHeight="1">
      <c r="A2580" s="383" t="s">
        <v>8870</v>
      </c>
      <c r="B2580" s="402" t="s">
        <v>7882</v>
      </c>
      <c r="C2580" s="388" t="s">
        <v>8831</v>
      </c>
      <c r="D2580" s="417" t="s">
        <v>8546</v>
      </c>
      <c r="E2580" s="388" t="s">
        <v>220</v>
      </c>
      <c r="F2580" s="380">
        <v>1</v>
      </c>
    </row>
    <row r="2581" spans="1:6" ht="15" customHeight="1">
      <c r="A2581" s="383" t="s">
        <v>8870</v>
      </c>
      <c r="B2581" s="402" t="s">
        <v>7883</v>
      </c>
      <c r="C2581" s="388" t="s">
        <v>6751</v>
      </c>
      <c r="D2581" s="417" t="s">
        <v>8547</v>
      </c>
      <c r="E2581" s="388" t="s">
        <v>220</v>
      </c>
      <c r="F2581" s="378">
        <v>1</v>
      </c>
    </row>
    <row r="2582" spans="1:6" ht="15" customHeight="1">
      <c r="A2582" s="383" t="s">
        <v>8870</v>
      </c>
      <c r="B2582" s="402" t="s">
        <v>7884</v>
      </c>
      <c r="C2582" s="388" t="s">
        <v>6826</v>
      </c>
      <c r="D2582" s="417" t="s">
        <v>8548</v>
      </c>
      <c r="E2582" s="388" t="s">
        <v>56</v>
      </c>
      <c r="F2582" s="378">
        <v>1</v>
      </c>
    </row>
    <row r="2583" spans="1:6" ht="15" customHeight="1">
      <c r="A2583" s="383" t="s">
        <v>8870</v>
      </c>
      <c r="B2583" s="402" t="s">
        <v>7885</v>
      </c>
      <c r="C2583" s="388" t="s">
        <v>8824</v>
      </c>
      <c r="D2583" s="417" t="s">
        <v>8549</v>
      </c>
      <c r="E2583" s="388" t="s">
        <v>56</v>
      </c>
      <c r="F2583" s="378">
        <v>1</v>
      </c>
    </row>
    <row r="2584" spans="1:6" ht="15" customHeight="1">
      <c r="A2584" s="383" t="s">
        <v>8870</v>
      </c>
      <c r="B2584" s="402" t="s">
        <v>7886</v>
      </c>
      <c r="C2584" s="388" t="s">
        <v>8764</v>
      </c>
      <c r="D2584" s="417" t="s">
        <v>8550</v>
      </c>
      <c r="E2584" s="388" t="s">
        <v>220</v>
      </c>
      <c r="F2584" s="378">
        <v>1</v>
      </c>
    </row>
    <row r="2585" spans="1:6" ht="15" customHeight="1">
      <c r="A2585" s="383" t="s">
        <v>8870</v>
      </c>
      <c r="B2585" s="402" t="s">
        <v>7887</v>
      </c>
      <c r="C2585" s="388" t="s">
        <v>8832</v>
      </c>
      <c r="D2585" s="417" t="s">
        <v>8551</v>
      </c>
      <c r="E2585" s="388" t="s">
        <v>56</v>
      </c>
      <c r="F2585" s="378">
        <v>1</v>
      </c>
    </row>
    <row r="2586" spans="1:6" ht="15" customHeight="1">
      <c r="A2586" s="383" t="s">
        <v>8870</v>
      </c>
      <c r="B2586" s="402" t="s">
        <v>7888</v>
      </c>
      <c r="C2586" s="388" t="s">
        <v>6826</v>
      </c>
      <c r="D2586" s="417" t="s">
        <v>8552</v>
      </c>
      <c r="E2586" s="388" t="s">
        <v>56</v>
      </c>
      <c r="F2586" s="380">
        <v>1</v>
      </c>
    </row>
    <row r="2587" spans="1:6" ht="15" customHeight="1">
      <c r="A2587" s="383" t="s">
        <v>8870</v>
      </c>
      <c r="B2587" s="402" t="s">
        <v>7889</v>
      </c>
      <c r="C2587" s="388" t="s">
        <v>6684</v>
      </c>
      <c r="D2587" s="417" t="s">
        <v>8553</v>
      </c>
      <c r="E2587" s="388" t="s">
        <v>56</v>
      </c>
      <c r="F2587" s="378">
        <v>1</v>
      </c>
    </row>
    <row r="2588" spans="1:6" ht="15" customHeight="1">
      <c r="A2588" s="383" t="s">
        <v>8870</v>
      </c>
      <c r="B2588" s="402" t="s">
        <v>7890</v>
      </c>
      <c r="C2588" s="388" t="s">
        <v>6684</v>
      </c>
      <c r="D2588" s="417" t="s">
        <v>8553</v>
      </c>
      <c r="E2588" s="388" t="s">
        <v>56</v>
      </c>
      <c r="F2588" s="378">
        <v>1</v>
      </c>
    </row>
    <row r="2589" spans="1:6" ht="15" customHeight="1">
      <c r="A2589" s="383" t="s">
        <v>8870</v>
      </c>
      <c r="B2589" s="402" t="s">
        <v>7891</v>
      </c>
      <c r="C2589" s="388" t="s">
        <v>6859</v>
      </c>
      <c r="D2589" s="417" t="s">
        <v>8554</v>
      </c>
      <c r="E2589" s="388" t="s">
        <v>30</v>
      </c>
      <c r="F2589" s="378">
        <v>1</v>
      </c>
    </row>
    <row r="2590" spans="1:6" ht="15" customHeight="1">
      <c r="A2590" s="383" t="s">
        <v>8870</v>
      </c>
      <c r="B2590" s="402" t="s">
        <v>7892</v>
      </c>
      <c r="C2590" s="388" t="s">
        <v>6690</v>
      </c>
      <c r="D2590" s="417" t="s">
        <v>8555</v>
      </c>
      <c r="E2590" s="388" t="s">
        <v>56</v>
      </c>
      <c r="F2590" s="378">
        <v>1</v>
      </c>
    </row>
    <row r="2591" spans="1:6" ht="15" customHeight="1">
      <c r="A2591" s="383" t="s">
        <v>8870</v>
      </c>
      <c r="B2591" s="402" t="s">
        <v>7893</v>
      </c>
      <c r="C2591" s="388" t="s">
        <v>6737</v>
      </c>
      <c r="D2591" s="417" t="s">
        <v>8555</v>
      </c>
      <c r="E2591" s="388" t="s">
        <v>56</v>
      </c>
      <c r="F2591" s="378">
        <v>1</v>
      </c>
    </row>
    <row r="2592" spans="1:6" ht="15" customHeight="1">
      <c r="A2592" s="383" t="s">
        <v>8870</v>
      </c>
      <c r="B2592" s="402" t="s">
        <v>7894</v>
      </c>
      <c r="C2592" s="388" t="s">
        <v>6737</v>
      </c>
      <c r="D2592" s="417" t="s">
        <v>8555</v>
      </c>
      <c r="E2592" s="388" t="s">
        <v>56</v>
      </c>
      <c r="F2592" s="380">
        <v>1</v>
      </c>
    </row>
    <row r="2593" spans="1:6" ht="15" customHeight="1">
      <c r="A2593" s="383" t="s">
        <v>8870</v>
      </c>
      <c r="B2593" s="402" t="s">
        <v>7895</v>
      </c>
      <c r="C2593" s="388" t="s">
        <v>7116</v>
      </c>
      <c r="D2593" s="417" t="s">
        <v>5224</v>
      </c>
      <c r="E2593" s="388" t="s">
        <v>56</v>
      </c>
      <c r="F2593" s="378">
        <v>1</v>
      </c>
    </row>
    <row r="2594" spans="1:6" ht="15" customHeight="1">
      <c r="A2594" s="383" t="s">
        <v>8870</v>
      </c>
      <c r="B2594" s="402" t="s">
        <v>7896</v>
      </c>
      <c r="C2594" s="388" t="s">
        <v>7116</v>
      </c>
      <c r="D2594" s="417" t="s">
        <v>5224</v>
      </c>
      <c r="E2594" s="388" t="s">
        <v>56</v>
      </c>
      <c r="F2594" s="378">
        <v>1</v>
      </c>
    </row>
    <row r="2595" spans="1:6" ht="15" customHeight="1">
      <c r="A2595" s="383" t="s">
        <v>8870</v>
      </c>
      <c r="B2595" s="402" t="s">
        <v>7897</v>
      </c>
      <c r="C2595" s="388" t="s">
        <v>7116</v>
      </c>
      <c r="D2595" s="417" t="s">
        <v>5224</v>
      </c>
      <c r="E2595" s="388" t="s">
        <v>56</v>
      </c>
      <c r="F2595" s="378">
        <v>1</v>
      </c>
    </row>
    <row r="2596" spans="1:6" ht="15" customHeight="1">
      <c r="A2596" s="383" t="s">
        <v>8870</v>
      </c>
      <c r="B2596" s="402" t="s">
        <v>7898</v>
      </c>
      <c r="C2596" s="388" t="s">
        <v>8731</v>
      </c>
      <c r="D2596" s="417" t="s">
        <v>8556</v>
      </c>
      <c r="E2596" s="388" t="s">
        <v>220</v>
      </c>
      <c r="F2596" s="378">
        <v>1</v>
      </c>
    </row>
    <row r="2597" spans="1:6" ht="15" customHeight="1">
      <c r="A2597" s="383" t="s">
        <v>8870</v>
      </c>
      <c r="B2597" s="402" t="s">
        <v>7899</v>
      </c>
      <c r="C2597" s="388" t="s">
        <v>8731</v>
      </c>
      <c r="D2597" s="417" t="s">
        <v>8556</v>
      </c>
      <c r="E2597" s="388" t="s">
        <v>220</v>
      </c>
      <c r="F2597" s="378">
        <v>1</v>
      </c>
    </row>
    <row r="2598" spans="1:6" ht="15" customHeight="1">
      <c r="A2598" s="383" t="s">
        <v>8870</v>
      </c>
      <c r="B2598" s="402" t="s">
        <v>7900</v>
      </c>
      <c r="C2598" s="388" t="s">
        <v>8785</v>
      </c>
      <c r="D2598" s="417" t="s">
        <v>8557</v>
      </c>
      <c r="E2598" s="388" t="s">
        <v>220</v>
      </c>
      <c r="F2598" s="380">
        <v>1</v>
      </c>
    </row>
    <row r="2599" spans="1:6" ht="15" customHeight="1">
      <c r="A2599" s="383" t="s">
        <v>8870</v>
      </c>
      <c r="B2599" s="402" t="s">
        <v>7901</v>
      </c>
      <c r="C2599" s="388" t="s">
        <v>8785</v>
      </c>
      <c r="D2599" s="417" t="s">
        <v>8557</v>
      </c>
      <c r="E2599" s="388" t="s">
        <v>220</v>
      </c>
      <c r="F2599" s="378">
        <v>1</v>
      </c>
    </row>
    <row r="2600" spans="1:6" ht="15" customHeight="1">
      <c r="A2600" s="383" t="s">
        <v>8870</v>
      </c>
      <c r="B2600" s="402" t="s">
        <v>7902</v>
      </c>
      <c r="C2600" s="388" t="s">
        <v>8785</v>
      </c>
      <c r="D2600" s="417" t="s">
        <v>8557</v>
      </c>
      <c r="E2600" s="388" t="s">
        <v>220</v>
      </c>
      <c r="F2600" s="378">
        <v>1</v>
      </c>
    </row>
    <row r="2601" spans="1:6" ht="15" customHeight="1">
      <c r="A2601" s="383" t="s">
        <v>8870</v>
      </c>
      <c r="B2601" s="402" t="s">
        <v>7903</v>
      </c>
      <c r="C2601" s="388" t="s">
        <v>8785</v>
      </c>
      <c r="D2601" s="417" t="s">
        <v>8557</v>
      </c>
      <c r="E2601" s="388" t="s">
        <v>220</v>
      </c>
      <c r="F2601" s="378">
        <v>1</v>
      </c>
    </row>
    <row r="2602" spans="1:6" ht="15" customHeight="1">
      <c r="A2602" s="383" t="s">
        <v>8870</v>
      </c>
      <c r="B2602" s="402" t="s">
        <v>7904</v>
      </c>
      <c r="C2602" s="388" t="s">
        <v>8731</v>
      </c>
      <c r="D2602" s="417" t="s">
        <v>8558</v>
      </c>
      <c r="E2602" s="388" t="s">
        <v>220</v>
      </c>
      <c r="F2602" s="378">
        <v>1</v>
      </c>
    </row>
    <row r="2603" spans="1:6" ht="15" customHeight="1">
      <c r="A2603" s="383" t="s">
        <v>8870</v>
      </c>
      <c r="B2603" s="402" t="s">
        <v>7905</v>
      </c>
      <c r="C2603" s="388" t="s">
        <v>6826</v>
      </c>
      <c r="D2603" s="417" t="s">
        <v>8559</v>
      </c>
      <c r="E2603" s="388" t="s">
        <v>56</v>
      </c>
      <c r="F2603" s="378">
        <v>1</v>
      </c>
    </row>
    <row r="2604" spans="1:6" ht="15" customHeight="1">
      <c r="A2604" s="383" t="s">
        <v>8870</v>
      </c>
      <c r="B2604" s="402" t="s">
        <v>7906</v>
      </c>
      <c r="C2604" s="388" t="s">
        <v>6826</v>
      </c>
      <c r="D2604" s="417" t="s">
        <v>8559</v>
      </c>
      <c r="E2604" s="388" t="s">
        <v>56</v>
      </c>
      <c r="F2604" s="380">
        <v>1</v>
      </c>
    </row>
    <row r="2605" spans="1:6" ht="15" customHeight="1">
      <c r="A2605" s="383" t="s">
        <v>8870</v>
      </c>
      <c r="B2605" s="402" t="s">
        <v>7907</v>
      </c>
      <c r="C2605" s="388" t="s">
        <v>6826</v>
      </c>
      <c r="D2605" s="417" t="s">
        <v>8559</v>
      </c>
      <c r="E2605" s="388" t="s">
        <v>56</v>
      </c>
      <c r="F2605" s="378">
        <v>1</v>
      </c>
    </row>
    <row r="2606" spans="1:6" ht="15" customHeight="1">
      <c r="A2606" s="383" t="s">
        <v>8870</v>
      </c>
      <c r="B2606" s="402" t="s">
        <v>7908</v>
      </c>
      <c r="C2606" s="388" t="s">
        <v>6742</v>
      </c>
      <c r="D2606" s="417" t="s">
        <v>8560</v>
      </c>
      <c r="E2606" s="388" t="s">
        <v>56</v>
      </c>
      <c r="F2606" s="378">
        <v>1</v>
      </c>
    </row>
    <row r="2607" spans="1:6" ht="15" customHeight="1">
      <c r="A2607" s="383" t="s">
        <v>8870</v>
      </c>
      <c r="B2607" s="402" t="s">
        <v>7909</v>
      </c>
      <c r="C2607" s="388" t="s">
        <v>6808</v>
      </c>
      <c r="D2607" s="417" t="s">
        <v>8560</v>
      </c>
      <c r="E2607" s="388" t="s">
        <v>56</v>
      </c>
      <c r="F2607" s="378">
        <v>1</v>
      </c>
    </row>
    <row r="2608" spans="1:6" ht="15" customHeight="1">
      <c r="A2608" s="383" t="s">
        <v>8870</v>
      </c>
      <c r="B2608" s="402" t="s">
        <v>7910</v>
      </c>
      <c r="C2608" s="388" t="s">
        <v>8785</v>
      </c>
      <c r="D2608" s="417" t="s">
        <v>8561</v>
      </c>
      <c r="E2608" s="388" t="s">
        <v>220</v>
      </c>
      <c r="F2608" s="378">
        <v>1</v>
      </c>
    </row>
    <row r="2609" spans="1:6" ht="15" customHeight="1">
      <c r="A2609" s="383" t="s">
        <v>8870</v>
      </c>
      <c r="B2609" s="402" t="s">
        <v>7911</v>
      </c>
      <c r="C2609" s="388" t="s">
        <v>8834</v>
      </c>
      <c r="D2609" s="417" t="s">
        <v>8562</v>
      </c>
      <c r="E2609" s="388" t="s">
        <v>220</v>
      </c>
      <c r="F2609" s="378">
        <v>1</v>
      </c>
    </row>
    <row r="2610" spans="1:6" ht="15" customHeight="1">
      <c r="A2610" s="383" t="s">
        <v>8870</v>
      </c>
      <c r="B2610" s="402" t="s">
        <v>7912</v>
      </c>
      <c r="C2610" s="388" t="s">
        <v>8835</v>
      </c>
      <c r="D2610" s="417" t="s">
        <v>8563</v>
      </c>
      <c r="E2610" s="388" t="s">
        <v>220</v>
      </c>
      <c r="F2610" s="380">
        <v>1</v>
      </c>
    </row>
    <row r="2611" spans="1:6" ht="15" customHeight="1">
      <c r="A2611" s="383" t="s">
        <v>8870</v>
      </c>
      <c r="B2611" s="402" t="s">
        <v>6952</v>
      </c>
      <c r="C2611" s="388" t="s">
        <v>6776</v>
      </c>
      <c r="D2611" s="417" t="s">
        <v>6951</v>
      </c>
      <c r="E2611" s="388" t="s">
        <v>56</v>
      </c>
      <c r="F2611" s="378">
        <v>1</v>
      </c>
    </row>
    <row r="2612" spans="1:6" ht="15" customHeight="1">
      <c r="A2612" s="383" t="s">
        <v>8870</v>
      </c>
      <c r="B2612" s="402" t="s">
        <v>7913</v>
      </c>
      <c r="C2612" s="388" t="s">
        <v>6808</v>
      </c>
      <c r="D2612" s="417" t="s">
        <v>6964</v>
      </c>
      <c r="E2612" s="388" t="s">
        <v>56</v>
      </c>
      <c r="F2612" s="378">
        <v>1</v>
      </c>
    </row>
    <row r="2613" spans="1:6" ht="15" customHeight="1">
      <c r="A2613" s="383" t="s">
        <v>8870</v>
      </c>
      <c r="B2613" s="402" t="s">
        <v>6965</v>
      </c>
      <c r="C2613" s="388" t="s">
        <v>6808</v>
      </c>
      <c r="D2613" s="417" t="s">
        <v>6964</v>
      </c>
      <c r="E2613" s="388" t="s">
        <v>56</v>
      </c>
      <c r="F2613" s="378">
        <v>1</v>
      </c>
    </row>
    <row r="2614" spans="1:6" ht="15" customHeight="1">
      <c r="A2614" s="383" t="s">
        <v>8870</v>
      </c>
      <c r="B2614" s="402" t="s">
        <v>7071</v>
      </c>
      <c r="C2614" s="388" t="s">
        <v>7020</v>
      </c>
      <c r="D2614" s="417" t="s">
        <v>7070</v>
      </c>
      <c r="E2614" s="388" t="s">
        <v>56</v>
      </c>
      <c r="F2614" s="378">
        <v>1</v>
      </c>
    </row>
    <row r="2615" spans="1:6" ht="15" customHeight="1">
      <c r="A2615" s="383" t="s">
        <v>8870</v>
      </c>
      <c r="B2615" s="402" t="s">
        <v>6679</v>
      </c>
      <c r="C2615" s="388" t="s">
        <v>6771</v>
      </c>
      <c r="D2615" s="417" t="s">
        <v>6715</v>
      </c>
      <c r="E2615" s="388" t="s">
        <v>56</v>
      </c>
      <c r="F2615" s="378">
        <v>1</v>
      </c>
    </row>
    <row r="2616" spans="1:6" ht="15" customHeight="1">
      <c r="A2616" s="383" t="s">
        <v>8870</v>
      </c>
      <c r="B2616" s="402" t="s">
        <v>7914</v>
      </c>
      <c r="C2616" s="388" t="s">
        <v>8731</v>
      </c>
      <c r="D2616" s="417" t="s">
        <v>8564</v>
      </c>
      <c r="E2616" s="388" t="s">
        <v>220</v>
      </c>
      <c r="F2616" s="380">
        <v>1</v>
      </c>
    </row>
    <row r="2617" spans="1:6" ht="15" customHeight="1">
      <c r="A2617" s="383" t="s">
        <v>8870</v>
      </c>
      <c r="B2617" s="402" t="s">
        <v>7915</v>
      </c>
      <c r="C2617" s="388" t="s">
        <v>8787</v>
      </c>
      <c r="D2617" s="417" t="s">
        <v>8565</v>
      </c>
      <c r="E2617" s="388" t="s">
        <v>56</v>
      </c>
      <c r="F2617" s="378">
        <v>1</v>
      </c>
    </row>
    <row r="2618" spans="1:6" ht="15" customHeight="1">
      <c r="A2618" s="383" t="s">
        <v>8870</v>
      </c>
      <c r="B2618" s="402" t="s">
        <v>7916</v>
      </c>
      <c r="C2618" s="388" t="s">
        <v>8729</v>
      </c>
      <c r="D2618" s="417" t="s">
        <v>8566</v>
      </c>
      <c r="E2618" s="388" t="s">
        <v>220</v>
      </c>
      <c r="F2618" s="378">
        <v>1</v>
      </c>
    </row>
    <row r="2619" spans="1:6" ht="15" customHeight="1">
      <c r="A2619" s="383" t="s">
        <v>8870</v>
      </c>
      <c r="B2619" s="402" t="s">
        <v>7149</v>
      </c>
      <c r="C2619" s="388" t="s">
        <v>7086</v>
      </c>
      <c r="D2619" s="417" t="s">
        <v>7148</v>
      </c>
      <c r="E2619" s="388" t="s">
        <v>56</v>
      </c>
      <c r="F2619" s="378">
        <v>1</v>
      </c>
    </row>
    <row r="2620" spans="1:6" ht="15" customHeight="1">
      <c r="A2620" s="383" t="s">
        <v>8870</v>
      </c>
      <c r="B2620" s="402" t="s">
        <v>7917</v>
      </c>
      <c r="C2620" s="388" t="s">
        <v>8762</v>
      </c>
      <c r="D2620" s="417" t="s">
        <v>8567</v>
      </c>
      <c r="E2620" s="388" t="s">
        <v>220</v>
      </c>
      <c r="F2620" s="378">
        <v>1</v>
      </c>
    </row>
    <row r="2621" spans="1:6" ht="15" customHeight="1">
      <c r="A2621" s="383" t="s">
        <v>8870</v>
      </c>
      <c r="B2621" s="402" t="s">
        <v>6832</v>
      </c>
      <c r="C2621" s="388" t="s">
        <v>6742</v>
      </c>
      <c r="D2621" s="417" t="s">
        <v>6831</v>
      </c>
      <c r="E2621" s="388" t="s">
        <v>56</v>
      </c>
      <c r="F2621" s="378">
        <v>1</v>
      </c>
    </row>
    <row r="2622" spans="1:6" ht="15" customHeight="1">
      <c r="A2622" s="383" t="s">
        <v>8870</v>
      </c>
      <c r="B2622" s="402" t="s">
        <v>6986</v>
      </c>
      <c r="C2622" s="388" t="s">
        <v>6683</v>
      </c>
      <c r="D2622" s="417" t="s">
        <v>6985</v>
      </c>
      <c r="E2622" s="388" t="s">
        <v>56</v>
      </c>
      <c r="F2622" s="380">
        <v>1</v>
      </c>
    </row>
    <row r="2623" spans="1:6" ht="15" customHeight="1">
      <c r="A2623" s="383" t="s">
        <v>8870</v>
      </c>
      <c r="B2623" s="402" t="s">
        <v>7918</v>
      </c>
      <c r="C2623" s="388" t="s">
        <v>6683</v>
      </c>
      <c r="D2623" s="417" t="s">
        <v>8568</v>
      </c>
      <c r="E2623" s="388" t="s">
        <v>56</v>
      </c>
      <c r="F2623" s="378">
        <v>1</v>
      </c>
    </row>
    <row r="2624" spans="1:6" ht="15" customHeight="1">
      <c r="A2624" s="383" t="s">
        <v>8870</v>
      </c>
      <c r="B2624" s="402" t="s">
        <v>7919</v>
      </c>
      <c r="C2624" s="388" t="s">
        <v>8765</v>
      </c>
      <c r="D2624" s="417" t="s">
        <v>8569</v>
      </c>
      <c r="E2624" s="388" t="s">
        <v>56</v>
      </c>
      <c r="F2624" s="378">
        <v>1</v>
      </c>
    </row>
    <row r="2625" spans="1:6" ht="15" customHeight="1">
      <c r="A2625" s="383" t="s">
        <v>8870</v>
      </c>
      <c r="B2625" s="402" t="s">
        <v>7920</v>
      </c>
      <c r="C2625" s="388" t="s">
        <v>8765</v>
      </c>
      <c r="D2625" s="417" t="s">
        <v>8569</v>
      </c>
      <c r="E2625" s="388" t="s">
        <v>56</v>
      </c>
      <c r="F2625" s="378">
        <v>1</v>
      </c>
    </row>
    <row r="2626" spans="1:6" ht="15" customHeight="1">
      <c r="A2626" s="383" t="s">
        <v>8870</v>
      </c>
      <c r="B2626" s="402" t="s">
        <v>7921</v>
      </c>
      <c r="C2626" s="388" t="s">
        <v>8731</v>
      </c>
      <c r="D2626" s="417" t="s">
        <v>8570</v>
      </c>
      <c r="E2626" s="388" t="s">
        <v>220</v>
      </c>
      <c r="F2626" s="378">
        <v>1</v>
      </c>
    </row>
    <row r="2627" spans="1:6" ht="15" customHeight="1">
      <c r="A2627" s="383" t="s">
        <v>8870</v>
      </c>
      <c r="B2627" s="402" t="s">
        <v>7091</v>
      </c>
      <c r="C2627" s="388" t="s">
        <v>6826</v>
      </c>
      <c r="D2627" s="417" t="s">
        <v>7090</v>
      </c>
      <c r="E2627" s="388" t="s">
        <v>56</v>
      </c>
      <c r="F2627" s="378">
        <v>1</v>
      </c>
    </row>
    <row r="2628" spans="1:6" ht="15" customHeight="1">
      <c r="A2628" s="383" t="s">
        <v>8870</v>
      </c>
      <c r="B2628" s="402" t="s">
        <v>7922</v>
      </c>
      <c r="C2628" s="388" t="s">
        <v>8808</v>
      </c>
      <c r="D2628" s="417" t="s">
        <v>8571</v>
      </c>
      <c r="E2628" s="388" t="s">
        <v>56</v>
      </c>
      <c r="F2628" s="380">
        <v>1</v>
      </c>
    </row>
    <row r="2629" spans="1:6" ht="15" customHeight="1">
      <c r="A2629" s="383" t="s">
        <v>8870</v>
      </c>
      <c r="B2629" s="402" t="s">
        <v>7923</v>
      </c>
      <c r="C2629" s="388" t="s">
        <v>6826</v>
      </c>
      <c r="D2629" s="417" t="s">
        <v>8571</v>
      </c>
      <c r="E2629" s="388" t="s">
        <v>56</v>
      </c>
      <c r="F2629" s="378">
        <v>1</v>
      </c>
    </row>
    <row r="2630" spans="1:6" ht="15" customHeight="1">
      <c r="A2630" s="383" t="s">
        <v>8870</v>
      </c>
      <c r="B2630" s="402" t="s">
        <v>7924</v>
      </c>
      <c r="C2630" s="388" t="s">
        <v>6826</v>
      </c>
      <c r="D2630" s="417" t="s">
        <v>8572</v>
      </c>
      <c r="E2630" s="388" t="s">
        <v>56</v>
      </c>
      <c r="F2630" s="378">
        <v>1</v>
      </c>
    </row>
    <row r="2631" spans="1:6" ht="15" customHeight="1">
      <c r="A2631" s="383" t="s">
        <v>8870</v>
      </c>
      <c r="B2631" s="402" t="s">
        <v>7925</v>
      </c>
      <c r="C2631" s="388" t="s">
        <v>6805</v>
      </c>
      <c r="D2631" s="417" t="s">
        <v>8573</v>
      </c>
      <c r="E2631" s="388" t="s">
        <v>56</v>
      </c>
      <c r="F2631" s="378">
        <v>1</v>
      </c>
    </row>
    <row r="2632" spans="1:6" ht="15" customHeight="1">
      <c r="A2632" s="383" t="s">
        <v>8870</v>
      </c>
      <c r="B2632" s="402" t="s">
        <v>7926</v>
      </c>
      <c r="C2632" s="388" t="s">
        <v>6690</v>
      </c>
      <c r="D2632" s="417" t="s">
        <v>8574</v>
      </c>
      <c r="E2632" s="388" t="s">
        <v>56</v>
      </c>
      <c r="F2632" s="378">
        <v>1</v>
      </c>
    </row>
    <row r="2633" spans="1:6" ht="15" customHeight="1">
      <c r="A2633" s="383" t="s">
        <v>8870</v>
      </c>
      <c r="B2633" s="402" t="s">
        <v>7927</v>
      </c>
      <c r="C2633" s="388" t="s">
        <v>8728</v>
      </c>
      <c r="D2633" s="417" t="s">
        <v>8575</v>
      </c>
      <c r="E2633" s="388" t="s">
        <v>56</v>
      </c>
      <c r="F2633" s="378">
        <v>1</v>
      </c>
    </row>
    <row r="2634" spans="1:6" ht="15" customHeight="1">
      <c r="A2634" s="383" t="s">
        <v>8870</v>
      </c>
      <c r="B2634" s="402" t="s">
        <v>7928</v>
      </c>
      <c r="C2634" s="388" t="s">
        <v>8746</v>
      </c>
      <c r="D2634" s="417" t="s">
        <v>8576</v>
      </c>
      <c r="E2634" s="388" t="s">
        <v>67</v>
      </c>
      <c r="F2634" s="380">
        <v>1</v>
      </c>
    </row>
    <row r="2635" spans="1:6" ht="15" customHeight="1">
      <c r="A2635" s="383" t="s">
        <v>8870</v>
      </c>
      <c r="B2635" s="402" t="s">
        <v>7929</v>
      </c>
      <c r="C2635" s="388" t="s">
        <v>6864</v>
      </c>
      <c r="D2635" s="417" t="s">
        <v>8577</v>
      </c>
      <c r="E2635" s="388" t="s">
        <v>56</v>
      </c>
      <c r="F2635" s="378">
        <v>1</v>
      </c>
    </row>
    <row r="2636" spans="1:6" ht="15" customHeight="1">
      <c r="A2636" s="383" t="s">
        <v>8870</v>
      </c>
      <c r="B2636" s="402" t="s">
        <v>7930</v>
      </c>
      <c r="C2636" s="388" t="s">
        <v>6864</v>
      </c>
      <c r="D2636" s="417" t="s">
        <v>8577</v>
      </c>
      <c r="E2636" s="388" t="s">
        <v>56</v>
      </c>
      <c r="F2636" s="378">
        <v>1</v>
      </c>
    </row>
    <row r="2637" spans="1:6" ht="15" customHeight="1">
      <c r="A2637" s="383" t="s">
        <v>8870</v>
      </c>
      <c r="B2637" s="402" t="s">
        <v>7931</v>
      </c>
      <c r="C2637" s="388" t="s">
        <v>6864</v>
      </c>
      <c r="D2637" s="417" t="s">
        <v>8577</v>
      </c>
      <c r="E2637" s="388" t="s">
        <v>56</v>
      </c>
      <c r="F2637" s="378">
        <v>1</v>
      </c>
    </row>
    <row r="2638" spans="1:6" ht="15" customHeight="1">
      <c r="A2638" s="383" t="s">
        <v>8870</v>
      </c>
      <c r="B2638" s="402" t="s">
        <v>7932</v>
      </c>
      <c r="C2638" s="388" t="s">
        <v>7142</v>
      </c>
      <c r="D2638" s="417" t="s">
        <v>8578</v>
      </c>
      <c r="E2638" s="388" t="s">
        <v>56</v>
      </c>
      <c r="F2638" s="378">
        <v>1</v>
      </c>
    </row>
    <row r="2639" spans="1:6" ht="15" customHeight="1">
      <c r="A2639" s="383" t="s">
        <v>8870</v>
      </c>
      <c r="B2639" s="402" t="s">
        <v>7933</v>
      </c>
      <c r="C2639" s="388" t="s">
        <v>7142</v>
      </c>
      <c r="D2639" s="417" t="s">
        <v>8578</v>
      </c>
      <c r="E2639" s="388" t="s">
        <v>56</v>
      </c>
      <c r="F2639" s="378">
        <v>1</v>
      </c>
    </row>
    <row r="2640" spans="1:6" ht="15" customHeight="1">
      <c r="A2640" s="383" t="s">
        <v>8870</v>
      </c>
      <c r="B2640" s="402" t="s">
        <v>7934</v>
      </c>
      <c r="C2640" s="388" t="s">
        <v>6826</v>
      </c>
      <c r="D2640" s="417" t="s">
        <v>8579</v>
      </c>
      <c r="E2640" s="388" t="s">
        <v>56</v>
      </c>
      <c r="F2640" s="380">
        <v>1</v>
      </c>
    </row>
    <row r="2641" spans="1:6" ht="15" customHeight="1">
      <c r="A2641" s="383" t="s">
        <v>8870</v>
      </c>
      <c r="B2641" s="402" t="s">
        <v>7935</v>
      </c>
      <c r="C2641" s="388" t="s">
        <v>8836</v>
      </c>
      <c r="D2641" s="417" t="s">
        <v>8580</v>
      </c>
      <c r="E2641" s="388" t="s">
        <v>56</v>
      </c>
      <c r="F2641" s="378">
        <v>1</v>
      </c>
    </row>
    <row r="2642" spans="1:6" ht="15" customHeight="1">
      <c r="A2642" s="383" t="s">
        <v>8870</v>
      </c>
      <c r="B2642" s="402" t="s">
        <v>7936</v>
      </c>
      <c r="C2642" s="388" t="s">
        <v>8757</v>
      </c>
      <c r="D2642" s="417" t="s">
        <v>8581</v>
      </c>
      <c r="E2642" s="388" t="s">
        <v>220</v>
      </c>
      <c r="F2642" s="378">
        <v>1</v>
      </c>
    </row>
    <row r="2643" spans="1:6" ht="15" customHeight="1">
      <c r="A2643" s="383" t="s">
        <v>8870</v>
      </c>
      <c r="B2643" s="402" t="s">
        <v>7937</v>
      </c>
      <c r="C2643" s="388" t="s">
        <v>6682</v>
      </c>
      <c r="D2643" s="417" t="s">
        <v>8582</v>
      </c>
      <c r="E2643" s="388" t="s">
        <v>56</v>
      </c>
      <c r="F2643" s="378">
        <v>1</v>
      </c>
    </row>
    <row r="2644" spans="1:6" ht="15" customHeight="1">
      <c r="A2644" s="383" t="s">
        <v>8870</v>
      </c>
      <c r="B2644" s="402" t="s">
        <v>7938</v>
      </c>
      <c r="C2644" s="388" t="s">
        <v>6887</v>
      </c>
      <c r="D2644" s="417" t="s">
        <v>6942</v>
      </c>
      <c r="E2644" s="388" t="s">
        <v>56</v>
      </c>
      <c r="F2644" s="378">
        <v>1</v>
      </c>
    </row>
    <row r="2645" spans="1:6" ht="15" customHeight="1">
      <c r="A2645" s="383" t="s">
        <v>8870</v>
      </c>
      <c r="B2645" s="402" t="s">
        <v>6943</v>
      </c>
      <c r="C2645" s="388" t="s">
        <v>6887</v>
      </c>
      <c r="D2645" s="417" t="s">
        <v>6942</v>
      </c>
      <c r="E2645" s="388" t="s">
        <v>56</v>
      </c>
      <c r="F2645" s="378">
        <v>1</v>
      </c>
    </row>
    <row r="2646" spans="1:6" ht="15" customHeight="1">
      <c r="A2646" s="383" t="s">
        <v>8870</v>
      </c>
      <c r="B2646" s="402" t="s">
        <v>6768</v>
      </c>
      <c r="C2646" s="388" t="s">
        <v>8837</v>
      </c>
      <c r="D2646" s="417" t="s">
        <v>6767</v>
      </c>
      <c r="E2646" s="388" t="s">
        <v>220</v>
      </c>
      <c r="F2646" s="380">
        <v>1</v>
      </c>
    </row>
    <row r="2647" spans="1:6" ht="15" customHeight="1">
      <c r="A2647" s="383" t="s">
        <v>8870</v>
      </c>
      <c r="B2647" s="402" t="s">
        <v>7939</v>
      </c>
      <c r="C2647" s="388" t="s">
        <v>8729</v>
      </c>
      <c r="D2647" s="417" t="s">
        <v>8583</v>
      </c>
      <c r="E2647" s="388" t="s">
        <v>220</v>
      </c>
      <c r="F2647" s="378">
        <v>1</v>
      </c>
    </row>
    <row r="2648" spans="1:6" ht="15" customHeight="1">
      <c r="A2648" s="383" t="s">
        <v>8870</v>
      </c>
      <c r="B2648" s="402" t="s">
        <v>7940</v>
      </c>
      <c r="C2648" s="388" t="s">
        <v>8776</v>
      </c>
      <c r="D2648" s="417" t="s">
        <v>8584</v>
      </c>
      <c r="E2648" s="388" t="s">
        <v>56</v>
      </c>
      <c r="F2648" s="378">
        <v>1</v>
      </c>
    </row>
    <row r="2649" spans="1:6" ht="15" customHeight="1">
      <c r="A2649" s="383" t="s">
        <v>8870</v>
      </c>
      <c r="B2649" s="402" t="s">
        <v>7941</v>
      </c>
      <c r="C2649" s="388" t="s">
        <v>8796</v>
      </c>
      <c r="D2649" s="417" t="s">
        <v>8585</v>
      </c>
      <c r="E2649" s="388" t="s">
        <v>220</v>
      </c>
      <c r="F2649" s="378">
        <v>1</v>
      </c>
    </row>
    <row r="2650" spans="1:6" ht="15" customHeight="1">
      <c r="A2650" s="383" t="s">
        <v>8870</v>
      </c>
      <c r="B2650" s="402" t="s">
        <v>7942</v>
      </c>
      <c r="C2650" s="388" t="s">
        <v>8796</v>
      </c>
      <c r="D2650" s="417" t="s">
        <v>8585</v>
      </c>
      <c r="E2650" s="388" t="s">
        <v>220</v>
      </c>
      <c r="F2650" s="378">
        <v>1</v>
      </c>
    </row>
    <row r="2651" spans="1:6" ht="15" customHeight="1">
      <c r="A2651" s="383" t="s">
        <v>8870</v>
      </c>
      <c r="B2651" s="402" t="s">
        <v>7943</v>
      </c>
      <c r="C2651" s="388" t="s">
        <v>6751</v>
      </c>
      <c r="D2651" s="417" t="s">
        <v>8586</v>
      </c>
      <c r="E2651" s="388" t="s">
        <v>220</v>
      </c>
      <c r="F2651" s="378">
        <v>1</v>
      </c>
    </row>
    <row r="2652" spans="1:6" ht="15" customHeight="1">
      <c r="A2652" s="383" t="s">
        <v>8870</v>
      </c>
      <c r="B2652" s="402" t="s">
        <v>7944</v>
      </c>
      <c r="C2652" s="388" t="s">
        <v>6793</v>
      </c>
      <c r="D2652" s="417" t="s">
        <v>8587</v>
      </c>
      <c r="E2652" s="388" t="s">
        <v>56</v>
      </c>
      <c r="F2652" s="380">
        <v>1</v>
      </c>
    </row>
    <row r="2653" spans="1:6" ht="15" customHeight="1">
      <c r="A2653" s="383" t="s">
        <v>8870</v>
      </c>
      <c r="B2653" s="402" t="s">
        <v>7945</v>
      </c>
      <c r="C2653" s="388" t="s">
        <v>6793</v>
      </c>
      <c r="D2653" s="417" t="s">
        <v>8587</v>
      </c>
      <c r="E2653" s="388" t="s">
        <v>56</v>
      </c>
      <c r="F2653" s="378">
        <v>1</v>
      </c>
    </row>
    <row r="2654" spans="1:6" ht="15" customHeight="1">
      <c r="A2654" s="383" t="s">
        <v>8870</v>
      </c>
      <c r="B2654" s="402" t="s">
        <v>7946</v>
      </c>
      <c r="C2654" s="388" t="s">
        <v>8754</v>
      </c>
      <c r="D2654" s="417" t="s">
        <v>8588</v>
      </c>
      <c r="E2654" s="388" t="s">
        <v>56</v>
      </c>
      <c r="F2654" s="378">
        <v>1</v>
      </c>
    </row>
    <row r="2655" spans="1:6" ht="15" customHeight="1">
      <c r="A2655" s="383" t="s">
        <v>8870</v>
      </c>
      <c r="B2655" s="402" t="s">
        <v>7947</v>
      </c>
      <c r="C2655" s="388" t="s">
        <v>6782</v>
      </c>
      <c r="D2655" s="417" t="s">
        <v>8589</v>
      </c>
      <c r="E2655" s="388" t="s">
        <v>56</v>
      </c>
      <c r="F2655" s="378">
        <v>1</v>
      </c>
    </row>
    <row r="2656" spans="1:6" ht="15" customHeight="1">
      <c r="A2656" s="383" t="s">
        <v>8870</v>
      </c>
      <c r="B2656" s="402" t="s">
        <v>7085</v>
      </c>
      <c r="C2656" s="388" t="s">
        <v>7086</v>
      </c>
      <c r="D2656" s="417" t="s">
        <v>7084</v>
      </c>
      <c r="E2656" s="388" t="s">
        <v>56</v>
      </c>
      <c r="F2656" s="378">
        <v>1</v>
      </c>
    </row>
    <row r="2657" spans="1:6" ht="15" customHeight="1">
      <c r="A2657" s="383" t="s">
        <v>8870</v>
      </c>
      <c r="B2657" s="402" t="s">
        <v>7948</v>
      </c>
      <c r="C2657" s="388" t="s">
        <v>8722</v>
      </c>
      <c r="D2657" s="417" t="s">
        <v>8590</v>
      </c>
      <c r="E2657" s="388" t="s">
        <v>67</v>
      </c>
      <c r="F2657" s="378">
        <v>1</v>
      </c>
    </row>
    <row r="2658" spans="1:6" ht="15" customHeight="1">
      <c r="A2658" s="383" t="s">
        <v>8870</v>
      </c>
      <c r="B2658" s="402" t="s">
        <v>7949</v>
      </c>
      <c r="C2658" s="388" t="s">
        <v>8722</v>
      </c>
      <c r="D2658" s="417" t="s">
        <v>8590</v>
      </c>
      <c r="E2658" s="388" t="s">
        <v>67</v>
      </c>
      <c r="F2658" s="380">
        <v>1</v>
      </c>
    </row>
    <row r="2659" spans="1:6" ht="15" customHeight="1">
      <c r="A2659" s="383" t="s">
        <v>8870</v>
      </c>
      <c r="B2659" s="402" t="s">
        <v>6795</v>
      </c>
      <c r="C2659" s="388" t="s">
        <v>6796</v>
      </c>
      <c r="D2659" s="417" t="s">
        <v>6794</v>
      </c>
      <c r="E2659" s="388" t="s">
        <v>56</v>
      </c>
      <c r="F2659" s="378">
        <v>1</v>
      </c>
    </row>
    <row r="2660" spans="1:6" ht="15" customHeight="1">
      <c r="A2660" s="383" t="s">
        <v>8870</v>
      </c>
      <c r="B2660" s="402" t="s">
        <v>7950</v>
      </c>
      <c r="C2660" s="388" t="s">
        <v>7112</v>
      </c>
      <c r="D2660" s="417" t="s">
        <v>7016</v>
      </c>
      <c r="E2660" s="388" t="s">
        <v>67</v>
      </c>
      <c r="F2660" s="378">
        <v>1</v>
      </c>
    </row>
    <row r="2661" spans="1:6" ht="15" customHeight="1">
      <c r="A2661" s="383" t="s">
        <v>8870</v>
      </c>
      <c r="B2661" s="402" t="s">
        <v>7951</v>
      </c>
      <c r="C2661" s="388" t="s">
        <v>7112</v>
      </c>
      <c r="D2661" s="417" t="s">
        <v>7016</v>
      </c>
      <c r="E2661" s="388" t="s">
        <v>67</v>
      </c>
      <c r="F2661" s="378">
        <v>1</v>
      </c>
    </row>
    <row r="2662" spans="1:6" ht="15" customHeight="1">
      <c r="A2662" s="383" t="s">
        <v>8870</v>
      </c>
      <c r="B2662" s="402" t="s">
        <v>7017</v>
      </c>
      <c r="C2662" s="388" t="s">
        <v>6840</v>
      </c>
      <c r="D2662" s="417" t="s">
        <v>7016</v>
      </c>
      <c r="E2662" s="388" t="s">
        <v>67</v>
      </c>
      <c r="F2662" s="378">
        <v>1</v>
      </c>
    </row>
    <row r="2663" spans="1:6" ht="15" customHeight="1">
      <c r="A2663" s="383" t="s">
        <v>8870</v>
      </c>
      <c r="B2663" s="402" t="s">
        <v>7952</v>
      </c>
      <c r="C2663" s="388" t="s">
        <v>6684</v>
      </c>
      <c r="D2663" s="417" t="s">
        <v>6697</v>
      </c>
      <c r="E2663" s="388" t="s">
        <v>56</v>
      </c>
      <c r="F2663" s="378">
        <v>1</v>
      </c>
    </row>
    <row r="2664" spans="1:6" ht="15" customHeight="1">
      <c r="A2664" s="383" t="s">
        <v>8870</v>
      </c>
      <c r="B2664" s="402" t="s">
        <v>7953</v>
      </c>
      <c r="C2664" s="388" t="s">
        <v>6684</v>
      </c>
      <c r="D2664" s="417" t="s">
        <v>6697</v>
      </c>
      <c r="E2664" s="388" t="s">
        <v>56</v>
      </c>
      <c r="F2664" s="380">
        <v>1</v>
      </c>
    </row>
    <row r="2665" spans="1:6" ht="15" customHeight="1">
      <c r="A2665" s="383" t="s">
        <v>8870</v>
      </c>
      <c r="B2665" s="402" t="s">
        <v>7954</v>
      </c>
      <c r="C2665" s="388" t="s">
        <v>6684</v>
      </c>
      <c r="D2665" s="417" t="s">
        <v>6697</v>
      </c>
      <c r="E2665" s="388" t="s">
        <v>56</v>
      </c>
      <c r="F2665" s="378">
        <v>1</v>
      </c>
    </row>
    <row r="2666" spans="1:6" ht="15" customHeight="1">
      <c r="A2666" s="383" t="s">
        <v>8870</v>
      </c>
      <c r="B2666" s="402" t="s">
        <v>7955</v>
      </c>
      <c r="C2666" s="388" t="s">
        <v>6684</v>
      </c>
      <c r="D2666" s="417" t="s">
        <v>6697</v>
      </c>
      <c r="E2666" s="388" t="s">
        <v>56</v>
      </c>
      <c r="F2666" s="378">
        <v>1</v>
      </c>
    </row>
    <row r="2667" spans="1:6" ht="15" customHeight="1">
      <c r="A2667" s="383" t="s">
        <v>8870</v>
      </c>
      <c r="B2667" s="402" t="s">
        <v>7956</v>
      </c>
      <c r="C2667" s="388" t="s">
        <v>6684</v>
      </c>
      <c r="D2667" s="417" t="s">
        <v>6697</v>
      </c>
      <c r="E2667" s="388" t="s">
        <v>56</v>
      </c>
      <c r="F2667" s="378">
        <v>1</v>
      </c>
    </row>
    <row r="2668" spans="1:6" ht="15" customHeight="1">
      <c r="A2668" s="383" t="s">
        <v>8870</v>
      </c>
      <c r="B2668" s="402" t="s">
        <v>7957</v>
      </c>
      <c r="C2668" s="388" t="s">
        <v>6684</v>
      </c>
      <c r="D2668" s="417" t="s">
        <v>6697</v>
      </c>
      <c r="E2668" s="388" t="s">
        <v>56</v>
      </c>
      <c r="F2668" s="378">
        <v>1</v>
      </c>
    </row>
    <row r="2669" spans="1:6" ht="15" customHeight="1">
      <c r="A2669" s="383" t="s">
        <v>8870</v>
      </c>
      <c r="B2669" s="402" t="s">
        <v>6727</v>
      </c>
      <c r="C2669" s="388" t="s">
        <v>6684</v>
      </c>
      <c r="D2669" s="417" t="s">
        <v>6697</v>
      </c>
      <c r="E2669" s="388" t="s">
        <v>56</v>
      </c>
      <c r="F2669" s="378">
        <v>1</v>
      </c>
    </row>
    <row r="2670" spans="1:6" ht="15" customHeight="1">
      <c r="A2670" s="383" t="s">
        <v>8870</v>
      </c>
      <c r="B2670" s="402" t="s">
        <v>6734</v>
      </c>
      <c r="C2670" s="388" t="s">
        <v>6684</v>
      </c>
      <c r="D2670" s="417" t="s">
        <v>6697</v>
      </c>
      <c r="E2670" s="388" t="s">
        <v>56</v>
      </c>
      <c r="F2670" s="380">
        <v>1</v>
      </c>
    </row>
    <row r="2671" spans="1:6" ht="15" customHeight="1">
      <c r="A2671" s="383" t="s">
        <v>8870</v>
      </c>
      <c r="B2671" s="402" t="s">
        <v>7958</v>
      </c>
      <c r="C2671" s="388" t="s">
        <v>6684</v>
      </c>
      <c r="D2671" s="417" t="s">
        <v>6697</v>
      </c>
      <c r="E2671" s="388" t="s">
        <v>56</v>
      </c>
      <c r="F2671" s="378">
        <v>1</v>
      </c>
    </row>
    <row r="2672" spans="1:6" ht="15" customHeight="1">
      <c r="A2672" s="383" t="s">
        <v>8870</v>
      </c>
      <c r="B2672" s="402" t="s">
        <v>6947</v>
      </c>
      <c r="C2672" s="388" t="s">
        <v>6684</v>
      </c>
      <c r="D2672" s="417" t="s">
        <v>6697</v>
      </c>
      <c r="E2672" s="388" t="s">
        <v>56</v>
      </c>
      <c r="F2672" s="378">
        <v>1</v>
      </c>
    </row>
    <row r="2673" spans="1:6" ht="15" customHeight="1">
      <c r="A2673" s="383" t="s">
        <v>8870</v>
      </c>
      <c r="B2673" s="402" t="s">
        <v>7108</v>
      </c>
      <c r="C2673" s="388" t="s">
        <v>6684</v>
      </c>
      <c r="D2673" s="417" t="s">
        <v>7107</v>
      </c>
      <c r="E2673" s="388" t="s">
        <v>56</v>
      </c>
      <c r="F2673" s="378">
        <v>1</v>
      </c>
    </row>
    <row r="2674" spans="1:6" ht="15" customHeight="1">
      <c r="A2674" s="383" t="s">
        <v>8870</v>
      </c>
      <c r="B2674" s="402" t="s">
        <v>7959</v>
      </c>
      <c r="C2674" s="388" t="s">
        <v>7096</v>
      </c>
      <c r="D2674" s="417" t="s">
        <v>8591</v>
      </c>
      <c r="E2674" s="388" t="s">
        <v>56</v>
      </c>
      <c r="F2674" s="378">
        <v>1</v>
      </c>
    </row>
    <row r="2675" spans="1:6" ht="15" customHeight="1">
      <c r="A2675" s="383" t="s">
        <v>8870</v>
      </c>
      <c r="B2675" s="402" t="s">
        <v>7960</v>
      </c>
      <c r="C2675" s="388" t="s">
        <v>8763</v>
      </c>
      <c r="D2675" s="417" t="s">
        <v>8592</v>
      </c>
      <c r="E2675" s="388" t="s">
        <v>220</v>
      </c>
      <c r="F2675" s="378">
        <v>1</v>
      </c>
    </row>
    <row r="2676" spans="1:6" ht="15" customHeight="1">
      <c r="A2676" s="383" t="s">
        <v>8870</v>
      </c>
      <c r="B2676" s="402" t="s">
        <v>7961</v>
      </c>
      <c r="C2676" s="388" t="s">
        <v>6687</v>
      </c>
      <c r="D2676" s="417" t="s">
        <v>8593</v>
      </c>
      <c r="E2676" s="388" t="s">
        <v>56</v>
      </c>
      <c r="F2676" s="380">
        <v>1</v>
      </c>
    </row>
    <row r="2677" spans="1:6" ht="15" customHeight="1">
      <c r="A2677" s="383" t="s">
        <v>8870</v>
      </c>
      <c r="B2677" s="402" t="s">
        <v>7962</v>
      </c>
      <c r="C2677" s="388" t="s">
        <v>8759</v>
      </c>
      <c r="D2677" s="417" t="s">
        <v>8594</v>
      </c>
      <c r="E2677" s="388" t="s">
        <v>220</v>
      </c>
      <c r="F2677" s="378">
        <v>1</v>
      </c>
    </row>
    <row r="2678" spans="1:6" ht="15" customHeight="1">
      <c r="A2678" s="383" t="s">
        <v>8870</v>
      </c>
      <c r="B2678" s="402" t="s">
        <v>7963</v>
      </c>
      <c r="C2678" s="388" t="s">
        <v>6683</v>
      </c>
      <c r="D2678" s="417" t="s">
        <v>6692</v>
      </c>
      <c r="E2678" s="388" t="s">
        <v>56</v>
      </c>
      <c r="F2678" s="378">
        <v>1</v>
      </c>
    </row>
    <row r="2679" spans="1:6" ht="15" customHeight="1">
      <c r="A2679" s="383" t="s">
        <v>8870</v>
      </c>
      <c r="B2679" s="402" t="s">
        <v>6760</v>
      </c>
      <c r="C2679" s="388" t="s">
        <v>6683</v>
      </c>
      <c r="D2679" s="417" t="s">
        <v>6692</v>
      </c>
      <c r="E2679" s="388" t="s">
        <v>56</v>
      </c>
      <c r="F2679" s="378">
        <v>1</v>
      </c>
    </row>
    <row r="2680" spans="1:6" ht="15" customHeight="1">
      <c r="A2680" s="383" t="s">
        <v>8870</v>
      </c>
      <c r="B2680" s="402" t="s">
        <v>7964</v>
      </c>
      <c r="C2680" s="388" t="s">
        <v>8814</v>
      </c>
      <c r="D2680" s="417" t="s">
        <v>8595</v>
      </c>
      <c r="E2680" s="388" t="s">
        <v>56</v>
      </c>
      <c r="F2680" s="378">
        <v>1</v>
      </c>
    </row>
    <row r="2681" spans="1:6" ht="15" customHeight="1">
      <c r="A2681" s="383" t="s">
        <v>8870</v>
      </c>
      <c r="B2681" s="402" t="s">
        <v>7965</v>
      </c>
      <c r="C2681" s="388" t="s">
        <v>8814</v>
      </c>
      <c r="D2681" s="417" t="s">
        <v>8595</v>
      </c>
      <c r="E2681" s="388" t="s">
        <v>56</v>
      </c>
      <c r="F2681" s="378">
        <v>1</v>
      </c>
    </row>
    <row r="2682" spans="1:6" ht="15" customHeight="1">
      <c r="A2682" s="383" t="s">
        <v>8870</v>
      </c>
      <c r="B2682" s="402" t="s">
        <v>6813</v>
      </c>
      <c r="C2682" s="388" t="s">
        <v>6814</v>
      </c>
      <c r="D2682" s="417" t="s">
        <v>6812</v>
      </c>
      <c r="E2682" s="388" t="s">
        <v>56</v>
      </c>
      <c r="F2682" s="380">
        <v>1</v>
      </c>
    </row>
    <row r="2683" spans="1:6" ht="15" customHeight="1">
      <c r="A2683" s="383" t="s">
        <v>8870</v>
      </c>
      <c r="B2683" s="402" t="s">
        <v>7966</v>
      </c>
      <c r="C2683" s="388" t="s">
        <v>8789</v>
      </c>
      <c r="D2683" s="417" t="s">
        <v>8596</v>
      </c>
      <c r="E2683" s="388" t="s">
        <v>56</v>
      </c>
      <c r="F2683" s="378">
        <v>1</v>
      </c>
    </row>
    <row r="2684" spans="1:6" ht="15" customHeight="1">
      <c r="A2684" s="383" t="s">
        <v>8870</v>
      </c>
      <c r="B2684" s="402" t="s">
        <v>7967</v>
      </c>
      <c r="C2684" s="388" t="s">
        <v>8839</v>
      </c>
      <c r="D2684" s="417" t="s">
        <v>8597</v>
      </c>
      <c r="E2684" s="388" t="s">
        <v>56</v>
      </c>
      <c r="F2684" s="378">
        <v>1</v>
      </c>
    </row>
    <row r="2685" spans="1:6" ht="15" customHeight="1">
      <c r="A2685" s="383" t="s">
        <v>8870</v>
      </c>
      <c r="B2685" s="402" t="s">
        <v>6939</v>
      </c>
      <c r="C2685" s="388" t="s">
        <v>6742</v>
      </c>
      <c r="D2685" s="417" t="s">
        <v>6938</v>
      </c>
      <c r="E2685" s="388" t="s">
        <v>56</v>
      </c>
      <c r="F2685" s="378">
        <v>1</v>
      </c>
    </row>
    <row r="2686" spans="1:6" ht="15" customHeight="1">
      <c r="A2686" s="383" t="s">
        <v>8870</v>
      </c>
      <c r="B2686" s="402" t="s">
        <v>7968</v>
      </c>
      <c r="C2686" s="388" t="s">
        <v>6742</v>
      </c>
      <c r="D2686" s="417" t="s">
        <v>8598</v>
      </c>
      <c r="E2686" s="388" t="s">
        <v>56</v>
      </c>
      <c r="F2686" s="378">
        <v>1</v>
      </c>
    </row>
    <row r="2687" spans="1:6" ht="15" customHeight="1">
      <c r="A2687" s="383" t="s">
        <v>8870</v>
      </c>
      <c r="B2687" s="402" t="s">
        <v>6866</v>
      </c>
      <c r="C2687" s="388" t="s">
        <v>6805</v>
      </c>
      <c r="D2687" s="417" t="s">
        <v>6865</v>
      </c>
      <c r="E2687" s="388" t="s">
        <v>56</v>
      </c>
      <c r="F2687" s="378">
        <v>1</v>
      </c>
    </row>
    <row r="2688" spans="1:6" ht="15" customHeight="1">
      <c r="A2688" s="383" t="s">
        <v>8870</v>
      </c>
      <c r="B2688" s="402" t="s">
        <v>7969</v>
      </c>
      <c r="C2688" s="388" t="s">
        <v>8787</v>
      </c>
      <c r="D2688" s="417" t="s">
        <v>8599</v>
      </c>
      <c r="E2688" s="388" t="s">
        <v>56</v>
      </c>
      <c r="F2688" s="380">
        <v>1</v>
      </c>
    </row>
    <row r="2689" spans="1:6" ht="15" customHeight="1">
      <c r="A2689" s="383" t="s">
        <v>8870</v>
      </c>
      <c r="B2689" s="402" t="s">
        <v>7970</v>
      </c>
      <c r="C2689" s="388" t="s">
        <v>8787</v>
      </c>
      <c r="D2689" s="417" t="s">
        <v>8599</v>
      </c>
      <c r="E2689" s="388" t="s">
        <v>56</v>
      </c>
      <c r="F2689" s="378">
        <v>1</v>
      </c>
    </row>
    <row r="2690" spans="1:6" ht="15" customHeight="1">
      <c r="A2690" s="383" t="s">
        <v>8870</v>
      </c>
      <c r="B2690" s="402" t="s">
        <v>7078</v>
      </c>
      <c r="C2690" s="388" t="s">
        <v>6808</v>
      </c>
      <c r="D2690" s="417" t="s">
        <v>7077</v>
      </c>
      <c r="E2690" s="388" t="s">
        <v>56</v>
      </c>
      <c r="F2690" s="378">
        <v>1</v>
      </c>
    </row>
    <row r="2691" spans="1:6" ht="15" customHeight="1">
      <c r="A2691" s="383" t="s">
        <v>8870</v>
      </c>
      <c r="B2691" s="402" t="s">
        <v>7971</v>
      </c>
      <c r="C2691" s="388" t="s">
        <v>8840</v>
      </c>
      <c r="D2691" s="417" t="s">
        <v>8600</v>
      </c>
      <c r="E2691" s="388" t="s">
        <v>56</v>
      </c>
      <c r="F2691" s="378">
        <v>1</v>
      </c>
    </row>
    <row r="2692" spans="1:6" ht="15" customHeight="1">
      <c r="A2692" s="383" t="s">
        <v>8870</v>
      </c>
      <c r="B2692" s="402" t="s">
        <v>7972</v>
      </c>
      <c r="C2692" s="388" t="s">
        <v>8745</v>
      </c>
      <c r="D2692" s="417" t="s">
        <v>8601</v>
      </c>
      <c r="E2692" s="388" t="s">
        <v>67</v>
      </c>
      <c r="F2692" s="378">
        <v>1</v>
      </c>
    </row>
    <row r="2693" spans="1:6" ht="15" customHeight="1">
      <c r="A2693" s="383" t="s">
        <v>8870</v>
      </c>
      <c r="B2693" s="402" t="s">
        <v>7973</v>
      </c>
      <c r="C2693" s="388" t="s">
        <v>6823</v>
      </c>
      <c r="D2693" s="417" t="s">
        <v>7082</v>
      </c>
      <c r="E2693" s="388" t="s">
        <v>56</v>
      </c>
      <c r="F2693" s="378">
        <v>1</v>
      </c>
    </row>
    <row r="2694" spans="1:6" ht="15" customHeight="1">
      <c r="A2694" s="383" t="s">
        <v>8870</v>
      </c>
      <c r="B2694" s="402" t="s">
        <v>7083</v>
      </c>
      <c r="C2694" s="388" t="s">
        <v>6823</v>
      </c>
      <c r="D2694" s="417" t="s">
        <v>7082</v>
      </c>
      <c r="E2694" s="388" t="s">
        <v>56</v>
      </c>
      <c r="F2694" s="380">
        <v>1</v>
      </c>
    </row>
    <row r="2695" spans="1:6" ht="15" customHeight="1">
      <c r="A2695" s="383" t="s">
        <v>8870</v>
      </c>
      <c r="B2695" s="402" t="s">
        <v>7974</v>
      </c>
      <c r="C2695" s="388" t="s">
        <v>8807</v>
      </c>
      <c r="D2695" s="417" t="s">
        <v>8602</v>
      </c>
      <c r="E2695" s="388" t="s">
        <v>56</v>
      </c>
      <c r="F2695" s="378">
        <v>1</v>
      </c>
    </row>
    <row r="2696" spans="1:6" ht="15" customHeight="1">
      <c r="A2696" s="383" t="s">
        <v>8870</v>
      </c>
      <c r="B2696" s="402" t="s">
        <v>7975</v>
      </c>
      <c r="C2696" s="388" t="s">
        <v>6826</v>
      </c>
      <c r="D2696" s="417" t="s">
        <v>8603</v>
      </c>
      <c r="E2696" s="388" t="s">
        <v>56</v>
      </c>
      <c r="F2696" s="378">
        <v>1</v>
      </c>
    </row>
    <row r="2697" spans="1:6" ht="15" customHeight="1">
      <c r="A2697" s="383" t="s">
        <v>8870</v>
      </c>
      <c r="B2697" s="402" t="s">
        <v>7976</v>
      </c>
      <c r="C2697" s="388" t="s">
        <v>8734</v>
      </c>
      <c r="D2697" s="417" t="s">
        <v>8604</v>
      </c>
      <c r="E2697" s="388" t="s">
        <v>56</v>
      </c>
      <c r="F2697" s="378">
        <v>1</v>
      </c>
    </row>
    <row r="2698" spans="1:6" ht="15" customHeight="1">
      <c r="A2698" s="383" t="s">
        <v>8870</v>
      </c>
      <c r="B2698" s="402" t="s">
        <v>7977</v>
      </c>
      <c r="C2698" s="388" t="s">
        <v>8728</v>
      </c>
      <c r="D2698" s="417" t="s">
        <v>8605</v>
      </c>
      <c r="E2698" s="388" t="s">
        <v>56</v>
      </c>
      <c r="F2698" s="378">
        <v>1</v>
      </c>
    </row>
    <row r="2699" spans="1:6" ht="15" customHeight="1">
      <c r="A2699" s="383" t="s">
        <v>8870</v>
      </c>
      <c r="B2699" s="402" t="s">
        <v>7978</v>
      </c>
      <c r="C2699" s="388" t="s">
        <v>8728</v>
      </c>
      <c r="D2699" s="417" t="s">
        <v>8605</v>
      </c>
      <c r="E2699" s="388" t="s">
        <v>56</v>
      </c>
      <c r="F2699" s="378">
        <v>1</v>
      </c>
    </row>
    <row r="2700" spans="1:6" ht="15" customHeight="1">
      <c r="A2700" s="383" t="s">
        <v>8870</v>
      </c>
      <c r="B2700" s="402" t="s">
        <v>7066</v>
      </c>
      <c r="C2700" s="388" t="s">
        <v>6742</v>
      </c>
      <c r="D2700" s="417" t="s">
        <v>7065</v>
      </c>
      <c r="E2700" s="388" t="s">
        <v>56</v>
      </c>
      <c r="F2700" s="380">
        <v>1</v>
      </c>
    </row>
    <row r="2701" spans="1:6" ht="15" customHeight="1">
      <c r="A2701" s="383" t="s">
        <v>8870</v>
      </c>
      <c r="B2701" s="402" t="s">
        <v>7979</v>
      </c>
      <c r="C2701" s="388" t="s">
        <v>6859</v>
      </c>
      <c r="D2701" s="417" t="s">
        <v>6630</v>
      </c>
      <c r="E2701" s="388" t="s">
        <v>30</v>
      </c>
      <c r="F2701" s="378">
        <v>1</v>
      </c>
    </row>
    <row r="2702" spans="1:6" ht="15" customHeight="1">
      <c r="A2702" s="383" t="s">
        <v>8870</v>
      </c>
      <c r="B2702" s="402" t="s">
        <v>7980</v>
      </c>
      <c r="C2702" s="388" t="s">
        <v>8749</v>
      </c>
      <c r="D2702" s="417" t="s">
        <v>8606</v>
      </c>
      <c r="E2702" s="388" t="s">
        <v>56</v>
      </c>
      <c r="F2702" s="378">
        <v>1</v>
      </c>
    </row>
    <row r="2703" spans="1:6" ht="15" customHeight="1">
      <c r="A2703" s="383" t="s">
        <v>8870</v>
      </c>
      <c r="B2703" s="402" t="s">
        <v>7981</v>
      </c>
      <c r="C2703" s="388" t="s">
        <v>8838</v>
      </c>
      <c r="D2703" s="417" t="s">
        <v>8607</v>
      </c>
      <c r="E2703" s="388" t="s">
        <v>56</v>
      </c>
      <c r="F2703" s="378">
        <v>1</v>
      </c>
    </row>
    <row r="2704" spans="1:6" ht="15" customHeight="1">
      <c r="A2704" s="383" t="s">
        <v>8870</v>
      </c>
      <c r="B2704" s="402" t="s">
        <v>7982</v>
      </c>
      <c r="C2704" s="388" t="s">
        <v>8838</v>
      </c>
      <c r="D2704" s="417" t="s">
        <v>8607</v>
      </c>
      <c r="E2704" s="388" t="s">
        <v>56</v>
      </c>
      <c r="F2704" s="378">
        <v>1</v>
      </c>
    </row>
    <row r="2705" spans="1:6" ht="15" customHeight="1">
      <c r="A2705" s="383" t="s">
        <v>8870</v>
      </c>
      <c r="B2705" s="402" t="s">
        <v>7983</v>
      </c>
      <c r="C2705" s="388" t="s">
        <v>8774</v>
      </c>
      <c r="D2705" s="417" t="s">
        <v>8608</v>
      </c>
      <c r="E2705" s="388" t="s">
        <v>220</v>
      </c>
      <c r="F2705" s="378">
        <v>1</v>
      </c>
    </row>
    <row r="2706" spans="1:6" ht="15" customHeight="1">
      <c r="A2706" s="383" t="s">
        <v>8870</v>
      </c>
      <c r="B2706" s="402" t="s">
        <v>7984</v>
      </c>
      <c r="C2706" s="388" t="s">
        <v>6690</v>
      </c>
      <c r="D2706" s="417" t="s">
        <v>7006</v>
      </c>
      <c r="E2706" s="388" t="s">
        <v>56</v>
      </c>
      <c r="F2706" s="380">
        <v>1</v>
      </c>
    </row>
    <row r="2707" spans="1:6" ht="15" customHeight="1">
      <c r="A2707" s="383" t="s">
        <v>8870</v>
      </c>
      <c r="B2707" s="402" t="s">
        <v>7985</v>
      </c>
      <c r="C2707" s="388" t="s">
        <v>6690</v>
      </c>
      <c r="D2707" s="417" t="s">
        <v>7006</v>
      </c>
      <c r="E2707" s="388" t="s">
        <v>56</v>
      </c>
      <c r="F2707" s="378">
        <v>1</v>
      </c>
    </row>
    <row r="2708" spans="1:6" ht="15" customHeight="1">
      <c r="A2708" s="383" t="s">
        <v>8870</v>
      </c>
      <c r="B2708" s="402" t="s">
        <v>7007</v>
      </c>
      <c r="C2708" s="388" t="s">
        <v>6690</v>
      </c>
      <c r="D2708" s="417" t="s">
        <v>7006</v>
      </c>
      <c r="E2708" s="388" t="s">
        <v>56</v>
      </c>
      <c r="F2708" s="378">
        <v>1</v>
      </c>
    </row>
    <row r="2709" spans="1:6" ht="15" customHeight="1">
      <c r="A2709" s="383" t="s">
        <v>8870</v>
      </c>
      <c r="B2709" s="402" t="s">
        <v>7986</v>
      </c>
      <c r="C2709" s="388" t="s">
        <v>6690</v>
      </c>
      <c r="D2709" s="417" t="s">
        <v>7006</v>
      </c>
      <c r="E2709" s="388" t="s">
        <v>56</v>
      </c>
      <c r="F2709" s="378">
        <v>1</v>
      </c>
    </row>
    <row r="2710" spans="1:6" ht="15" customHeight="1">
      <c r="A2710" s="383" t="s">
        <v>8870</v>
      </c>
      <c r="B2710" s="402" t="s">
        <v>7987</v>
      </c>
      <c r="C2710" s="388" t="s">
        <v>6737</v>
      </c>
      <c r="D2710" s="417" t="s">
        <v>7006</v>
      </c>
      <c r="E2710" s="388" t="s">
        <v>56</v>
      </c>
      <c r="F2710" s="378">
        <v>1</v>
      </c>
    </row>
    <row r="2711" spans="1:6" ht="15" customHeight="1">
      <c r="A2711" s="383" t="s">
        <v>8870</v>
      </c>
      <c r="B2711" s="402" t="s">
        <v>7988</v>
      </c>
      <c r="C2711" s="388" t="s">
        <v>6690</v>
      </c>
      <c r="D2711" s="417" t="s">
        <v>7006</v>
      </c>
      <c r="E2711" s="388" t="s">
        <v>56</v>
      </c>
      <c r="F2711" s="378">
        <v>1</v>
      </c>
    </row>
    <row r="2712" spans="1:6" ht="15" customHeight="1">
      <c r="A2712" s="383" t="s">
        <v>8870</v>
      </c>
      <c r="B2712" s="402" t="s">
        <v>7989</v>
      </c>
      <c r="C2712" s="388" t="s">
        <v>8814</v>
      </c>
      <c r="D2712" s="417" t="s">
        <v>8609</v>
      </c>
      <c r="E2712" s="388" t="s">
        <v>56</v>
      </c>
      <c r="F2712" s="380">
        <v>1</v>
      </c>
    </row>
    <row r="2713" spans="1:6" ht="15" customHeight="1">
      <c r="A2713" s="383" t="s">
        <v>8870</v>
      </c>
      <c r="B2713" s="402" t="s">
        <v>7990</v>
      </c>
      <c r="C2713" s="388" t="s">
        <v>8754</v>
      </c>
      <c r="D2713" s="417" t="s">
        <v>8610</v>
      </c>
      <c r="E2713" s="388" t="s">
        <v>56</v>
      </c>
      <c r="F2713" s="378">
        <v>1</v>
      </c>
    </row>
    <row r="2714" spans="1:6" ht="15" customHeight="1">
      <c r="A2714" s="383" t="s">
        <v>8870</v>
      </c>
      <c r="B2714" s="402" t="s">
        <v>7991</v>
      </c>
      <c r="C2714" s="388" t="s">
        <v>8808</v>
      </c>
      <c r="D2714" s="417" t="s">
        <v>8611</v>
      </c>
      <c r="E2714" s="388" t="s">
        <v>56</v>
      </c>
      <c r="F2714" s="378">
        <v>1</v>
      </c>
    </row>
    <row r="2715" spans="1:6" ht="15" customHeight="1">
      <c r="A2715" s="383" t="s">
        <v>8870</v>
      </c>
      <c r="B2715" s="402" t="s">
        <v>7992</v>
      </c>
      <c r="C2715" s="388" t="s">
        <v>8731</v>
      </c>
      <c r="D2715" s="417" t="s">
        <v>8612</v>
      </c>
      <c r="E2715" s="388" t="s">
        <v>220</v>
      </c>
      <c r="F2715" s="378">
        <v>1</v>
      </c>
    </row>
    <row r="2716" spans="1:6" ht="15" customHeight="1">
      <c r="A2716" s="383" t="s">
        <v>8870</v>
      </c>
      <c r="B2716" s="402" t="s">
        <v>7993</v>
      </c>
      <c r="C2716" s="388" t="s">
        <v>8731</v>
      </c>
      <c r="D2716" s="417" t="s">
        <v>8612</v>
      </c>
      <c r="E2716" s="388" t="s">
        <v>220</v>
      </c>
      <c r="F2716" s="378">
        <v>1</v>
      </c>
    </row>
    <row r="2717" spans="1:6" ht="15" customHeight="1">
      <c r="A2717" s="383" t="s">
        <v>8870</v>
      </c>
      <c r="B2717" s="402" t="s">
        <v>7994</v>
      </c>
      <c r="C2717" s="388" t="s">
        <v>8775</v>
      </c>
      <c r="D2717" s="417" t="s">
        <v>8613</v>
      </c>
      <c r="E2717" s="388" t="s">
        <v>56</v>
      </c>
      <c r="F2717" s="378">
        <v>1</v>
      </c>
    </row>
    <row r="2718" spans="1:6" ht="15" customHeight="1">
      <c r="A2718" s="383" t="s">
        <v>8870</v>
      </c>
      <c r="B2718" s="402" t="s">
        <v>7995</v>
      </c>
      <c r="C2718" s="388" t="s">
        <v>8775</v>
      </c>
      <c r="D2718" s="417" t="s">
        <v>8613</v>
      </c>
      <c r="E2718" s="388" t="s">
        <v>56</v>
      </c>
      <c r="F2718" s="380">
        <v>1</v>
      </c>
    </row>
    <row r="2719" spans="1:6" ht="15" customHeight="1">
      <c r="A2719" s="383" t="s">
        <v>8870</v>
      </c>
      <c r="B2719" s="402" t="s">
        <v>6828</v>
      </c>
      <c r="C2719" s="388" t="s">
        <v>6829</v>
      </c>
      <c r="D2719" s="417" t="s">
        <v>6699</v>
      </c>
      <c r="E2719" s="388" t="s">
        <v>56</v>
      </c>
      <c r="F2719" s="378">
        <v>1</v>
      </c>
    </row>
    <row r="2720" spans="1:6" ht="15" customHeight="1">
      <c r="A2720" s="383" t="s">
        <v>8870</v>
      </c>
      <c r="B2720" s="402" t="s">
        <v>7996</v>
      </c>
      <c r="C2720" s="388" t="s">
        <v>8841</v>
      </c>
      <c r="D2720" s="417" t="s">
        <v>8614</v>
      </c>
      <c r="E2720" s="388" t="s">
        <v>56</v>
      </c>
      <c r="F2720" s="378">
        <v>1</v>
      </c>
    </row>
    <row r="2721" spans="1:6" ht="15" customHeight="1">
      <c r="A2721" s="383" t="s">
        <v>8870</v>
      </c>
      <c r="B2721" s="402" t="s">
        <v>6801</v>
      </c>
      <c r="C2721" s="388" t="s">
        <v>6776</v>
      </c>
      <c r="D2721" s="417" t="s">
        <v>6800</v>
      </c>
      <c r="E2721" s="388" t="s">
        <v>56</v>
      </c>
      <c r="F2721" s="378">
        <v>1</v>
      </c>
    </row>
    <row r="2722" spans="1:6" ht="15" customHeight="1">
      <c r="A2722" s="383" t="s">
        <v>8870</v>
      </c>
      <c r="B2722" s="402" t="s">
        <v>7997</v>
      </c>
      <c r="C2722" s="388" t="s">
        <v>6742</v>
      </c>
      <c r="D2722" s="417" t="s">
        <v>8615</v>
      </c>
      <c r="E2722" s="388" t="s">
        <v>56</v>
      </c>
      <c r="F2722" s="378">
        <v>1</v>
      </c>
    </row>
    <row r="2723" spans="1:6" ht="15" customHeight="1">
      <c r="A2723" s="383" t="s">
        <v>8870</v>
      </c>
      <c r="B2723" s="402" t="s">
        <v>6925</v>
      </c>
      <c r="C2723" s="388" t="s">
        <v>6742</v>
      </c>
      <c r="D2723" s="417" t="s">
        <v>6800</v>
      </c>
      <c r="E2723" s="388" t="s">
        <v>56</v>
      </c>
      <c r="F2723" s="378">
        <v>1</v>
      </c>
    </row>
    <row r="2724" spans="1:6" ht="15" customHeight="1">
      <c r="A2724" s="383" t="s">
        <v>8870</v>
      </c>
      <c r="B2724" s="402" t="s">
        <v>7998</v>
      </c>
      <c r="C2724" s="388" t="s">
        <v>8800</v>
      </c>
      <c r="D2724" s="417" t="s">
        <v>8616</v>
      </c>
      <c r="E2724" s="388" t="s">
        <v>56</v>
      </c>
      <c r="F2724" s="380">
        <v>1</v>
      </c>
    </row>
    <row r="2725" spans="1:6" ht="15" customHeight="1">
      <c r="A2725" s="383" t="s">
        <v>8870</v>
      </c>
      <c r="B2725" s="402" t="s">
        <v>6988</v>
      </c>
      <c r="C2725" s="388" t="s">
        <v>6989</v>
      </c>
      <c r="D2725" s="417" t="s">
        <v>6987</v>
      </c>
      <c r="E2725" s="388" t="s">
        <v>56</v>
      </c>
      <c r="F2725" s="378">
        <v>1</v>
      </c>
    </row>
    <row r="2726" spans="1:6" ht="15" customHeight="1">
      <c r="A2726" s="383" t="s">
        <v>8870</v>
      </c>
      <c r="B2726" s="402" t="s">
        <v>7999</v>
      </c>
      <c r="C2726" s="388" t="s">
        <v>6782</v>
      </c>
      <c r="D2726" s="417" t="s">
        <v>6912</v>
      </c>
      <c r="E2726" s="388" t="s">
        <v>56</v>
      </c>
      <c r="F2726" s="378">
        <v>1</v>
      </c>
    </row>
    <row r="2727" spans="1:6" ht="15" customHeight="1">
      <c r="A2727" s="383" t="s">
        <v>8870</v>
      </c>
      <c r="B2727" s="402" t="s">
        <v>6913</v>
      </c>
      <c r="C2727" s="388" t="s">
        <v>6782</v>
      </c>
      <c r="D2727" s="417" t="s">
        <v>6912</v>
      </c>
      <c r="E2727" s="388" t="s">
        <v>56</v>
      </c>
      <c r="F2727" s="378">
        <v>1</v>
      </c>
    </row>
    <row r="2728" spans="1:6" ht="15" customHeight="1">
      <c r="A2728" s="383" t="s">
        <v>8870</v>
      </c>
      <c r="B2728" s="402" t="s">
        <v>8000</v>
      </c>
      <c r="C2728" s="388" t="s">
        <v>8754</v>
      </c>
      <c r="D2728" s="417" t="s">
        <v>8617</v>
      </c>
      <c r="E2728" s="388" t="s">
        <v>56</v>
      </c>
      <c r="F2728" s="378">
        <v>1</v>
      </c>
    </row>
    <row r="2729" spans="1:6" ht="15" customHeight="1">
      <c r="A2729" s="383" t="s">
        <v>8870</v>
      </c>
      <c r="B2729" s="402" t="s">
        <v>8001</v>
      </c>
      <c r="C2729" s="388" t="s">
        <v>8723</v>
      </c>
      <c r="D2729" s="417" t="s">
        <v>8618</v>
      </c>
      <c r="E2729" s="388" t="s">
        <v>56</v>
      </c>
      <c r="F2729" s="378">
        <v>1</v>
      </c>
    </row>
    <row r="2730" spans="1:6" ht="15" customHeight="1">
      <c r="A2730" s="383" t="s">
        <v>8870</v>
      </c>
      <c r="B2730" s="402" t="s">
        <v>8002</v>
      </c>
      <c r="C2730" s="388" t="s">
        <v>8764</v>
      </c>
      <c r="D2730" s="417" t="s">
        <v>8619</v>
      </c>
      <c r="E2730" s="388" t="s">
        <v>220</v>
      </c>
      <c r="F2730" s="380">
        <v>1</v>
      </c>
    </row>
    <row r="2731" spans="1:6" ht="15" customHeight="1">
      <c r="A2731" s="383" t="s">
        <v>8870</v>
      </c>
      <c r="B2731" s="402" t="s">
        <v>8003</v>
      </c>
      <c r="C2731" s="388" t="s">
        <v>8764</v>
      </c>
      <c r="D2731" s="417" t="s">
        <v>8619</v>
      </c>
      <c r="E2731" s="388" t="s">
        <v>220</v>
      </c>
      <c r="F2731" s="378">
        <v>1</v>
      </c>
    </row>
    <row r="2732" spans="1:6" ht="15" customHeight="1">
      <c r="A2732" s="383" t="s">
        <v>8870</v>
      </c>
      <c r="B2732" s="402" t="s">
        <v>8004</v>
      </c>
      <c r="C2732" s="388" t="s">
        <v>8764</v>
      </c>
      <c r="D2732" s="417" t="s">
        <v>8619</v>
      </c>
      <c r="E2732" s="388" t="s">
        <v>220</v>
      </c>
      <c r="F2732" s="378">
        <v>1</v>
      </c>
    </row>
    <row r="2733" spans="1:6" ht="15" customHeight="1">
      <c r="A2733" s="383" t="s">
        <v>8870</v>
      </c>
      <c r="B2733" s="402" t="s">
        <v>8005</v>
      </c>
      <c r="C2733" s="388" t="s">
        <v>8725</v>
      </c>
      <c r="D2733" s="417" t="s">
        <v>8620</v>
      </c>
      <c r="E2733" s="388" t="s">
        <v>56</v>
      </c>
      <c r="F2733" s="378">
        <v>1</v>
      </c>
    </row>
    <row r="2734" spans="1:6" ht="15" customHeight="1">
      <c r="A2734" s="383" t="s">
        <v>8870</v>
      </c>
      <c r="B2734" s="402" t="s">
        <v>8006</v>
      </c>
      <c r="C2734" s="388" t="s">
        <v>8725</v>
      </c>
      <c r="D2734" s="417" t="s">
        <v>8620</v>
      </c>
      <c r="E2734" s="388" t="s">
        <v>56</v>
      </c>
      <c r="F2734" s="378">
        <v>1</v>
      </c>
    </row>
    <row r="2735" spans="1:6" ht="15" customHeight="1">
      <c r="A2735" s="383" t="s">
        <v>8870</v>
      </c>
      <c r="B2735" s="402" t="s">
        <v>8007</v>
      </c>
      <c r="C2735" s="388" t="s">
        <v>8725</v>
      </c>
      <c r="D2735" s="417" t="s">
        <v>8620</v>
      </c>
      <c r="E2735" s="388" t="s">
        <v>56</v>
      </c>
      <c r="F2735" s="378">
        <v>1</v>
      </c>
    </row>
    <row r="2736" spans="1:6" ht="15" customHeight="1">
      <c r="A2736" s="383" t="s">
        <v>8870</v>
      </c>
      <c r="B2736" s="402" t="s">
        <v>8008</v>
      </c>
      <c r="C2736" s="388" t="s">
        <v>6859</v>
      </c>
      <c r="D2736" s="417" t="s">
        <v>8621</v>
      </c>
      <c r="E2736" s="388" t="s">
        <v>30</v>
      </c>
      <c r="F2736" s="380">
        <v>1</v>
      </c>
    </row>
    <row r="2737" spans="1:6" ht="15" customHeight="1">
      <c r="A2737" s="383" t="s">
        <v>8870</v>
      </c>
      <c r="B2737" s="402" t="s">
        <v>8009</v>
      </c>
      <c r="C2737" s="388" t="s">
        <v>8750</v>
      </c>
      <c r="D2737" s="417" t="s">
        <v>8622</v>
      </c>
      <c r="E2737" s="388" t="s">
        <v>56</v>
      </c>
      <c r="F2737" s="378">
        <v>1</v>
      </c>
    </row>
    <row r="2738" spans="1:6" ht="15" customHeight="1">
      <c r="A2738" s="383" t="s">
        <v>8870</v>
      </c>
      <c r="B2738" s="402" t="s">
        <v>8010</v>
      </c>
      <c r="C2738" s="388" t="s">
        <v>8747</v>
      </c>
      <c r="D2738" s="417" t="s">
        <v>8623</v>
      </c>
      <c r="E2738" s="388" t="s">
        <v>56</v>
      </c>
      <c r="F2738" s="378">
        <v>1</v>
      </c>
    </row>
    <row r="2739" spans="1:6" ht="15" customHeight="1">
      <c r="A2739" s="383" t="s">
        <v>8870</v>
      </c>
      <c r="B2739" s="402" t="s">
        <v>7138</v>
      </c>
      <c r="C2739" s="388" t="s">
        <v>7139</v>
      </c>
      <c r="D2739" s="417" t="s">
        <v>7137</v>
      </c>
      <c r="E2739" s="388" t="s">
        <v>56</v>
      </c>
      <c r="F2739" s="378">
        <v>1</v>
      </c>
    </row>
    <row r="2740" spans="1:6" ht="15" customHeight="1">
      <c r="A2740" s="383" t="s">
        <v>8870</v>
      </c>
      <c r="B2740" s="402" t="s">
        <v>7092</v>
      </c>
      <c r="C2740" s="388" t="s">
        <v>6823</v>
      </c>
      <c r="D2740" s="417" t="s">
        <v>6926</v>
      </c>
      <c r="E2740" s="388" t="s">
        <v>56</v>
      </c>
      <c r="F2740" s="378">
        <v>1</v>
      </c>
    </row>
    <row r="2741" spans="1:6" ht="15" customHeight="1">
      <c r="A2741" s="383" t="s">
        <v>8870</v>
      </c>
      <c r="B2741" s="402" t="s">
        <v>8011</v>
      </c>
      <c r="C2741" s="388" t="s">
        <v>6823</v>
      </c>
      <c r="D2741" s="417" t="s">
        <v>6926</v>
      </c>
      <c r="E2741" s="388" t="s">
        <v>56</v>
      </c>
      <c r="F2741" s="378">
        <v>1</v>
      </c>
    </row>
    <row r="2742" spans="1:6" ht="15" customHeight="1">
      <c r="A2742" s="383" t="s">
        <v>8870</v>
      </c>
      <c r="B2742" s="402" t="s">
        <v>8012</v>
      </c>
      <c r="C2742" s="388" t="s">
        <v>6823</v>
      </c>
      <c r="D2742" s="417" t="s">
        <v>6926</v>
      </c>
      <c r="E2742" s="388" t="s">
        <v>56</v>
      </c>
      <c r="F2742" s="380">
        <v>1</v>
      </c>
    </row>
    <row r="2743" spans="1:6" ht="15" customHeight="1">
      <c r="A2743" s="383" t="s">
        <v>8870</v>
      </c>
      <c r="B2743" s="402" t="s">
        <v>6927</v>
      </c>
      <c r="C2743" s="388" t="s">
        <v>6823</v>
      </c>
      <c r="D2743" s="417" t="s">
        <v>6926</v>
      </c>
      <c r="E2743" s="388" t="s">
        <v>56</v>
      </c>
      <c r="F2743" s="378">
        <v>1</v>
      </c>
    </row>
    <row r="2744" spans="1:6" ht="15" customHeight="1">
      <c r="A2744" s="383" t="s">
        <v>8870</v>
      </c>
      <c r="B2744" s="402" t="s">
        <v>8013</v>
      </c>
      <c r="C2744" s="388" t="s">
        <v>8729</v>
      </c>
      <c r="D2744" s="417" t="s">
        <v>8624</v>
      </c>
      <c r="E2744" s="388" t="s">
        <v>220</v>
      </c>
      <c r="F2744" s="378">
        <v>1</v>
      </c>
    </row>
    <row r="2745" spans="1:6" ht="15" customHeight="1">
      <c r="A2745" s="383" t="s">
        <v>8870</v>
      </c>
      <c r="B2745" s="402" t="s">
        <v>8014</v>
      </c>
      <c r="C2745" s="388" t="s">
        <v>8756</v>
      </c>
      <c r="D2745" s="417" t="s">
        <v>8624</v>
      </c>
      <c r="E2745" s="388" t="s">
        <v>220</v>
      </c>
      <c r="F2745" s="378">
        <v>1</v>
      </c>
    </row>
    <row r="2746" spans="1:6" ht="15" customHeight="1">
      <c r="A2746" s="383" t="s">
        <v>8870</v>
      </c>
      <c r="B2746" s="402" t="s">
        <v>8015</v>
      </c>
      <c r="C2746" s="388" t="s">
        <v>8731</v>
      </c>
      <c r="D2746" s="417" t="s">
        <v>8625</v>
      </c>
      <c r="E2746" s="388" t="s">
        <v>220</v>
      </c>
      <c r="F2746" s="378">
        <v>1</v>
      </c>
    </row>
    <row r="2747" spans="1:6" ht="15" customHeight="1">
      <c r="A2747" s="383" t="s">
        <v>8870</v>
      </c>
      <c r="B2747" s="402" t="s">
        <v>6955</v>
      </c>
      <c r="C2747" s="388" t="s">
        <v>6742</v>
      </c>
      <c r="D2747" s="417" t="s">
        <v>6954</v>
      </c>
      <c r="E2747" s="388" t="s">
        <v>56</v>
      </c>
      <c r="F2747" s="378">
        <v>1</v>
      </c>
    </row>
    <row r="2748" spans="1:6" ht="15" customHeight="1">
      <c r="A2748" s="383" t="s">
        <v>8870</v>
      </c>
      <c r="B2748" s="402" t="s">
        <v>8016</v>
      </c>
      <c r="C2748" s="388" t="s">
        <v>7051</v>
      </c>
      <c r="D2748" s="417" t="s">
        <v>7050</v>
      </c>
      <c r="E2748" s="388" t="s">
        <v>56</v>
      </c>
      <c r="F2748" s="380">
        <v>1</v>
      </c>
    </row>
    <row r="2749" spans="1:6" ht="15" customHeight="1">
      <c r="A2749" s="383" t="s">
        <v>8870</v>
      </c>
      <c r="B2749" s="402" t="s">
        <v>6945</v>
      </c>
      <c r="C2749" s="388" t="s">
        <v>6742</v>
      </c>
      <c r="D2749" s="417" t="s">
        <v>6944</v>
      </c>
      <c r="E2749" s="388" t="s">
        <v>56</v>
      </c>
      <c r="F2749" s="378">
        <v>1</v>
      </c>
    </row>
    <row r="2750" spans="1:6" ht="15" customHeight="1">
      <c r="A2750" s="383" t="s">
        <v>8870</v>
      </c>
      <c r="B2750" s="402" t="s">
        <v>6719</v>
      </c>
      <c r="C2750" s="388" t="s">
        <v>6682</v>
      </c>
      <c r="D2750" s="417" t="s">
        <v>6701</v>
      </c>
      <c r="E2750" s="388" t="s">
        <v>56</v>
      </c>
      <c r="F2750" s="378">
        <v>1</v>
      </c>
    </row>
    <row r="2751" spans="1:6" ht="15" customHeight="1">
      <c r="A2751" s="383" t="s">
        <v>8870</v>
      </c>
      <c r="B2751" s="402" t="s">
        <v>8017</v>
      </c>
      <c r="C2751" s="388" t="s">
        <v>8761</v>
      </c>
      <c r="D2751" s="417" t="s">
        <v>8626</v>
      </c>
      <c r="E2751" s="388" t="s">
        <v>67</v>
      </c>
      <c r="F2751" s="378">
        <v>1</v>
      </c>
    </row>
    <row r="2752" spans="1:6" ht="15" customHeight="1">
      <c r="A2752" s="383" t="s">
        <v>8870</v>
      </c>
      <c r="B2752" s="402" t="s">
        <v>8018</v>
      </c>
      <c r="C2752" s="388" t="s">
        <v>8761</v>
      </c>
      <c r="D2752" s="417" t="s">
        <v>8626</v>
      </c>
      <c r="E2752" s="388" t="s">
        <v>67</v>
      </c>
      <c r="F2752" s="378">
        <v>1</v>
      </c>
    </row>
    <row r="2753" spans="1:6" ht="15" customHeight="1">
      <c r="A2753" s="383" t="s">
        <v>8870</v>
      </c>
      <c r="B2753" s="402" t="s">
        <v>8019</v>
      </c>
      <c r="C2753" s="388" t="s">
        <v>8749</v>
      </c>
      <c r="D2753" s="417" t="s">
        <v>8627</v>
      </c>
      <c r="E2753" s="388" t="s">
        <v>56</v>
      </c>
      <c r="F2753" s="378">
        <v>1</v>
      </c>
    </row>
    <row r="2754" spans="1:6" ht="15" customHeight="1">
      <c r="A2754" s="383" t="s">
        <v>8870</v>
      </c>
      <c r="B2754" s="402" t="s">
        <v>8020</v>
      </c>
      <c r="C2754" s="388" t="s">
        <v>6904</v>
      </c>
      <c r="D2754" s="417" t="s">
        <v>7011</v>
      </c>
      <c r="E2754" s="388" t="s">
        <v>56</v>
      </c>
      <c r="F2754" s="380">
        <v>1</v>
      </c>
    </row>
    <row r="2755" spans="1:6" ht="15" customHeight="1">
      <c r="A2755" s="383" t="s">
        <v>8870</v>
      </c>
      <c r="B2755" s="402" t="s">
        <v>6953</v>
      </c>
      <c r="C2755" s="388" t="s">
        <v>6805</v>
      </c>
      <c r="D2755" s="417" t="s">
        <v>6803</v>
      </c>
      <c r="E2755" s="388" t="s">
        <v>56</v>
      </c>
      <c r="F2755" s="378">
        <v>1</v>
      </c>
    </row>
    <row r="2756" spans="1:6" ht="15" customHeight="1">
      <c r="A2756" s="383" t="s">
        <v>8870</v>
      </c>
      <c r="B2756" s="402" t="s">
        <v>6830</v>
      </c>
      <c r="C2756" s="388" t="s">
        <v>6805</v>
      </c>
      <c r="D2756" s="417" t="s">
        <v>6803</v>
      </c>
      <c r="E2756" s="388" t="s">
        <v>56</v>
      </c>
      <c r="F2756" s="378">
        <v>1</v>
      </c>
    </row>
    <row r="2757" spans="1:6" ht="15" customHeight="1">
      <c r="A2757" s="383" t="s">
        <v>8870</v>
      </c>
      <c r="B2757" s="402" t="s">
        <v>6804</v>
      </c>
      <c r="C2757" s="388" t="s">
        <v>6805</v>
      </c>
      <c r="D2757" s="417" t="s">
        <v>6803</v>
      </c>
      <c r="E2757" s="388" t="s">
        <v>56</v>
      </c>
      <c r="F2757" s="378">
        <v>1</v>
      </c>
    </row>
    <row r="2758" spans="1:6" ht="15" customHeight="1">
      <c r="A2758" s="383" t="s">
        <v>8870</v>
      </c>
      <c r="B2758" s="402" t="s">
        <v>6962</v>
      </c>
      <c r="C2758" s="388" t="s">
        <v>6742</v>
      </c>
      <c r="D2758" s="417" t="s">
        <v>6961</v>
      </c>
      <c r="E2758" s="388" t="s">
        <v>56</v>
      </c>
      <c r="F2758" s="378">
        <v>1</v>
      </c>
    </row>
    <row r="2759" spans="1:6" ht="15" customHeight="1">
      <c r="A2759" s="383" t="s">
        <v>8870</v>
      </c>
      <c r="B2759" s="402" t="s">
        <v>8021</v>
      </c>
      <c r="C2759" s="388" t="s">
        <v>6688</v>
      </c>
      <c r="D2759" s="417" t="s">
        <v>8628</v>
      </c>
      <c r="E2759" s="388" t="s">
        <v>56</v>
      </c>
      <c r="F2759" s="378">
        <v>1</v>
      </c>
    </row>
    <row r="2760" spans="1:6" ht="15" customHeight="1">
      <c r="A2760" s="383" t="s">
        <v>8870</v>
      </c>
      <c r="B2760" s="402" t="s">
        <v>8022</v>
      </c>
      <c r="C2760" s="388" t="s">
        <v>7086</v>
      </c>
      <c r="D2760" s="417" t="s">
        <v>8629</v>
      </c>
      <c r="E2760" s="388" t="s">
        <v>56</v>
      </c>
      <c r="F2760" s="380">
        <v>1</v>
      </c>
    </row>
    <row r="2761" spans="1:6" ht="15" customHeight="1">
      <c r="A2761" s="383" t="s">
        <v>8870</v>
      </c>
      <c r="B2761" s="402" t="s">
        <v>6875</v>
      </c>
      <c r="C2761" s="388" t="s">
        <v>6782</v>
      </c>
      <c r="D2761" s="417" t="s">
        <v>6874</v>
      </c>
      <c r="E2761" s="388" t="s">
        <v>56</v>
      </c>
      <c r="F2761" s="378">
        <v>1</v>
      </c>
    </row>
    <row r="2762" spans="1:6" ht="15" customHeight="1">
      <c r="A2762" s="383" t="s">
        <v>8870</v>
      </c>
      <c r="B2762" s="402" t="s">
        <v>8023</v>
      </c>
      <c r="C2762" s="388" t="s">
        <v>6904</v>
      </c>
      <c r="D2762" s="417" t="s">
        <v>6959</v>
      </c>
      <c r="E2762" s="388" t="s">
        <v>56</v>
      </c>
      <c r="F2762" s="378">
        <v>1</v>
      </c>
    </row>
    <row r="2763" spans="1:6" ht="15" customHeight="1">
      <c r="A2763" s="383" t="s">
        <v>8870</v>
      </c>
      <c r="B2763" s="402" t="s">
        <v>6960</v>
      </c>
      <c r="C2763" s="388" t="s">
        <v>6904</v>
      </c>
      <c r="D2763" s="417" t="s">
        <v>6959</v>
      </c>
      <c r="E2763" s="388" t="s">
        <v>56</v>
      </c>
      <c r="F2763" s="378">
        <v>1</v>
      </c>
    </row>
    <row r="2764" spans="1:6" ht="15" customHeight="1">
      <c r="A2764" s="383" t="s">
        <v>8870</v>
      </c>
      <c r="B2764" s="402" t="s">
        <v>8024</v>
      </c>
      <c r="C2764" s="388" t="s">
        <v>6808</v>
      </c>
      <c r="D2764" s="417" t="s">
        <v>8630</v>
      </c>
      <c r="E2764" s="388" t="s">
        <v>56</v>
      </c>
      <c r="F2764" s="378">
        <v>1</v>
      </c>
    </row>
    <row r="2765" spans="1:6" ht="15" customHeight="1">
      <c r="A2765" s="383" t="s">
        <v>8870</v>
      </c>
      <c r="B2765" s="402" t="s">
        <v>8025</v>
      </c>
      <c r="C2765" s="388" t="s">
        <v>6690</v>
      </c>
      <c r="D2765" s="417" t="s">
        <v>8631</v>
      </c>
      <c r="E2765" s="388" t="s">
        <v>56</v>
      </c>
      <c r="F2765" s="378">
        <v>1</v>
      </c>
    </row>
    <row r="2766" spans="1:6" ht="15" customHeight="1">
      <c r="A2766" s="383" t="s">
        <v>8870</v>
      </c>
      <c r="B2766" s="402" t="s">
        <v>8026</v>
      </c>
      <c r="C2766" s="388" t="s">
        <v>6808</v>
      </c>
      <c r="D2766" s="417" t="s">
        <v>8632</v>
      </c>
      <c r="E2766" s="388" t="s">
        <v>56</v>
      </c>
      <c r="F2766" s="380">
        <v>1</v>
      </c>
    </row>
    <row r="2767" spans="1:6" ht="15" customHeight="1">
      <c r="A2767" s="383" t="s">
        <v>8870</v>
      </c>
      <c r="B2767" s="402" t="s">
        <v>8027</v>
      </c>
      <c r="C2767" s="388" t="s">
        <v>6742</v>
      </c>
      <c r="D2767" s="417" t="s">
        <v>8633</v>
      </c>
      <c r="E2767" s="388" t="s">
        <v>56</v>
      </c>
      <c r="F2767" s="378">
        <v>1</v>
      </c>
    </row>
    <row r="2768" spans="1:6" ht="15" customHeight="1">
      <c r="A2768" s="383" t="s">
        <v>8870</v>
      </c>
      <c r="B2768" s="402" t="s">
        <v>8028</v>
      </c>
      <c r="C2768" s="388" t="s">
        <v>8824</v>
      </c>
      <c r="D2768" s="417" t="s">
        <v>8635</v>
      </c>
      <c r="E2768" s="388" t="s">
        <v>56</v>
      </c>
      <c r="F2768" s="378">
        <v>1</v>
      </c>
    </row>
    <row r="2769" spans="1:6" ht="15" customHeight="1">
      <c r="A2769" s="383" t="s">
        <v>8870</v>
      </c>
      <c r="B2769" s="402" t="s">
        <v>8029</v>
      </c>
      <c r="C2769" s="388" t="s">
        <v>6742</v>
      </c>
      <c r="D2769" s="417" t="s">
        <v>8636</v>
      </c>
      <c r="E2769" s="388" t="s">
        <v>56</v>
      </c>
      <c r="F2769" s="378">
        <v>1</v>
      </c>
    </row>
    <row r="2770" spans="1:6" ht="15" customHeight="1">
      <c r="A2770" s="383" t="s">
        <v>8870</v>
      </c>
      <c r="B2770" s="402" t="s">
        <v>8030</v>
      </c>
      <c r="C2770" s="388" t="s">
        <v>8771</v>
      </c>
      <c r="D2770" s="417" t="s">
        <v>8637</v>
      </c>
      <c r="E2770" s="388" t="s">
        <v>56</v>
      </c>
      <c r="F2770" s="378">
        <v>1</v>
      </c>
    </row>
    <row r="2771" spans="1:6" ht="15" customHeight="1">
      <c r="A2771" s="383" t="s">
        <v>8870</v>
      </c>
      <c r="B2771" s="402" t="s">
        <v>8031</v>
      </c>
      <c r="C2771" s="388" t="s">
        <v>6751</v>
      </c>
      <c r="D2771" s="417" t="s">
        <v>8638</v>
      </c>
      <c r="E2771" s="388" t="s">
        <v>220</v>
      </c>
      <c r="F2771" s="378">
        <v>1</v>
      </c>
    </row>
    <row r="2772" spans="1:6" ht="15" customHeight="1">
      <c r="A2772" s="383" t="s">
        <v>8870</v>
      </c>
      <c r="B2772" s="402" t="s">
        <v>8032</v>
      </c>
      <c r="C2772" s="388" t="s">
        <v>6751</v>
      </c>
      <c r="D2772" s="417" t="s">
        <v>8639</v>
      </c>
      <c r="E2772" s="388" t="s">
        <v>220</v>
      </c>
      <c r="F2772" s="380">
        <v>1</v>
      </c>
    </row>
    <row r="2773" spans="1:6" ht="15" customHeight="1">
      <c r="A2773" s="383" t="s">
        <v>8870</v>
      </c>
      <c r="B2773" s="402" t="s">
        <v>8033</v>
      </c>
      <c r="C2773" s="388" t="s">
        <v>6751</v>
      </c>
      <c r="D2773" s="417" t="s">
        <v>8640</v>
      </c>
      <c r="E2773" s="388" t="s">
        <v>220</v>
      </c>
      <c r="F2773" s="378">
        <v>1</v>
      </c>
    </row>
    <row r="2774" spans="1:6" ht="15" customHeight="1">
      <c r="A2774" s="383" t="s">
        <v>8870</v>
      </c>
      <c r="B2774" s="402" t="s">
        <v>8034</v>
      </c>
      <c r="C2774" s="388" t="s">
        <v>8785</v>
      </c>
      <c r="D2774" s="417" t="s">
        <v>8641</v>
      </c>
      <c r="E2774" s="388" t="s">
        <v>220</v>
      </c>
      <c r="F2774" s="378">
        <v>1</v>
      </c>
    </row>
    <row r="2775" spans="1:6" ht="15" customHeight="1">
      <c r="A2775" s="383" t="s">
        <v>8870</v>
      </c>
      <c r="B2775" s="402" t="s">
        <v>8035</v>
      </c>
      <c r="C2775" s="388" t="s">
        <v>8740</v>
      </c>
      <c r="D2775" s="417" t="s">
        <v>8642</v>
      </c>
      <c r="E2775" s="388" t="s">
        <v>56</v>
      </c>
      <c r="F2775" s="378">
        <v>1</v>
      </c>
    </row>
    <row r="2776" spans="1:6" ht="15" customHeight="1">
      <c r="A2776" s="383" t="s">
        <v>8870</v>
      </c>
      <c r="B2776" s="402" t="s">
        <v>8036</v>
      </c>
      <c r="C2776" s="388" t="s">
        <v>8777</v>
      </c>
      <c r="D2776" s="417" t="s">
        <v>8643</v>
      </c>
      <c r="E2776" s="388" t="s">
        <v>220</v>
      </c>
      <c r="F2776" s="378">
        <v>1</v>
      </c>
    </row>
    <row r="2777" spans="1:6" ht="15" customHeight="1">
      <c r="A2777" s="383" t="s">
        <v>8870</v>
      </c>
      <c r="B2777" s="402" t="s">
        <v>8037</v>
      </c>
      <c r="C2777" s="388" t="s">
        <v>8777</v>
      </c>
      <c r="D2777" s="417" t="s">
        <v>8644</v>
      </c>
      <c r="E2777" s="388" t="s">
        <v>220</v>
      </c>
      <c r="F2777" s="378">
        <v>1</v>
      </c>
    </row>
    <row r="2778" spans="1:6" ht="15" customHeight="1">
      <c r="A2778" s="383" t="s">
        <v>8870</v>
      </c>
      <c r="B2778" s="402" t="s">
        <v>8854</v>
      </c>
      <c r="C2778" s="388" t="s">
        <v>7112</v>
      </c>
      <c r="D2778" s="417" t="s">
        <v>8645</v>
      </c>
      <c r="E2778" s="388" t="s">
        <v>67</v>
      </c>
      <c r="F2778" s="380">
        <v>1</v>
      </c>
    </row>
    <row r="2779" spans="1:6" ht="15" customHeight="1">
      <c r="A2779" s="383" t="s">
        <v>8870</v>
      </c>
      <c r="B2779" s="402" t="s">
        <v>8855</v>
      </c>
      <c r="C2779" s="388" t="s">
        <v>7112</v>
      </c>
      <c r="D2779" s="417" t="s">
        <v>8645</v>
      </c>
      <c r="E2779" s="388" t="s">
        <v>67</v>
      </c>
      <c r="F2779" s="378">
        <v>1</v>
      </c>
    </row>
    <row r="2780" spans="1:6" ht="15" customHeight="1">
      <c r="A2780" s="383" t="s">
        <v>8870</v>
      </c>
      <c r="B2780" s="402" t="s">
        <v>8038</v>
      </c>
      <c r="C2780" s="388" t="s">
        <v>8761</v>
      </c>
      <c r="D2780" s="417" t="s">
        <v>8645</v>
      </c>
      <c r="E2780" s="388" t="s">
        <v>67</v>
      </c>
      <c r="F2780" s="378">
        <v>1</v>
      </c>
    </row>
    <row r="2781" spans="1:6" ht="15" customHeight="1">
      <c r="A2781" s="383" t="s">
        <v>8870</v>
      </c>
      <c r="B2781" s="402" t="s">
        <v>8039</v>
      </c>
      <c r="C2781" s="388" t="s">
        <v>6826</v>
      </c>
      <c r="D2781" s="417" t="s">
        <v>8646</v>
      </c>
      <c r="E2781" s="388" t="s">
        <v>56</v>
      </c>
      <c r="F2781" s="378">
        <v>1</v>
      </c>
    </row>
    <row r="2782" spans="1:6" ht="15" customHeight="1">
      <c r="A2782" s="383" t="s">
        <v>8870</v>
      </c>
      <c r="B2782" s="402" t="s">
        <v>8040</v>
      </c>
      <c r="C2782" s="388" t="s">
        <v>8748</v>
      </c>
      <c r="D2782" s="417" t="s">
        <v>8634</v>
      </c>
      <c r="E2782" s="388" t="s">
        <v>56</v>
      </c>
      <c r="F2782" s="378">
        <v>1</v>
      </c>
    </row>
    <row r="2783" spans="1:6" ht="15" customHeight="1">
      <c r="A2783" s="383" t="s">
        <v>8870</v>
      </c>
      <c r="B2783" s="402" t="s">
        <v>8041</v>
      </c>
      <c r="C2783" s="388" t="s">
        <v>6751</v>
      </c>
      <c r="D2783" s="417" t="s">
        <v>8647</v>
      </c>
      <c r="E2783" s="388" t="s">
        <v>220</v>
      </c>
      <c r="F2783" s="378">
        <v>1</v>
      </c>
    </row>
    <row r="2784" spans="1:6" ht="15" customHeight="1">
      <c r="A2784" s="383" t="s">
        <v>8870</v>
      </c>
      <c r="B2784" s="402" t="s">
        <v>8042</v>
      </c>
      <c r="C2784" s="388" t="s">
        <v>6751</v>
      </c>
      <c r="D2784" s="417" t="s">
        <v>8648</v>
      </c>
      <c r="E2784" s="388" t="s">
        <v>220</v>
      </c>
      <c r="F2784" s="380">
        <v>1</v>
      </c>
    </row>
    <row r="2785" spans="1:6" ht="15" customHeight="1">
      <c r="A2785" s="383" t="s">
        <v>8870</v>
      </c>
      <c r="B2785" s="402" t="s">
        <v>8043</v>
      </c>
      <c r="C2785" s="388" t="s">
        <v>6751</v>
      </c>
      <c r="D2785" s="417" t="s">
        <v>8648</v>
      </c>
      <c r="E2785" s="388" t="s">
        <v>220</v>
      </c>
      <c r="F2785" s="378">
        <v>1</v>
      </c>
    </row>
    <row r="2786" spans="1:6" ht="15" customHeight="1">
      <c r="A2786" s="383" t="s">
        <v>8870</v>
      </c>
      <c r="B2786" s="402" t="s">
        <v>8044</v>
      </c>
      <c r="C2786" s="388" t="s">
        <v>6751</v>
      </c>
      <c r="D2786" s="417" t="s">
        <v>8648</v>
      </c>
      <c r="E2786" s="388" t="s">
        <v>220</v>
      </c>
      <c r="F2786" s="378">
        <v>1</v>
      </c>
    </row>
    <row r="2787" spans="1:6" ht="15" customHeight="1">
      <c r="A2787" s="383" t="s">
        <v>8870</v>
      </c>
      <c r="B2787" s="402" t="s">
        <v>8045</v>
      </c>
      <c r="C2787" s="388" t="s">
        <v>6751</v>
      </c>
      <c r="D2787" s="417" t="s">
        <v>8648</v>
      </c>
      <c r="E2787" s="388" t="s">
        <v>220</v>
      </c>
      <c r="F2787" s="378">
        <v>1</v>
      </c>
    </row>
    <row r="2788" spans="1:6" ht="15" customHeight="1">
      <c r="A2788" s="383" t="s">
        <v>8870</v>
      </c>
      <c r="B2788" s="402" t="s">
        <v>8046</v>
      </c>
      <c r="C2788" s="388" t="s">
        <v>6751</v>
      </c>
      <c r="D2788" s="417" t="s">
        <v>8648</v>
      </c>
      <c r="E2788" s="388" t="s">
        <v>220</v>
      </c>
      <c r="F2788" s="378">
        <v>1</v>
      </c>
    </row>
    <row r="2789" spans="1:6" ht="15" customHeight="1">
      <c r="A2789" s="383" t="s">
        <v>8870</v>
      </c>
      <c r="B2789" s="402" t="s">
        <v>8047</v>
      </c>
      <c r="C2789" s="388" t="s">
        <v>6751</v>
      </c>
      <c r="D2789" s="417" t="s">
        <v>8648</v>
      </c>
      <c r="E2789" s="388" t="s">
        <v>220</v>
      </c>
      <c r="F2789" s="378">
        <v>1</v>
      </c>
    </row>
    <row r="2790" spans="1:6" ht="15" customHeight="1">
      <c r="A2790" s="383" t="s">
        <v>8870</v>
      </c>
      <c r="B2790" s="402" t="s">
        <v>8048</v>
      </c>
      <c r="C2790" s="388" t="s">
        <v>6751</v>
      </c>
      <c r="D2790" s="417" t="s">
        <v>8648</v>
      </c>
      <c r="E2790" s="388" t="s">
        <v>220</v>
      </c>
      <c r="F2790" s="380">
        <v>1</v>
      </c>
    </row>
    <row r="2791" spans="1:6" ht="15" customHeight="1">
      <c r="A2791" s="383" t="s">
        <v>8870</v>
      </c>
      <c r="B2791" s="402" t="s">
        <v>6738</v>
      </c>
      <c r="C2791" s="388" t="s">
        <v>6691</v>
      </c>
      <c r="D2791" s="417" t="s">
        <v>6711</v>
      </c>
      <c r="E2791" s="388" t="s">
        <v>56</v>
      </c>
      <c r="F2791" s="378">
        <v>1</v>
      </c>
    </row>
    <row r="2792" spans="1:6" ht="15" customHeight="1">
      <c r="A2792" s="383" t="s">
        <v>8870</v>
      </c>
      <c r="B2792" s="402" t="s">
        <v>8049</v>
      </c>
      <c r="C2792" s="388" t="s">
        <v>6691</v>
      </c>
      <c r="D2792" s="417" t="s">
        <v>6711</v>
      </c>
      <c r="E2792" s="388" t="s">
        <v>56</v>
      </c>
      <c r="F2792" s="378">
        <v>1</v>
      </c>
    </row>
    <row r="2793" spans="1:6" ht="15" customHeight="1">
      <c r="A2793" s="383" t="s">
        <v>8870</v>
      </c>
      <c r="B2793" s="402" t="s">
        <v>8050</v>
      </c>
      <c r="C2793" s="388" t="s">
        <v>6751</v>
      </c>
      <c r="D2793" s="417" t="s">
        <v>8649</v>
      </c>
      <c r="E2793" s="388" t="s">
        <v>220</v>
      </c>
      <c r="F2793" s="378">
        <v>1</v>
      </c>
    </row>
    <row r="2794" spans="1:6" ht="15" customHeight="1">
      <c r="A2794" s="383" t="s">
        <v>8870</v>
      </c>
      <c r="B2794" s="402" t="s">
        <v>8051</v>
      </c>
      <c r="C2794" s="388" t="s">
        <v>8821</v>
      </c>
      <c r="D2794" s="417" t="s">
        <v>8650</v>
      </c>
      <c r="E2794" s="388" t="s">
        <v>220</v>
      </c>
      <c r="F2794" s="378">
        <v>1</v>
      </c>
    </row>
    <row r="2795" spans="1:6" ht="15" customHeight="1">
      <c r="A2795" s="383" t="s">
        <v>8870</v>
      </c>
      <c r="B2795" s="402" t="s">
        <v>8052</v>
      </c>
      <c r="C2795" s="388" t="s">
        <v>8821</v>
      </c>
      <c r="D2795" s="417" t="s">
        <v>8650</v>
      </c>
      <c r="E2795" s="388" t="s">
        <v>220</v>
      </c>
      <c r="F2795" s="378">
        <v>1</v>
      </c>
    </row>
    <row r="2796" spans="1:6" ht="15" customHeight="1">
      <c r="A2796" s="383" t="s">
        <v>8870</v>
      </c>
      <c r="B2796" s="402" t="s">
        <v>8053</v>
      </c>
      <c r="C2796" s="388" t="s">
        <v>8740</v>
      </c>
      <c r="D2796" s="417" t="s">
        <v>8651</v>
      </c>
      <c r="E2796" s="388" t="s">
        <v>56</v>
      </c>
      <c r="F2796" s="380">
        <v>1</v>
      </c>
    </row>
    <row r="2797" spans="1:6" ht="15" customHeight="1">
      <c r="A2797" s="383" t="s">
        <v>8870</v>
      </c>
      <c r="B2797" s="402" t="s">
        <v>8054</v>
      </c>
      <c r="C2797" s="388" t="s">
        <v>8740</v>
      </c>
      <c r="D2797" s="417" t="s">
        <v>8651</v>
      </c>
      <c r="E2797" s="388" t="s">
        <v>56</v>
      </c>
      <c r="F2797" s="378">
        <v>1</v>
      </c>
    </row>
    <row r="2798" spans="1:6" ht="15" customHeight="1">
      <c r="A2798" s="383" t="s">
        <v>8870</v>
      </c>
      <c r="B2798" s="402" t="s">
        <v>8055</v>
      </c>
      <c r="C2798" s="388" t="s">
        <v>8740</v>
      </c>
      <c r="D2798" s="417" t="s">
        <v>8651</v>
      </c>
      <c r="E2798" s="388" t="s">
        <v>56</v>
      </c>
      <c r="F2798" s="378">
        <v>1</v>
      </c>
    </row>
    <row r="2799" spans="1:6" ht="15" customHeight="1">
      <c r="A2799" s="383" t="s">
        <v>8870</v>
      </c>
      <c r="B2799" s="402" t="s">
        <v>8056</v>
      </c>
      <c r="C2799" s="388" t="s">
        <v>8740</v>
      </c>
      <c r="D2799" s="417" t="s">
        <v>8651</v>
      </c>
      <c r="E2799" s="388" t="s">
        <v>56</v>
      </c>
      <c r="F2799" s="378">
        <v>1</v>
      </c>
    </row>
    <row r="2800" spans="1:6" ht="15" customHeight="1">
      <c r="A2800" s="383" t="s">
        <v>8870</v>
      </c>
      <c r="B2800" s="402" t="s">
        <v>6975</v>
      </c>
      <c r="C2800" s="388" t="s">
        <v>6976</v>
      </c>
      <c r="D2800" s="417" t="s">
        <v>6974</v>
      </c>
      <c r="E2800" s="388" t="s">
        <v>56</v>
      </c>
      <c r="F2800" s="378">
        <v>1</v>
      </c>
    </row>
    <row r="2801" spans="1:6" ht="15" customHeight="1">
      <c r="A2801" s="383" t="s">
        <v>8870</v>
      </c>
      <c r="B2801" s="402" t="s">
        <v>8057</v>
      </c>
      <c r="C2801" s="388" t="s">
        <v>6826</v>
      </c>
      <c r="D2801" s="417" t="s">
        <v>8652</v>
      </c>
      <c r="E2801" s="388" t="s">
        <v>56</v>
      </c>
      <c r="F2801" s="378">
        <v>1</v>
      </c>
    </row>
    <row r="2802" spans="1:6" ht="15" customHeight="1">
      <c r="A2802" s="383" t="s">
        <v>8870</v>
      </c>
      <c r="B2802" s="402" t="s">
        <v>8058</v>
      </c>
      <c r="C2802" s="388" t="s">
        <v>8759</v>
      </c>
      <c r="D2802" s="417" t="s">
        <v>8653</v>
      </c>
      <c r="E2802" s="388" t="s">
        <v>220</v>
      </c>
      <c r="F2802" s="380">
        <v>1</v>
      </c>
    </row>
    <row r="2803" spans="1:6" ht="15" customHeight="1">
      <c r="A2803" s="383" t="s">
        <v>8870</v>
      </c>
      <c r="B2803" s="402" t="s">
        <v>7095</v>
      </c>
      <c r="C2803" s="388" t="s">
        <v>7096</v>
      </c>
      <c r="D2803" s="417" t="s">
        <v>7094</v>
      </c>
      <c r="E2803" s="388" t="s">
        <v>56</v>
      </c>
      <c r="F2803" s="378">
        <v>1</v>
      </c>
    </row>
    <row r="2804" spans="1:6" ht="15" customHeight="1">
      <c r="A2804" s="383" t="s">
        <v>8870</v>
      </c>
      <c r="B2804" s="402" t="s">
        <v>8059</v>
      </c>
      <c r="C2804" s="388" t="s">
        <v>8725</v>
      </c>
      <c r="D2804" s="417" t="s">
        <v>8654</v>
      </c>
      <c r="E2804" s="388" t="s">
        <v>56</v>
      </c>
      <c r="F2804" s="378">
        <v>1</v>
      </c>
    </row>
    <row r="2805" spans="1:6" ht="15" customHeight="1">
      <c r="A2805" s="383" t="s">
        <v>8870</v>
      </c>
      <c r="B2805" s="402" t="s">
        <v>8060</v>
      </c>
      <c r="C2805" s="388" t="s">
        <v>8817</v>
      </c>
      <c r="D2805" s="417" t="s">
        <v>8654</v>
      </c>
      <c r="E2805" s="388" t="s">
        <v>56</v>
      </c>
      <c r="F2805" s="378">
        <v>1</v>
      </c>
    </row>
    <row r="2806" spans="1:6" ht="15" customHeight="1">
      <c r="A2806" s="383" t="s">
        <v>8870</v>
      </c>
      <c r="B2806" s="402" t="s">
        <v>8061</v>
      </c>
      <c r="C2806" s="388" t="s">
        <v>6751</v>
      </c>
      <c r="D2806" s="417" t="s">
        <v>8655</v>
      </c>
      <c r="E2806" s="388" t="s">
        <v>220</v>
      </c>
      <c r="F2806" s="378">
        <v>1</v>
      </c>
    </row>
    <row r="2807" spans="1:6" ht="15" customHeight="1">
      <c r="A2807" s="383" t="s">
        <v>8870</v>
      </c>
      <c r="B2807" s="402" t="s">
        <v>6956</v>
      </c>
      <c r="C2807" s="388" t="s">
        <v>6805</v>
      </c>
      <c r="D2807" s="417" t="s">
        <v>6780</v>
      </c>
      <c r="E2807" s="388" t="s">
        <v>56</v>
      </c>
      <c r="F2807" s="378">
        <v>1</v>
      </c>
    </row>
    <row r="2808" spans="1:6" ht="15" customHeight="1">
      <c r="A2808" s="383" t="s">
        <v>8870</v>
      </c>
      <c r="B2808" s="402" t="s">
        <v>6781</v>
      </c>
      <c r="C2808" s="388" t="s">
        <v>6782</v>
      </c>
      <c r="D2808" s="417" t="s">
        <v>6780</v>
      </c>
      <c r="E2808" s="388" t="s">
        <v>56</v>
      </c>
      <c r="F2808" s="380">
        <v>1</v>
      </c>
    </row>
    <row r="2809" spans="1:6" ht="15" customHeight="1">
      <c r="A2809" s="383" t="s">
        <v>8870</v>
      </c>
      <c r="B2809" s="402" t="s">
        <v>8856</v>
      </c>
      <c r="C2809" s="388" t="s">
        <v>6751</v>
      </c>
      <c r="D2809" s="417" t="s">
        <v>8656</v>
      </c>
      <c r="E2809" s="388" t="s">
        <v>220</v>
      </c>
      <c r="F2809" s="378">
        <v>1</v>
      </c>
    </row>
    <row r="2810" spans="1:6" ht="15" customHeight="1">
      <c r="A2810" s="383" t="s">
        <v>8870</v>
      </c>
      <c r="B2810" s="402" t="s">
        <v>8062</v>
      </c>
      <c r="C2810" s="388" t="s">
        <v>6751</v>
      </c>
      <c r="D2810" s="417" t="s">
        <v>8656</v>
      </c>
      <c r="E2810" s="388" t="s">
        <v>220</v>
      </c>
      <c r="F2810" s="378">
        <v>1</v>
      </c>
    </row>
    <row r="2811" spans="1:6" ht="15" customHeight="1">
      <c r="A2811" s="383" t="s">
        <v>8870</v>
      </c>
      <c r="B2811" s="402" t="s">
        <v>8063</v>
      </c>
      <c r="C2811" s="388" t="s">
        <v>6751</v>
      </c>
      <c r="D2811" s="417" t="s">
        <v>8657</v>
      </c>
      <c r="E2811" s="388" t="s">
        <v>220</v>
      </c>
      <c r="F2811" s="378">
        <v>1</v>
      </c>
    </row>
    <row r="2812" spans="1:6" ht="15" customHeight="1">
      <c r="A2812" s="383" t="s">
        <v>8870</v>
      </c>
      <c r="B2812" s="402" t="s">
        <v>8064</v>
      </c>
      <c r="C2812" s="388" t="s">
        <v>6751</v>
      </c>
      <c r="D2812" s="417" t="s">
        <v>8657</v>
      </c>
      <c r="E2812" s="388" t="s">
        <v>220</v>
      </c>
      <c r="F2812" s="378">
        <v>1</v>
      </c>
    </row>
    <row r="2813" spans="1:6" ht="15" customHeight="1">
      <c r="A2813" s="383" t="s">
        <v>8870</v>
      </c>
      <c r="B2813" s="402" t="s">
        <v>8065</v>
      </c>
      <c r="C2813" s="388" t="s">
        <v>8830</v>
      </c>
      <c r="D2813" s="417" t="s">
        <v>8658</v>
      </c>
      <c r="E2813" s="388" t="s">
        <v>67</v>
      </c>
      <c r="F2813" s="378">
        <v>1</v>
      </c>
    </row>
    <row r="2814" spans="1:6" ht="15" customHeight="1">
      <c r="A2814" s="383" t="s">
        <v>8870</v>
      </c>
      <c r="B2814" s="402" t="s">
        <v>8066</v>
      </c>
      <c r="C2814" s="388" t="s">
        <v>8759</v>
      </c>
      <c r="D2814" s="417" t="s">
        <v>8659</v>
      </c>
      <c r="E2814" s="388" t="s">
        <v>220</v>
      </c>
      <c r="F2814" s="380">
        <v>1</v>
      </c>
    </row>
    <row r="2815" spans="1:6" ht="15" customHeight="1">
      <c r="A2815" s="383" t="s">
        <v>8870</v>
      </c>
      <c r="B2815" s="402" t="s">
        <v>8067</v>
      </c>
      <c r="C2815" s="388" t="s">
        <v>8759</v>
      </c>
      <c r="D2815" s="417" t="s">
        <v>8659</v>
      </c>
      <c r="E2815" s="388" t="s">
        <v>220</v>
      </c>
      <c r="F2815" s="378">
        <v>1</v>
      </c>
    </row>
    <row r="2816" spans="1:6" ht="15" customHeight="1">
      <c r="A2816" s="383" t="s">
        <v>8870</v>
      </c>
      <c r="B2816" s="402" t="s">
        <v>8068</v>
      </c>
      <c r="C2816" s="388" t="s">
        <v>8759</v>
      </c>
      <c r="D2816" s="417" t="s">
        <v>8659</v>
      </c>
      <c r="E2816" s="388" t="s">
        <v>220</v>
      </c>
      <c r="F2816" s="378">
        <v>1</v>
      </c>
    </row>
    <row r="2817" spans="1:6" ht="15" customHeight="1">
      <c r="A2817" s="383" t="s">
        <v>8870</v>
      </c>
      <c r="B2817" s="402" t="s">
        <v>6811</v>
      </c>
      <c r="C2817" s="388" t="s">
        <v>6742</v>
      </c>
      <c r="D2817" s="417" t="s">
        <v>6810</v>
      </c>
      <c r="E2817" s="388" t="s">
        <v>56</v>
      </c>
      <c r="F2817" s="378">
        <v>1</v>
      </c>
    </row>
    <row r="2818" spans="1:6" ht="15" customHeight="1">
      <c r="A2818" s="383" t="s">
        <v>8870</v>
      </c>
      <c r="B2818" s="402" t="s">
        <v>6762</v>
      </c>
      <c r="C2818" s="388" t="s">
        <v>6763</v>
      </c>
      <c r="D2818" s="417" t="s">
        <v>6761</v>
      </c>
      <c r="E2818" s="388" t="s">
        <v>56</v>
      </c>
      <c r="F2818" s="378">
        <v>1</v>
      </c>
    </row>
    <row r="2819" spans="1:6" ht="15" customHeight="1">
      <c r="A2819" s="383" t="s">
        <v>8870</v>
      </c>
      <c r="B2819" s="402" t="s">
        <v>8069</v>
      </c>
      <c r="C2819" s="388" t="s">
        <v>6687</v>
      </c>
      <c r="D2819" s="417" t="s">
        <v>8660</v>
      </c>
      <c r="E2819" s="388" t="s">
        <v>56</v>
      </c>
      <c r="F2819" s="378">
        <v>1</v>
      </c>
    </row>
    <row r="2820" spans="1:6" ht="15" customHeight="1">
      <c r="A2820" s="383" t="s">
        <v>8870</v>
      </c>
      <c r="B2820" s="402" t="s">
        <v>8070</v>
      </c>
      <c r="C2820" s="388" t="s">
        <v>8785</v>
      </c>
      <c r="D2820" s="417" t="s">
        <v>8661</v>
      </c>
      <c r="E2820" s="388" t="s">
        <v>220</v>
      </c>
      <c r="F2820" s="380">
        <v>1</v>
      </c>
    </row>
    <row r="2821" spans="1:6" ht="15" customHeight="1">
      <c r="A2821" s="383" t="s">
        <v>8870</v>
      </c>
      <c r="B2821" s="402" t="s">
        <v>6936</v>
      </c>
      <c r="C2821" s="388" t="s">
        <v>6742</v>
      </c>
      <c r="D2821" s="417" t="s">
        <v>6935</v>
      </c>
      <c r="E2821" s="388" t="s">
        <v>56</v>
      </c>
      <c r="F2821" s="378">
        <v>1</v>
      </c>
    </row>
    <row r="2822" spans="1:6" ht="15" customHeight="1">
      <c r="A2822" s="383" t="s">
        <v>8870</v>
      </c>
      <c r="B2822" s="402" t="s">
        <v>6948</v>
      </c>
      <c r="C2822" s="388" t="s">
        <v>6782</v>
      </c>
      <c r="D2822" s="417" t="s">
        <v>6935</v>
      </c>
      <c r="E2822" s="388" t="s">
        <v>56</v>
      </c>
      <c r="F2822" s="378">
        <v>1</v>
      </c>
    </row>
    <row r="2823" spans="1:6" ht="15" customHeight="1">
      <c r="A2823" s="383" t="s">
        <v>8870</v>
      </c>
      <c r="B2823" s="402" t="s">
        <v>6775</v>
      </c>
      <c r="C2823" s="388" t="s">
        <v>6776</v>
      </c>
      <c r="D2823" s="417" t="s">
        <v>6774</v>
      </c>
      <c r="E2823" s="388" t="s">
        <v>56</v>
      </c>
      <c r="F2823" s="378">
        <v>1</v>
      </c>
    </row>
    <row r="2824" spans="1:6" ht="15" customHeight="1">
      <c r="A2824" s="383" t="s">
        <v>8870</v>
      </c>
      <c r="B2824" s="402" t="s">
        <v>6982</v>
      </c>
      <c r="C2824" s="388" t="s">
        <v>6805</v>
      </c>
      <c r="D2824" s="417" t="s">
        <v>6774</v>
      </c>
      <c r="E2824" s="388" t="s">
        <v>56</v>
      </c>
      <c r="F2824" s="378">
        <v>1</v>
      </c>
    </row>
    <row r="2825" spans="1:6" ht="15" customHeight="1">
      <c r="A2825" s="383" t="s">
        <v>8870</v>
      </c>
      <c r="B2825" s="402" t="s">
        <v>6998</v>
      </c>
      <c r="C2825" s="388" t="s">
        <v>6805</v>
      </c>
      <c r="D2825" s="417" t="s">
        <v>6774</v>
      </c>
      <c r="E2825" s="388" t="s">
        <v>56</v>
      </c>
      <c r="F2825" s="378">
        <v>1</v>
      </c>
    </row>
    <row r="2826" spans="1:6" ht="15" customHeight="1">
      <c r="A2826" s="383" t="s">
        <v>8870</v>
      </c>
      <c r="B2826" s="402" t="s">
        <v>6880</v>
      </c>
      <c r="C2826" s="388" t="s">
        <v>6805</v>
      </c>
      <c r="D2826" s="417" t="s">
        <v>6774</v>
      </c>
      <c r="E2826" s="388" t="s">
        <v>56</v>
      </c>
      <c r="F2826" s="380">
        <v>1</v>
      </c>
    </row>
    <row r="2827" spans="1:6" ht="15" customHeight="1">
      <c r="A2827" s="383" t="s">
        <v>8870</v>
      </c>
      <c r="B2827" s="402" t="s">
        <v>8071</v>
      </c>
      <c r="C2827" s="388" t="s">
        <v>8754</v>
      </c>
      <c r="D2827" s="417" t="s">
        <v>8662</v>
      </c>
      <c r="E2827" s="388" t="s">
        <v>56</v>
      </c>
      <c r="F2827" s="378">
        <v>1</v>
      </c>
    </row>
    <row r="2828" spans="1:6" ht="15" customHeight="1">
      <c r="A2828" s="383" t="s">
        <v>8870</v>
      </c>
      <c r="B2828" s="402" t="s">
        <v>8072</v>
      </c>
      <c r="C2828" s="388" t="s">
        <v>8754</v>
      </c>
      <c r="D2828" s="417" t="s">
        <v>8663</v>
      </c>
      <c r="E2828" s="388" t="s">
        <v>56</v>
      </c>
      <c r="F2828" s="378">
        <v>1</v>
      </c>
    </row>
    <row r="2829" spans="1:6" ht="15" customHeight="1">
      <c r="A2829" s="383" t="s">
        <v>8870</v>
      </c>
      <c r="B2829" s="402" t="s">
        <v>8073</v>
      </c>
      <c r="C2829" s="388" t="s">
        <v>8754</v>
      </c>
      <c r="D2829" s="417" t="s">
        <v>8663</v>
      </c>
      <c r="E2829" s="388" t="s">
        <v>56</v>
      </c>
      <c r="F2829" s="378">
        <v>1</v>
      </c>
    </row>
    <row r="2830" spans="1:6" ht="15" customHeight="1">
      <c r="A2830" s="383" t="s">
        <v>8870</v>
      </c>
      <c r="B2830" s="402" t="s">
        <v>6745</v>
      </c>
      <c r="C2830" s="388" t="s">
        <v>6742</v>
      </c>
      <c r="D2830" s="417" t="s">
        <v>6709</v>
      </c>
      <c r="E2830" s="388" t="s">
        <v>56</v>
      </c>
      <c r="F2830" s="378">
        <v>1</v>
      </c>
    </row>
    <row r="2831" spans="1:6" ht="15" customHeight="1">
      <c r="A2831" s="383" t="s">
        <v>8870</v>
      </c>
      <c r="B2831" s="402" t="s">
        <v>8878</v>
      </c>
      <c r="C2831" s="388" t="s">
        <v>6776</v>
      </c>
      <c r="D2831" s="417" t="s">
        <v>6709</v>
      </c>
      <c r="E2831" s="388" t="s">
        <v>56</v>
      </c>
      <c r="F2831" s="378">
        <v>1</v>
      </c>
    </row>
    <row r="2832" spans="1:6" ht="15" customHeight="1">
      <c r="A2832" s="383" t="s">
        <v>8870</v>
      </c>
      <c r="B2832" s="402" t="s">
        <v>6883</v>
      </c>
      <c r="C2832" s="388" t="s">
        <v>6742</v>
      </c>
      <c r="D2832" s="417" t="s">
        <v>6709</v>
      </c>
      <c r="E2832" s="388" t="s">
        <v>56</v>
      </c>
      <c r="F2832" s="380">
        <v>1</v>
      </c>
    </row>
    <row r="2833" spans="1:6" ht="15" customHeight="1">
      <c r="A2833" s="383" t="s">
        <v>8870</v>
      </c>
      <c r="B2833" s="402" t="s">
        <v>6820</v>
      </c>
      <c r="C2833" s="388" t="s">
        <v>6776</v>
      </c>
      <c r="D2833" s="417" t="s">
        <v>6709</v>
      </c>
      <c r="E2833" s="388" t="s">
        <v>56</v>
      </c>
      <c r="F2833" s="378">
        <v>1</v>
      </c>
    </row>
    <row r="2834" spans="1:6" ht="15" customHeight="1">
      <c r="A2834" s="383" t="s">
        <v>8870</v>
      </c>
      <c r="B2834" s="402" t="s">
        <v>8074</v>
      </c>
      <c r="C2834" s="388" t="s">
        <v>6771</v>
      </c>
      <c r="D2834" s="417" t="s">
        <v>8664</v>
      </c>
      <c r="E2834" s="388" t="s">
        <v>56</v>
      </c>
      <c r="F2834" s="378">
        <v>1</v>
      </c>
    </row>
    <row r="2835" spans="1:6" ht="15" customHeight="1">
      <c r="A2835" s="383" t="s">
        <v>8870</v>
      </c>
      <c r="B2835" s="402" t="s">
        <v>8075</v>
      </c>
      <c r="C2835" s="388" t="s">
        <v>8764</v>
      </c>
      <c r="D2835" s="417" t="s">
        <v>8665</v>
      </c>
      <c r="E2835" s="388" t="s">
        <v>220</v>
      </c>
      <c r="F2835" s="378">
        <v>1</v>
      </c>
    </row>
    <row r="2836" spans="1:6" ht="15" customHeight="1">
      <c r="A2836" s="383" t="s">
        <v>8870</v>
      </c>
      <c r="B2836" s="402" t="s">
        <v>8076</v>
      </c>
      <c r="C2836" s="388" t="s">
        <v>8737</v>
      </c>
      <c r="D2836" s="417" t="s">
        <v>8666</v>
      </c>
      <c r="E2836" s="388" t="s">
        <v>220</v>
      </c>
      <c r="F2836" s="378">
        <v>1</v>
      </c>
    </row>
    <row r="2837" spans="1:6" ht="15" customHeight="1">
      <c r="A2837" s="383" t="s">
        <v>8870</v>
      </c>
      <c r="B2837" s="402" t="s">
        <v>8077</v>
      </c>
      <c r="C2837" s="388" t="s">
        <v>6751</v>
      </c>
      <c r="D2837" s="417" t="s">
        <v>6772</v>
      </c>
      <c r="E2837" s="388" t="s">
        <v>220</v>
      </c>
      <c r="F2837" s="378">
        <v>1</v>
      </c>
    </row>
    <row r="2838" spans="1:6" ht="15" customHeight="1">
      <c r="A2838" s="383" t="s">
        <v>8870</v>
      </c>
      <c r="B2838" s="402" t="s">
        <v>8078</v>
      </c>
      <c r="C2838" s="388" t="s">
        <v>6751</v>
      </c>
      <c r="D2838" s="417" t="s">
        <v>6772</v>
      </c>
      <c r="E2838" s="388" t="s">
        <v>220</v>
      </c>
      <c r="F2838" s="380">
        <v>1</v>
      </c>
    </row>
    <row r="2839" spans="1:6" ht="15" customHeight="1">
      <c r="A2839" s="383" t="s">
        <v>8870</v>
      </c>
      <c r="B2839" s="402" t="s">
        <v>8079</v>
      </c>
      <c r="C2839" s="388" t="s">
        <v>6751</v>
      </c>
      <c r="D2839" s="417" t="s">
        <v>6772</v>
      </c>
      <c r="E2839" s="388" t="s">
        <v>220</v>
      </c>
      <c r="F2839" s="378">
        <v>1</v>
      </c>
    </row>
    <row r="2840" spans="1:6" ht="15" customHeight="1">
      <c r="A2840" s="383" t="s">
        <v>8870</v>
      </c>
      <c r="B2840" s="402" t="s">
        <v>6773</v>
      </c>
      <c r="C2840" s="388" t="s">
        <v>6751</v>
      </c>
      <c r="D2840" s="417" t="s">
        <v>6772</v>
      </c>
      <c r="E2840" s="388" t="s">
        <v>220</v>
      </c>
      <c r="F2840" s="378">
        <v>1</v>
      </c>
    </row>
    <row r="2841" spans="1:6" ht="15" customHeight="1">
      <c r="A2841" s="383" t="s">
        <v>8870</v>
      </c>
      <c r="B2841" s="402" t="s">
        <v>8080</v>
      </c>
      <c r="C2841" s="388" t="s">
        <v>6751</v>
      </c>
      <c r="D2841" s="417" t="s">
        <v>6772</v>
      </c>
      <c r="E2841" s="388" t="s">
        <v>220</v>
      </c>
      <c r="F2841" s="378">
        <v>1</v>
      </c>
    </row>
    <row r="2842" spans="1:6" ht="15" customHeight="1">
      <c r="A2842" s="383" t="s">
        <v>8870</v>
      </c>
      <c r="B2842" s="402" t="s">
        <v>8081</v>
      </c>
      <c r="C2842" s="388" t="s">
        <v>6751</v>
      </c>
      <c r="D2842" s="417" t="s">
        <v>6772</v>
      </c>
      <c r="E2842" s="388" t="s">
        <v>220</v>
      </c>
      <c r="F2842" s="378">
        <v>1</v>
      </c>
    </row>
    <row r="2843" spans="1:6" ht="15" customHeight="1">
      <c r="A2843" s="383" t="s">
        <v>8870</v>
      </c>
      <c r="B2843" s="402" t="s">
        <v>8082</v>
      </c>
      <c r="C2843" s="388" t="s">
        <v>6751</v>
      </c>
      <c r="D2843" s="417" t="s">
        <v>6772</v>
      </c>
      <c r="E2843" s="388" t="s">
        <v>220</v>
      </c>
      <c r="F2843" s="378">
        <v>1</v>
      </c>
    </row>
    <row r="2844" spans="1:6" ht="15" customHeight="1">
      <c r="A2844" s="383" t="s">
        <v>8870</v>
      </c>
      <c r="B2844" s="402" t="s">
        <v>8083</v>
      </c>
      <c r="C2844" s="388" t="s">
        <v>8722</v>
      </c>
      <c r="D2844" s="417" t="s">
        <v>8667</v>
      </c>
      <c r="E2844" s="388" t="s">
        <v>67</v>
      </c>
      <c r="F2844" s="380">
        <v>1</v>
      </c>
    </row>
    <row r="2845" spans="1:6" ht="15" customHeight="1">
      <c r="A2845" s="383" t="s">
        <v>8870</v>
      </c>
      <c r="B2845" s="402" t="s">
        <v>8084</v>
      </c>
      <c r="C2845" s="388" t="s">
        <v>8839</v>
      </c>
      <c r="D2845" s="417" t="s">
        <v>8668</v>
      </c>
      <c r="E2845" s="388" t="s">
        <v>56</v>
      </c>
      <c r="F2845" s="378">
        <v>1</v>
      </c>
    </row>
    <row r="2846" spans="1:6" ht="15" customHeight="1">
      <c r="A2846" s="383" t="s">
        <v>8870</v>
      </c>
      <c r="B2846" s="402" t="s">
        <v>8085</v>
      </c>
      <c r="C2846" s="388" t="s">
        <v>6742</v>
      </c>
      <c r="D2846" s="417" t="s">
        <v>8669</v>
      </c>
      <c r="E2846" s="388" t="s">
        <v>56</v>
      </c>
      <c r="F2846" s="378">
        <v>1</v>
      </c>
    </row>
    <row r="2847" spans="1:6" ht="15" customHeight="1">
      <c r="A2847" s="383" t="s">
        <v>8870</v>
      </c>
      <c r="B2847" s="402" t="s">
        <v>8086</v>
      </c>
      <c r="C2847" s="388" t="s">
        <v>6742</v>
      </c>
      <c r="D2847" s="417" t="s">
        <v>8669</v>
      </c>
      <c r="E2847" s="388" t="s">
        <v>56</v>
      </c>
      <c r="F2847" s="378">
        <v>1</v>
      </c>
    </row>
    <row r="2848" spans="1:6" ht="15" customHeight="1">
      <c r="A2848" s="383" t="s">
        <v>8870</v>
      </c>
      <c r="B2848" s="402" t="s">
        <v>8087</v>
      </c>
      <c r="C2848" s="388" t="s">
        <v>6826</v>
      </c>
      <c r="D2848" s="417" t="s">
        <v>8670</v>
      </c>
      <c r="E2848" s="388" t="s">
        <v>56</v>
      </c>
      <c r="F2848" s="378">
        <v>1</v>
      </c>
    </row>
    <row r="2849" spans="1:6" ht="15" customHeight="1">
      <c r="A2849" s="383" t="s">
        <v>8870</v>
      </c>
      <c r="B2849" s="402" t="s">
        <v>8088</v>
      </c>
      <c r="C2849" s="388" t="s">
        <v>6826</v>
      </c>
      <c r="D2849" s="417" t="s">
        <v>8670</v>
      </c>
      <c r="E2849" s="388" t="s">
        <v>56</v>
      </c>
      <c r="F2849" s="378">
        <v>1</v>
      </c>
    </row>
    <row r="2850" spans="1:6" ht="15" customHeight="1">
      <c r="A2850" s="383" t="s">
        <v>8870</v>
      </c>
      <c r="B2850" s="402" t="s">
        <v>8089</v>
      </c>
      <c r="C2850" s="388" t="s">
        <v>6826</v>
      </c>
      <c r="D2850" s="417" t="s">
        <v>8670</v>
      </c>
      <c r="E2850" s="388" t="s">
        <v>56</v>
      </c>
      <c r="F2850" s="380">
        <v>1</v>
      </c>
    </row>
    <row r="2851" spans="1:6" ht="15" customHeight="1">
      <c r="A2851" s="383" t="s">
        <v>8870</v>
      </c>
      <c r="B2851" s="402" t="s">
        <v>6930</v>
      </c>
      <c r="C2851" s="388" t="s">
        <v>6742</v>
      </c>
      <c r="D2851" s="417" t="s">
        <v>6764</v>
      </c>
      <c r="E2851" s="388" t="s">
        <v>56</v>
      </c>
      <c r="F2851" s="378">
        <v>1</v>
      </c>
    </row>
    <row r="2852" spans="1:6" ht="15" customHeight="1">
      <c r="A2852" s="383" t="s">
        <v>8870</v>
      </c>
      <c r="B2852" s="402" t="s">
        <v>6809</v>
      </c>
      <c r="C2852" s="388" t="s">
        <v>6742</v>
      </c>
      <c r="D2852" s="417" t="s">
        <v>6764</v>
      </c>
      <c r="E2852" s="388" t="s">
        <v>56</v>
      </c>
      <c r="F2852" s="378">
        <v>1</v>
      </c>
    </row>
    <row r="2853" spans="1:6" ht="15" customHeight="1">
      <c r="A2853" s="383" t="s">
        <v>8870</v>
      </c>
      <c r="B2853" s="402" t="s">
        <v>6994</v>
      </c>
      <c r="C2853" s="388" t="s">
        <v>6742</v>
      </c>
      <c r="D2853" s="417" t="s">
        <v>6764</v>
      </c>
      <c r="E2853" s="388" t="s">
        <v>56</v>
      </c>
      <c r="F2853" s="378">
        <v>1</v>
      </c>
    </row>
    <row r="2854" spans="1:6" ht="15" customHeight="1">
      <c r="A2854" s="383" t="s">
        <v>8870</v>
      </c>
      <c r="B2854" s="402" t="s">
        <v>8090</v>
      </c>
      <c r="C2854" s="388" t="s">
        <v>6742</v>
      </c>
      <c r="D2854" s="417" t="s">
        <v>6764</v>
      </c>
      <c r="E2854" s="388" t="s">
        <v>56</v>
      </c>
      <c r="F2854" s="378">
        <v>1</v>
      </c>
    </row>
    <row r="2855" spans="1:6" ht="15" customHeight="1">
      <c r="A2855" s="383" t="s">
        <v>8870</v>
      </c>
      <c r="B2855" s="402" t="s">
        <v>6765</v>
      </c>
      <c r="C2855" s="388" t="s">
        <v>6742</v>
      </c>
      <c r="D2855" s="417" t="s">
        <v>6764</v>
      </c>
      <c r="E2855" s="388" t="s">
        <v>56</v>
      </c>
      <c r="F2855" s="378">
        <v>1</v>
      </c>
    </row>
    <row r="2856" spans="1:6" ht="15" customHeight="1">
      <c r="A2856" s="383" t="s">
        <v>8870</v>
      </c>
      <c r="B2856" s="402" t="s">
        <v>6779</v>
      </c>
      <c r="C2856" s="388" t="s">
        <v>6742</v>
      </c>
      <c r="D2856" s="417" t="s">
        <v>6764</v>
      </c>
      <c r="E2856" s="388" t="s">
        <v>56</v>
      </c>
      <c r="F2856" s="380">
        <v>1</v>
      </c>
    </row>
    <row r="2857" spans="1:6" ht="15" customHeight="1">
      <c r="A2857" s="383" t="s">
        <v>8870</v>
      </c>
      <c r="B2857" s="402" t="s">
        <v>8091</v>
      </c>
      <c r="C2857" s="388" t="s">
        <v>8833</v>
      </c>
      <c r="D2857" s="417" t="s">
        <v>8671</v>
      </c>
      <c r="E2857" s="388" t="s">
        <v>67</v>
      </c>
      <c r="F2857" s="378">
        <v>1</v>
      </c>
    </row>
    <row r="2858" spans="1:6" ht="15" customHeight="1">
      <c r="A2858" s="383" t="s">
        <v>8870</v>
      </c>
      <c r="B2858" s="402" t="s">
        <v>6911</v>
      </c>
      <c r="C2858" s="388" t="s">
        <v>6751</v>
      </c>
      <c r="D2858" s="417" t="s">
        <v>6777</v>
      </c>
      <c r="E2858" s="388" t="s">
        <v>220</v>
      </c>
      <c r="F2858" s="378">
        <v>1</v>
      </c>
    </row>
    <row r="2859" spans="1:6" ht="15" customHeight="1">
      <c r="A2859" s="383" t="s">
        <v>8870</v>
      </c>
      <c r="B2859" s="402" t="s">
        <v>8092</v>
      </c>
      <c r="C2859" s="388" t="s">
        <v>6751</v>
      </c>
      <c r="D2859" s="417" t="s">
        <v>6777</v>
      </c>
      <c r="E2859" s="388" t="s">
        <v>220</v>
      </c>
      <c r="F2859" s="378">
        <v>1</v>
      </c>
    </row>
    <row r="2860" spans="1:6" ht="15" customHeight="1">
      <c r="A2860" s="383" t="s">
        <v>8870</v>
      </c>
      <c r="B2860" s="402" t="s">
        <v>6778</v>
      </c>
      <c r="C2860" s="388" t="s">
        <v>6751</v>
      </c>
      <c r="D2860" s="417" t="s">
        <v>6777</v>
      </c>
      <c r="E2860" s="388" t="s">
        <v>220</v>
      </c>
      <c r="F2860" s="378">
        <v>1</v>
      </c>
    </row>
    <row r="2861" spans="1:6" ht="15" customHeight="1">
      <c r="A2861" s="383" t="s">
        <v>8870</v>
      </c>
      <c r="B2861" s="402" t="s">
        <v>7025</v>
      </c>
      <c r="C2861" s="388" t="s">
        <v>7026</v>
      </c>
      <c r="D2861" s="417" t="s">
        <v>7024</v>
      </c>
      <c r="E2861" s="388" t="s">
        <v>56</v>
      </c>
      <c r="F2861" s="378">
        <v>1</v>
      </c>
    </row>
    <row r="2862" spans="1:6" ht="15" customHeight="1">
      <c r="A2862" s="383" t="s">
        <v>8870</v>
      </c>
      <c r="B2862" s="402" t="s">
        <v>6903</v>
      </c>
      <c r="C2862" s="388" t="s">
        <v>6904</v>
      </c>
      <c r="D2862" s="417" t="s">
        <v>6902</v>
      </c>
      <c r="E2862" s="388" t="s">
        <v>56</v>
      </c>
      <c r="F2862" s="380">
        <v>1</v>
      </c>
    </row>
    <row r="2863" spans="1:6" ht="15" customHeight="1">
      <c r="A2863" s="383" t="s">
        <v>8870</v>
      </c>
      <c r="B2863" s="402" t="s">
        <v>8879</v>
      </c>
      <c r="C2863" s="388" t="s">
        <v>6904</v>
      </c>
      <c r="D2863" s="417" t="s">
        <v>6902</v>
      </c>
      <c r="E2863" s="388" t="s">
        <v>56</v>
      </c>
      <c r="F2863" s="378">
        <v>1</v>
      </c>
    </row>
    <row r="2864" spans="1:6" ht="15" customHeight="1">
      <c r="A2864" s="383" t="s">
        <v>8870</v>
      </c>
      <c r="B2864" s="402" t="s">
        <v>8093</v>
      </c>
      <c r="C2864" s="388" t="s">
        <v>8782</v>
      </c>
      <c r="D2864" s="417" t="s">
        <v>8672</v>
      </c>
      <c r="E2864" s="388" t="s">
        <v>56</v>
      </c>
      <c r="F2864" s="378">
        <v>1</v>
      </c>
    </row>
    <row r="2865" spans="1:6" ht="15" customHeight="1">
      <c r="A2865" s="383" t="s">
        <v>8870</v>
      </c>
      <c r="B2865" s="402" t="s">
        <v>8094</v>
      </c>
      <c r="C2865" s="388" t="s">
        <v>8729</v>
      </c>
      <c r="D2865" s="417" t="s">
        <v>8673</v>
      </c>
      <c r="E2865" s="388" t="s">
        <v>220</v>
      </c>
      <c r="F2865" s="378">
        <v>1</v>
      </c>
    </row>
    <row r="2866" spans="1:6" ht="15" customHeight="1">
      <c r="A2866" s="383" t="s">
        <v>8870</v>
      </c>
      <c r="B2866" s="402" t="s">
        <v>8095</v>
      </c>
      <c r="C2866" s="388" t="s">
        <v>8782</v>
      </c>
      <c r="D2866" s="417" t="s">
        <v>8674</v>
      </c>
      <c r="E2866" s="388" t="s">
        <v>56</v>
      </c>
      <c r="F2866" s="378">
        <v>1</v>
      </c>
    </row>
    <row r="2867" spans="1:6" ht="15" customHeight="1">
      <c r="A2867" s="383" t="s">
        <v>8870</v>
      </c>
      <c r="B2867" s="402" t="s">
        <v>8096</v>
      </c>
      <c r="C2867" s="388" t="s">
        <v>6808</v>
      </c>
      <c r="D2867" s="417" t="s">
        <v>8675</v>
      </c>
      <c r="E2867" s="388" t="s">
        <v>56</v>
      </c>
      <c r="F2867" s="378">
        <v>1</v>
      </c>
    </row>
    <row r="2868" spans="1:6" ht="15" customHeight="1">
      <c r="A2868" s="383" t="s">
        <v>8870</v>
      </c>
      <c r="B2868" s="402" t="s">
        <v>8097</v>
      </c>
      <c r="C2868" s="388" t="s">
        <v>6751</v>
      </c>
      <c r="D2868" s="417" t="s">
        <v>8676</v>
      </c>
      <c r="E2868" s="388" t="s">
        <v>220</v>
      </c>
      <c r="F2868" s="380">
        <v>1</v>
      </c>
    </row>
    <row r="2869" spans="1:6" ht="15" customHeight="1">
      <c r="A2869" s="383" t="s">
        <v>8870</v>
      </c>
      <c r="B2869" s="402" t="s">
        <v>8098</v>
      </c>
      <c r="C2869" s="388" t="s">
        <v>8754</v>
      </c>
      <c r="D2869" s="417" t="s">
        <v>8677</v>
      </c>
      <c r="E2869" s="388" t="s">
        <v>56</v>
      </c>
      <c r="F2869" s="378">
        <v>1</v>
      </c>
    </row>
    <row r="2870" spans="1:6" ht="15" customHeight="1">
      <c r="A2870" s="383" t="s">
        <v>8870</v>
      </c>
      <c r="B2870" s="402" t="s">
        <v>8099</v>
      </c>
      <c r="C2870" s="388" t="s">
        <v>8747</v>
      </c>
      <c r="D2870" s="417" t="s">
        <v>8678</v>
      </c>
      <c r="E2870" s="388" t="s">
        <v>56</v>
      </c>
      <c r="F2870" s="378">
        <v>1</v>
      </c>
    </row>
    <row r="2871" spans="1:6" ht="15" customHeight="1">
      <c r="A2871" s="383" t="s">
        <v>8870</v>
      </c>
      <c r="B2871" s="402" t="s">
        <v>8100</v>
      </c>
      <c r="C2871" s="388" t="s">
        <v>6782</v>
      </c>
      <c r="D2871" s="417" t="s">
        <v>8679</v>
      </c>
      <c r="E2871" s="388" t="s">
        <v>56</v>
      </c>
      <c r="F2871" s="378">
        <v>1</v>
      </c>
    </row>
    <row r="2872" spans="1:6" ht="15" customHeight="1">
      <c r="A2872" s="383" t="s">
        <v>8870</v>
      </c>
      <c r="B2872" s="402" t="s">
        <v>8101</v>
      </c>
      <c r="C2872" s="388" t="s">
        <v>6864</v>
      </c>
      <c r="D2872" s="417" t="s">
        <v>8680</v>
      </c>
      <c r="E2872" s="388" t="s">
        <v>56</v>
      </c>
      <c r="F2872" s="378">
        <v>1</v>
      </c>
    </row>
    <row r="2873" spans="1:6" ht="15" customHeight="1">
      <c r="A2873" s="383" t="s">
        <v>8870</v>
      </c>
      <c r="B2873" s="402" t="s">
        <v>8102</v>
      </c>
      <c r="C2873" s="388" t="s">
        <v>6864</v>
      </c>
      <c r="D2873" s="417" t="s">
        <v>8681</v>
      </c>
      <c r="E2873" s="388" t="s">
        <v>56</v>
      </c>
      <c r="F2873" s="378">
        <v>1</v>
      </c>
    </row>
    <row r="2874" spans="1:6" ht="15" customHeight="1">
      <c r="A2874" s="383" t="s">
        <v>8870</v>
      </c>
      <c r="B2874" s="402" t="s">
        <v>8103</v>
      </c>
      <c r="C2874" s="388" t="s">
        <v>8747</v>
      </c>
      <c r="D2874" s="417" t="s">
        <v>8682</v>
      </c>
      <c r="E2874" s="388" t="s">
        <v>56</v>
      </c>
      <c r="F2874" s="380">
        <v>1</v>
      </c>
    </row>
    <row r="2875" spans="1:6" ht="15" customHeight="1">
      <c r="A2875" s="383" t="s">
        <v>8870</v>
      </c>
      <c r="B2875" s="402" t="s">
        <v>8104</v>
      </c>
      <c r="C2875" s="388" t="s">
        <v>6826</v>
      </c>
      <c r="D2875" s="417" t="s">
        <v>8683</v>
      </c>
      <c r="E2875" s="388" t="s">
        <v>56</v>
      </c>
      <c r="F2875" s="378">
        <v>1</v>
      </c>
    </row>
    <row r="2876" spans="1:6" ht="15" customHeight="1">
      <c r="A2876" s="383" t="s">
        <v>8870</v>
      </c>
      <c r="B2876" s="402" t="s">
        <v>8105</v>
      </c>
      <c r="C2876" s="388" t="s">
        <v>8791</v>
      </c>
      <c r="D2876" s="417" t="s">
        <v>6909</v>
      </c>
      <c r="E2876" s="388" t="s">
        <v>56</v>
      </c>
      <c r="F2876" s="378">
        <v>1</v>
      </c>
    </row>
    <row r="2877" spans="1:6" ht="15" customHeight="1">
      <c r="A2877" s="383" t="s">
        <v>8870</v>
      </c>
      <c r="B2877" s="402" t="s">
        <v>8106</v>
      </c>
      <c r="C2877" s="388" t="s">
        <v>8740</v>
      </c>
      <c r="D2877" s="417" t="s">
        <v>4940</v>
      </c>
      <c r="E2877" s="388" t="s">
        <v>56</v>
      </c>
      <c r="F2877" s="378">
        <v>1</v>
      </c>
    </row>
    <row r="2878" spans="1:6" ht="15" customHeight="1">
      <c r="A2878" s="383" t="s">
        <v>8870</v>
      </c>
      <c r="B2878" s="402" t="s">
        <v>8107</v>
      </c>
      <c r="C2878" s="388" t="s">
        <v>6864</v>
      </c>
      <c r="D2878" s="417" t="s">
        <v>8684</v>
      </c>
      <c r="E2878" s="388" t="s">
        <v>56</v>
      </c>
      <c r="F2878" s="378">
        <v>1</v>
      </c>
    </row>
    <row r="2879" spans="1:6" ht="15" customHeight="1">
      <c r="A2879" s="383" t="s">
        <v>8870</v>
      </c>
      <c r="B2879" s="402" t="s">
        <v>8108</v>
      </c>
      <c r="C2879" s="388" t="s">
        <v>8728</v>
      </c>
      <c r="D2879" s="417" t="s">
        <v>8685</v>
      </c>
      <c r="E2879" s="388" t="s">
        <v>56</v>
      </c>
      <c r="F2879" s="378">
        <v>1</v>
      </c>
    </row>
    <row r="2880" spans="1:6" ht="15" customHeight="1">
      <c r="A2880" s="383" t="s">
        <v>8870</v>
      </c>
      <c r="B2880" s="402" t="s">
        <v>8109</v>
      </c>
      <c r="C2880" s="388" t="s">
        <v>8747</v>
      </c>
      <c r="D2880" s="417" t="s">
        <v>8685</v>
      </c>
      <c r="E2880" s="388" t="s">
        <v>56</v>
      </c>
      <c r="F2880" s="380">
        <v>1</v>
      </c>
    </row>
    <row r="2881" spans="1:6" ht="15" customHeight="1">
      <c r="A2881" s="383" t="s">
        <v>8870</v>
      </c>
      <c r="B2881" s="402" t="s">
        <v>8110</v>
      </c>
      <c r="C2881" s="388" t="s">
        <v>8728</v>
      </c>
      <c r="D2881" s="417" t="s">
        <v>8685</v>
      </c>
      <c r="E2881" s="388" t="s">
        <v>56</v>
      </c>
      <c r="F2881" s="378">
        <v>1</v>
      </c>
    </row>
    <row r="2882" spans="1:6" ht="15" customHeight="1">
      <c r="A2882" s="383" t="s">
        <v>8870</v>
      </c>
      <c r="B2882" s="402" t="s">
        <v>7010</v>
      </c>
      <c r="C2882" s="388" t="s">
        <v>6782</v>
      </c>
      <c r="D2882" s="417" t="s">
        <v>7009</v>
      </c>
      <c r="E2882" s="388" t="s">
        <v>56</v>
      </c>
      <c r="F2882" s="378">
        <v>1</v>
      </c>
    </row>
    <row r="2883" spans="1:6" ht="15" customHeight="1">
      <c r="A2883" s="383" t="s">
        <v>8870</v>
      </c>
      <c r="B2883" s="402" t="s">
        <v>8111</v>
      </c>
      <c r="C2883" s="388" t="s">
        <v>6873</v>
      </c>
      <c r="D2883" s="417" t="s">
        <v>7009</v>
      </c>
      <c r="E2883" s="388" t="s">
        <v>56</v>
      </c>
      <c r="F2883" s="378">
        <v>1</v>
      </c>
    </row>
    <row r="2884" spans="1:6" ht="15" customHeight="1">
      <c r="A2884" s="383" t="s">
        <v>8870</v>
      </c>
      <c r="B2884" s="402" t="s">
        <v>8112</v>
      </c>
      <c r="C2884" s="388" t="s">
        <v>8842</v>
      </c>
      <c r="D2884" s="417" t="s">
        <v>8686</v>
      </c>
      <c r="E2884" s="388" t="s">
        <v>220</v>
      </c>
      <c r="F2884" s="378">
        <v>1</v>
      </c>
    </row>
    <row r="2885" spans="1:6" ht="15" customHeight="1">
      <c r="A2885" s="383" t="s">
        <v>8870</v>
      </c>
      <c r="B2885" s="402" t="s">
        <v>8113</v>
      </c>
      <c r="C2885" s="388" t="s">
        <v>8808</v>
      </c>
      <c r="D2885" s="417" t="s">
        <v>8687</v>
      </c>
      <c r="E2885" s="388" t="s">
        <v>56</v>
      </c>
      <c r="F2885" s="378">
        <v>1</v>
      </c>
    </row>
    <row r="2886" spans="1:6" ht="15" customHeight="1">
      <c r="A2886" s="383" t="s">
        <v>8870</v>
      </c>
      <c r="B2886" s="402" t="s">
        <v>8114</v>
      </c>
      <c r="C2886" s="388" t="s">
        <v>8808</v>
      </c>
      <c r="D2886" s="417" t="s">
        <v>8687</v>
      </c>
      <c r="E2886" s="388" t="s">
        <v>56</v>
      </c>
      <c r="F2886" s="380">
        <v>1</v>
      </c>
    </row>
    <row r="2887" spans="1:6" ht="15" customHeight="1">
      <c r="A2887" s="383" t="s">
        <v>8870</v>
      </c>
      <c r="B2887" s="402" t="s">
        <v>8115</v>
      </c>
      <c r="C2887" s="388" t="s">
        <v>8808</v>
      </c>
      <c r="D2887" s="417" t="s">
        <v>8687</v>
      </c>
      <c r="E2887" s="388" t="s">
        <v>56</v>
      </c>
      <c r="F2887" s="378">
        <v>1</v>
      </c>
    </row>
    <row r="2888" spans="1:6" ht="15" customHeight="1">
      <c r="A2888" s="383" t="s">
        <v>8870</v>
      </c>
      <c r="B2888" s="402" t="s">
        <v>6924</v>
      </c>
      <c r="C2888" s="388" t="s">
        <v>6742</v>
      </c>
      <c r="D2888" s="417" t="s">
        <v>6923</v>
      </c>
      <c r="E2888" s="388" t="s">
        <v>56</v>
      </c>
      <c r="F2888" s="378">
        <v>1</v>
      </c>
    </row>
    <row r="2889" spans="1:6" ht="15" customHeight="1">
      <c r="A2889" s="383" t="s">
        <v>8870</v>
      </c>
      <c r="B2889" s="402" t="s">
        <v>8116</v>
      </c>
      <c r="C2889" s="388" t="s">
        <v>8754</v>
      </c>
      <c r="D2889" s="417" t="s">
        <v>8688</v>
      </c>
      <c r="E2889" s="388" t="s">
        <v>56</v>
      </c>
      <c r="F2889" s="378">
        <v>1</v>
      </c>
    </row>
    <row r="2890" spans="1:6" ht="15" customHeight="1">
      <c r="A2890" s="383" t="s">
        <v>8870</v>
      </c>
      <c r="B2890" s="402" t="s">
        <v>8117</v>
      </c>
      <c r="C2890" s="388" t="s">
        <v>8753</v>
      </c>
      <c r="D2890" s="417" t="s">
        <v>8689</v>
      </c>
      <c r="E2890" s="388" t="s">
        <v>56</v>
      </c>
      <c r="F2890" s="378">
        <v>1</v>
      </c>
    </row>
    <row r="2891" spans="1:6" ht="15" customHeight="1">
      <c r="A2891" s="383" t="s">
        <v>8870</v>
      </c>
      <c r="B2891" s="402" t="s">
        <v>8118</v>
      </c>
      <c r="C2891" s="388" t="s">
        <v>8795</v>
      </c>
      <c r="D2891" s="417" t="s">
        <v>8690</v>
      </c>
      <c r="E2891" s="388" t="s">
        <v>56</v>
      </c>
      <c r="F2891" s="378">
        <v>1</v>
      </c>
    </row>
    <row r="2892" spans="1:6" ht="15" customHeight="1">
      <c r="A2892" s="383" t="s">
        <v>8870</v>
      </c>
      <c r="B2892" s="402" t="s">
        <v>8119</v>
      </c>
      <c r="C2892" s="388" t="s">
        <v>7086</v>
      </c>
      <c r="D2892" s="417" t="s">
        <v>8691</v>
      </c>
      <c r="E2892" s="388" t="s">
        <v>56</v>
      </c>
      <c r="F2892" s="380">
        <v>1</v>
      </c>
    </row>
    <row r="2893" spans="1:6" ht="15" customHeight="1">
      <c r="A2893" s="383" t="s">
        <v>8870</v>
      </c>
      <c r="B2893" s="402" t="s">
        <v>8120</v>
      </c>
      <c r="C2893" s="388" t="s">
        <v>7086</v>
      </c>
      <c r="D2893" s="417" t="s">
        <v>8691</v>
      </c>
      <c r="E2893" s="388" t="s">
        <v>56</v>
      </c>
      <c r="F2893" s="378">
        <v>1</v>
      </c>
    </row>
    <row r="2894" spans="1:6" ht="15" customHeight="1">
      <c r="A2894" s="383" t="s">
        <v>8870</v>
      </c>
      <c r="B2894" s="402" t="s">
        <v>8121</v>
      </c>
      <c r="C2894" s="388" t="s">
        <v>8754</v>
      </c>
      <c r="D2894" s="417" t="s">
        <v>8692</v>
      </c>
      <c r="E2894" s="388" t="s">
        <v>56</v>
      </c>
      <c r="F2894" s="378">
        <v>1</v>
      </c>
    </row>
    <row r="2895" spans="1:6" ht="15" customHeight="1">
      <c r="A2895" s="383" t="s">
        <v>8870</v>
      </c>
      <c r="B2895" s="402" t="s">
        <v>8122</v>
      </c>
      <c r="C2895" s="388" t="s">
        <v>8754</v>
      </c>
      <c r="D2895" s="417" t="s">
        <v>8692</v>
      </c>
      <c r="E2895" s="388" t="s">
        <v>56</v>
      </c>
      <c r="F2895" s="378">
        <v>1</v>
      </c>
    </row>
    <row r="2896" spans="1:6" ht="15" customHeight="1">
      <c r="A2896" s="383" t="s">
        <v>8870</v>
      </c>
      <c r="B2896" s="402" t="s">
        <v>8123</v>
      </c>
      <c r="C2896" s="388" t="s">
        <v>8754</v>
      </c>
      <c r="D2896" s="417" t="s">
        <v>8692</v>
      </c>
      <c r="E2896" s="388" t="s">
        <v>56</v>
      </c>
      <c r="F2896" s="378">
        <v>1</v>
      </c>
    </row>
    <row r="2897" spans="1:6" ht="15" customHeight="1">
      <c r="A2897" s="383" t="s">
        <v>8870</v>
      </c>
      <c r="B2897" s="402" t="s">
        <v>8124</v>
      </c>
      <c r="C2897" s="388" t="s">
        <v>8774</v>
      </c>
      <c r="D2897" s="417" t="s">
        <v>8693</v>
      </c>
      <c r="E2897" s="388" t="s">
        <v>220</v>
      </c>
      <c r="F2897" s="378">
        <v>1</v>
      </c>
    </row>
    <row r="2898" spans="1:6" ht="15" customHeight="1">
      <c r="A2898" s="383" t="s">
        <v>8870</v>
      </c>
      <c r="B2898" s="402" t="s">
        <v>7098</v>
      </c>
      <c r="C2898" s="388" t="s">
        <v>6808</v>
      </c>
      <c r="D2898" s="417" t="s">
        <v>7097</v>
      </c>
      <c r="E2898" s="388" t="s">
        <v>56</v>
      </c>
      <c r="F2898" s="380">
        <v>1</v>
      </c>
    </row>
    <row r="2899" spans="1:6" ht="15" customHeight="1">
      <c r="A2899" s="383" t="s">
        <v>8870</v>
      </c>
      <c r="B2899" s="402" t="s">
        <v>6792</v>
      </c>
      <c r="C2899" s="389" t="s">
        <v>398</v>
      </c>
      <c r="D2899" s="417" t="s">
        <v>6791</v>
      </c>
      <c r="E2899" s="388" t="s">
        <v>56</v>
      </c>
      <c r="F2899" s="378">
        <v>1</v>
      </c>
    </row>
    <row r="2900" spans="1:6" ht="15" customHeight="1">
      <c r="A2900" s="383" t="s">
        <v>8870</v>
      </c>
      <c r="B2900" s="402" t="s">
        <v>8125</v>
      </c>
      <c r="C2900" s="388" t="s">
        <v>8766</v>
      </c>
      <c r="D2900" s="417" t="s">
        <v>8694</v>
      </c>
      <c r="E2900" s="388" t="s">
        <v>220</v>
      </c>
      <c r="F2900" s="378">
        <v>1</v>
      </c>
    </row>
    <row r="2901" spans="1:6" ht="15" customHeight="1">
      <c r="A2901" s="383" t="s">
        <v>8870</v>
      </c>
      <c r="B2901" s="402" t="s">
        <v>8126</v>
      </c>
      <c r="C2901" s="388" t="s">
        <v>7086</v>
      </c>
      <c r="D2901" s="417" t="s">
        <v>8695</v>
      </c>
      <c r="E2901" s="388" t="s">
        <v>56</v>
      </c>
      <c r="F2901" s="378">
        <v>1</v>
      </c>
    </row>
    <row r="2902" spans="1:6" ht="15" customHeight="1">
      <c r="A2902" s="383" t="s">
        <v>8870</v>
      </c>
      <c r="B2902" s="402" t="s">
        <v>8127</v>
      </c>
      <c r="C2902" s="388" t="s">
        <v>7086</v>
      </c>
      <c r="D2902" s="417" t="s">
        <v>8696</v>
      </c>
      <c r="E2902" s="388" t="s">
        <v>56</v>
      </c>
      <c r="F2902" s="378">
        <v>1</v>
      </c>
    </row>
    <row r="2903" spans="1:6" ht="15" customHeight="1">
      <c r="A2903" s="383" t="s">
        <v>8870</v>
      </c>
      <c r="B2903" s="402" t="s">
        <v>8128</v>
      </c>
      <c r="C2903" s="388" t="s">
        <v>8765</v>
      </c>
      <c r="D2903" s="417" t="s">
        <v>8697</v>
      </c>
      <c r="E2903" s="388" t="s">
        <v>56</v>
      </c>
      <c r="F2903" s="378">
        <v>1</v>
      </c>
    </row>
    <row r="2904" spans="1:6" ht="15" customHeight="1">
      <c r="A2904" s="383" t="s">
        <v>8870</v>
      </c>
      <c r="B2904" s="402" t="s">
        <v>8129</v>
      </c>
      <c r="C2904" s="388" t="s">
        <v>8765</v>
      </c>
      <c r="D2904" s="417" t="s">
        <v>8697</v>
      </c>
      <c r="E2904" s="388" t="s">
        <v>56</v>
      </c>
      <c r="F2904" s="380">
        <v>1</v>
      </c>
    </row>
    <row r="2905" spans="1:6" ht="15" customHeight="1">
      <c r="A2905" s="383" t="s">
        <v>8870</v>
      </c>
      <c r="B2905" s="402" t="s">
        <v>8130</v>
      </c>
      <c r="C2905" s="388" t="s">
        <v>8747</v>
      </c>
      <c r="D2905" s="417" t="s">
        <v>8698</v>
      </c>
      <c r="E2905" s="388" t="s">
        <v>56</v>
      </c>
      <c r="F2905" s="378">
        <v>1</v>
      </c>
    </row>
    <row r="2906" spans="1:6" ht="15" customHeight="1">
      <c r="A2906" s="383" t="s">
        <v>8870</v>
      </c>
      <c r="B2906" s="402" t="s">
        <v>8131</v>
      </c>
      <c r="C2906" s="388" t="s">
        <v>7086</v>
      </c>
      <c r="D2906" s="417" t="s">
        <v>8698</v>
      </c>
      <c r="E2906" s="388" t="s">
        <v>56</v>
      </c>
      <c r="F2906" s="378">
        <v>1</v>
      </c>
    </row>
    <row r="2907" spans="1:6" ht="15" customHeight="1">
      <c r="A2907" s="383" t="s">
        <v>8870</v>
      </c>
      <c r="B2907" s="402" t="s">
        <v>8132</v>
      </c>
      <c r="C2907" s="388" t="s">
        <v>8756</v>
      </c>
      <c r="D2907" s="417" t="s">
        <v>8699</v>
      </c>
      <c r="E2907" s="388" t="s">
        <v>220</v>
      </c>
      <c r="F2907" s="378">
        <v>1</v>
      </c>
    </row>
    <row r="2908" spans="1:6" ht="15" customHeight="1">
      <c r="A2908" s="383" t="s">
        <v>8870</v>
      </c>
      <c r="B2908" s="402" t="s">
        <v>8133</v>
      </c>
      <c r="C2908" s="388" t="s">
        <v>7086</v>
      </c>
      <c r="D2908" s="417" t="s">
        <v>8700</v>
      </c>
      <c r="E2908" s="388" t="s">
        <v>56</v>
      </c>
      <c r="F2908" s="378">
        <v>1</v>
      </c>
    </row>
    <row r="2909" spans="1:6" ht="15" customHeight="1">
      <c r="A2909" s="383" t="s">
        <v>8870</v>
      </c>
      <c r="B2909" s="402" t="s">
        <v>8134</v>
      </c>
      <c r="C2909" s="388" t="s">
        <v>7086</v>
      </c>
      <c r="D2909" s="417" t="s">
        <v>8701</v>
      </c>
      <c r="E2909" s="388" t="s">
        <v>56</v>
      </c>
      <c r="F2909" s="378">
        <v>1</v>
      </c>
    </row>
    <row r="2910" spans="1:6" ht="15" customHeight="1">
      <c r="A2910" s="383" t="s">
        <v>8870</v>
      </c>
      <c r="B2910" s="402" t="s">
        <v>8135</v>
      </c>
      <c r="C2910" s="388" t="s">
        <v>7086</v>
      </c>
      <c r="D2910" s="417" t="s">
        <v>8702</v>
      </c>
      <c r="E2910" s="388" t="s">
        <v>56</v>
      </c>
      <c r="F2910" s="380">
        <v>1</v>
      </c>
    </row>
    <row r="2911" spans="1:6" ht="15" customHeight="1">
      <c r="A2911" s="383" t="s">
        <v>8870</v>
      </c>
      <c r="B2911" s="402" t="s">
        <v>8136</v>
      </c>
      <c r="C2911" s="388" t="s">
        <v>7086</v>
      </c>
      <c r="D2911" s="417" t="s">
        <v>8702</v>
      </c>
      <c r="E2911" s="388" t="s">
        <v>56</v>
      </c>
      <c r="F2911" s="378">
        <v>1</v>
      </c>
    </row>
    <row r="2912" spans="1:6" ht="15" customHeight="1">
      <c r="A2912" s="383" t="s">
        <v>8870</v>
      </c>
      <c r="B2912" s="402" t="s">
        <v>8137</v>
      </c>
      <c r="C2912" s="388" t="s">
        <v>7086</v>
      </c>
      <c r="D2912" s="417" t="s">
        <v>8702</v>
      </c>
      <c r="E2912" s="388" t="s">
        <v>56</v>
      </c>
      <c r="F2912" s="378">
        <v>1</v>
      </c>
    </row>
    <row r="2913" spans="1:6" ht="15" customHeight="1">
      <c r="A2913" s="383" t="s">
        <v>8870</v>
      </c>
      <c r="B2913" s="402" t="s">
        <v>8138</v>
      </c>
      <c r="C2913" s="388" t="s">
        <v>8766</v>
      </c>
      <c r="D2913" s="417" t="s">
        <v>8703</v>
      </c>
      <c r="E2913" s="388" t="s">
        <v>220</v>
      </c>
      <c r="F2913" s="378">
        <v>1</v>
      </c>
    </row>
    <row r="2914" spans="1:6" ht="15" customHeight="1">
      <c r="A2914" s="383" t="s">
        <v>8870</v>
      </c>
      <c r="B2914" s="402" t="s">
        <v>8139</v>
      </c>
      <c r="C2914" s="388" t="s">
        <v>7086</v>
      </c>
      <c r="D2914" s="417" t="s">
        <v>8704</v>
      </c>
      <c r="E2914" s="388" t="s">
        <v>56</v>
      </c>
      <c r="F2914" s="378">
        <v>1</v>
      </c>
    </row>
    <row r="2915" spans="1:6" ht="15" customHeight="1">
      <c r="A2915" s="383" t="s">
        <v>8870</v>
      </c>
      <c r="B2915" s="402" t="s">
        <v>8140</v>
      </c>
      <c r="C2915" s="388" t="s">
        <v>7086</v>
      </c>
      <c r="D2915" s="417" t="s">
        <v>8705</v>
      </c>
      <c r="E2915" s="388" t="s">
        <v>56</v>
      </c>
      <c r="F2915" s="378">
        <v>1</v>
      </c>
    </row>
    <row r="2916" spans="1:6" ht="15" customHeight="1">
      <c r="A2916" s="383" t="s">
        <v>8870</v>
      </c>
      <c r="B2916" s="402" t="s">
        <v>8141</v>
      </c>
      <c r="C2916" s="388" t="s">
        <v>7086</v>
      </c>
      <c r="D2916" s="417" t="s">
        <v>8706</v>
      </c>
      <c r="E2916" s="388" t="s">
        <v>56</v>
      </c>
      <c r="F2916" s="380">
        <v>1</v>
      </c>
    </row>
    <row r="2917" spans="1:6" ht="15" customHeight="1">
      <c r="A2917" s="383" t="s">
        <v>8870</v>
      </c>
      <c r="B2917" s="402" t="s">
        <v>8142</v>
      </c>
      <c r="C2917" s="388" t="s">
        <v>7142</v>
      </c>
      <c r="D2917" s="417" t="s">
        <v>8707</v>
      </c>
      <c r="E2917" s="388" t="s">
        <v>56</v>
      </c>
      <c r="F2917" s="378">
        <v>1</v>
      </c>
    </row>
    <row r="2918" spans="1:6" ht="15" customHeight="1">
      <c r="A2918" s="383" t="s">
        <v>8870</v>
      </c>
      <c r="B2918" s="402" t="s">
        <v>8143</v>
      </c>
      <c r="C2918" s="388" t="s">
        <v>7086</v>
      </c>
      <c r="D2918" s="417" t="s">
        <v>8708</v>
      </c>
      <c r="E2918" s="388" t="s">
        <v>56</v>
      </c>
      <c r="F2918" s="378">
        <v>1</v>
      </c>
    </row>
    <row r="2919" spans="1:6" ht="15" customHeight="1">
      <c r="A2919" s="383" t="s">
        <v>8870</v>
      </c>
      <c r="B2919" s="402" t="s">
        <v>8144</v>
      </c>
      <c r="C2919" s="388" t="s">
        <v>7086</v>
      </c>
      <c r="D2919" s="417" t="s">
        <v>8708</v>
      </c>
      <c r="E2919" s="388" t="s">
        <v>56</v>
      </c>
      <c r="F2919" s="378">
        <v>1</v>
      </c>
    </row>
    <row r="2920" spans="1:6" ht="15" customHeight="1">
      <c r="A2920" s="383" t="s">
        <v>8870</v>
      </c>
      <c r="B2920" s="402" t="s">
        <v>8145</v>
      </c>
      <c r="C2920" s="388" t="s">
        <v>6864</v>
      </c>
      <c r="D2920" s="417" t="s">
        <v>8709</v>
      </c>
      <c r="E2920" s="388" t="s">
        <v>56</v>
      </c>
      <c r="F2920" s="378">
        <v>1</v>
      </c>
    </row>
    <row r="2921" spans="1:6" ht="15" customHeight="1">
      <c r="A2921" s="383" t="s">
        <v>8870</v>
      </c>
      <c r="B2921" s="402" t="s">
        <v>8146</v>
      </c>
      <c r="C2921" s="388" t="s">
        <v>7086</v>
      </c>
      <c r="D2921" s="417" t="s">
        <v>8710</v>
      </c>
      <c r="E2921" s="388" t="s">
        <v>56</v>
      </c>
      <c r="F2921" s="378">
        <v>1</v>
      </c>
    </row>
    <row r="2922" spans="1:6" ht="15" customHeight="1">
      <c r="A2922" s="383" t="s">
        <v>8870</v>
      </c>
      <c r="B2922" s="402" t="s">
        <v>8147</v>
      </c>
      <c r="C2922" s="388" t="s">
        <v>7086</v>
      </c>
      <c r="D2922" s="417" t="s">
        <v>8711</v>
      </c>
      <c r="E2922" s="388" t="s">
        <v>56</v>
      </c>
      <c r="F2922" s="380">
        <v>1</v>
      </c>
    </row>
    <row r="2923" spans="1:6" ht="15" customHeight="1">
      <c r="A2923" s="383" t="s">
        <v>8870</v>
      </c>
      <c r="B2923" s="402" t="s">
        <v>8148</v>
      </c>
      <c r="C2923" s="388" t="s">
        <v>7086</v>
      </c>
      <c r="D2923" s="417" t="s">
        <v>8712</v>
      </c>
      <c r="E2923" s="388" t="s">
        <v>56</v>
      </c>
      <c r="F2923" s="378">
        <v>1</v>
      </c>
    </row>
    <row r="2924" spans="1:6" ht="15" customHeight="1">
      <c r="A2924" s="383" t="s">
        <v>8870</v>
      </c>
      <c r="B2924" s="402" t="s">
        <v>8149</v>
      </c>
      <c r="C2924" s="388" t="s">
        <v>8795</v>
      </c>
      <c r="D2924" s="417" t="s">
        <v>8713</v>
      </c>
      <c r="E2924" s="388" t="s">
        <v>56</v>
      </c>
      <c r="F2924" s="378">
        <v>1</v>
      </c>
    </row>
    <row r="2925" spans="1:6" ht="15" customHeight="1">
      <c r="A2925" s="383" t="s">
        <v>8870</v>
      </c>
      <c r="B2925" s="402" t="s">
        <v>8150</v>
      </c>
      <c r="C2925" s="388" t="s">
        <v>7086</v>
      </c>
      <c r="D2925" s="417" t="s">
        <v>8714</v>
      </c>
      <c r="E2925" s="388" t="s">
        <v>56</v>
      </c>
      <c r="F2925" s="378">
        <v>1</v>
      </c>
    </row>
    <row r="2926" spans="1:6" ht="15" customHeight="1">
      <c r="A2926" s="383" t="s">
        <v>8870</v>
      </c>
      <c r="B2926" s="402" t="s">
        <v>8151</v>
      </c>
      <c r="C2926" s="388" t="s">
        <v>7086</v>
      </c>
      <c r="D2926" s="417" t="s">
        <v>8715</v>
      </c>
      <c r="E2926" s="388" t="s">
        <v>56</v>
      </c>
      <c r="F2926" s="378">
        <v>1</v>
      </c>
    </row>
    <row r="2927" spans="1:6" ht="15" customHeight="1">
      <c r="A2927" s="383" t="s">
        <v>8870</v>
      </c>
      <c r="B2927" s="402" t="s">
        <v>8152</v>
      </c>
      <c r="C2927" s="388" t="s">
        <v>7086</v>
      </c>
      <c r="D2927" s="417" t="s">
        <v>8715</v>
      </c>
      <c r="E2927" s="388" t="s">
        <v>56</v>
      </c>
      <c r="F2927" s="378">
        <v>1</v>
      </c>
    </row>
    <row r="2928" spans="1:6" ht="15" customHeight="1">
      <c r="A2928" s="383" t="s">
        <v>8870</v>
      </c>
      <c r="B2928" s="402" t="s">
        <v>8153</v>
      </c>
      <c r="C2928" s="388" t="s">
        <v>7142</v>
      </c>
      <c r="D2928" s="417" t="s">
        <v>8716</v>
      </c>
      <c r="E2928" s="388" t="s">
        <v>56</v>
      </c>
      <c r="F2928" s="380">
        <v>1</v>
      </c>
    </row>
    <row r="2929" spans="1:6" ht="15" customHeight="1">
      <c r="A2929" s="383" t="s">
        <v>8870</v>
      </c>
      <c r="B2929" s="402" t="s">
        <v>8154</v>
      </c>
      <c r="C2929" s="388" t="s">
        <v>8741</v>
      </c>
      <c r="D2929" s="417" t="s">
        <v>8717</v>
      </c>
      <c r="E2929" s="388" t="s">
        <v>220</v>
      </c>
      <c r="F2929" s="378">
        <v>1</v>
      </c>
    </row>
    <row r="2930" spans="1:6" ht="15" customHeight="1">
      <c r="A2930" s="383" t="s">
        <v>8870</v>
      </c>
      <c r="B2930" s="402" t="s">
        <v>8155</v>
      </c>
      <c r="C2930" s="388" t="s">
        <v>8773</v>
      </c>
      <c r="D2930" s="417" t="s">
        <v>8718</v>
      </c>
      <c r="E2930" s="388" t="s">
        <v>220</v>
      </c>
      <c r="F2930" s="378">
        <v>1</v>
      </c>
    </row>
    <row r="2931" spans="1:6" ht="15" customHeight="1">
      <c r="A2931" s="383" t="s">
        <v>8870</v>
      </c>
      <c r="B2931" s="402" t="s">
        <v>8156</v>
      </c>
      <c r="C2931" s="388" t="s">
        <v>8756</v>
      </c>
      <c r="D2931" s="417" t="s">
        <v>8719</v>
      </c>
      <c r="E2931" s="388" t="s">
        <v>220</v>
      </c>
      <c r="F2931" s="378">
        <v>1</v>
      </c>
    </row>
    <row r="2932" spans="1:6" ht="15" customHeight="1">
      <c r="A2932" s="383" t="s">
        <v>8870</v>
      </c>
      <c r="B2932" s="402" t="s">
        <v>7019</v>
      </c>
      <c r="C2932" s="388" t="s">
        <v>7020</v>
      </c>
      <c r="D2932" s="417" t="s">
        <v>7018</v>
      </c>
      <c r="E2932" s="388" t="s">
        <v>56</v>
      </c>
      <c r="F2932" s="378">
        <v>1</v>
      </c>
    </row>
    <row r="2933" spans="1:6" ht="15" customHeight="1">
      <c r="A2933" s="383" t="s">
        <v>8870</v>
      </c>
      <c r="B2933" s="402" t="s">
        <v>8157</v>
      </c>
      <c r="C2933" s="388" t="s">
        <v>8839</v>
      </c>
      <c r="D2933" s="417" t="s">
        <v>8720</v>
      </c>
      <c r="E2933" s="388" t="s">
        <v>56</v>
      </c>
      <c r="F2933" s="378">
        <v>1</v>
      </c>
    </row>
    <row r="2934" spans="1:6" ht="15" customHeight="1">
      <c r="A2934" s="383" t="s">
        <v>8870</v>
      </c>
      <c r="B2934" s="402" t="s">
        <v>8857</v>
      </c>
      <c r="C2934" s="388" t="s">
        <v>6682</v>
      </c>
      <c r="D2934" s="417" t="s">
        <v>6693</v>
      </c>
      <c r="E2934" s="388" t="s">
        <v>56</v>
      </c>
      <c r="F2934" s="380">
        <v>1</v>
      </c>
    </row>
    <row r="2935" spans="1:6" ht="15" customHeight="1">
      <c r="A2935" s="383" t="s">
        <v>8870</v>
      </c>
      <c r="B2935" s="402" t="s">
        <v>8858</v>
      </c>
      <c r="C2935" s="388" t="s">
        <v>6892</v>
      </c>
      <c r="D2935" s="417" t="s">
        <v>6815</v>
      </c>
      <c r="E2935" s="388" t="s">
        <v>56</v>
      </c>
      <c r="F2935" s="378">
        <v>1</v>
      </c>
    </row>
    <row r="2936" spans="1:6" ht="15" customHeight="1">
      <c r="A2936" s="383" t="s">
        <v>8870</v>
      </c>
      <c r="B2936" s="402" t="s">
        <v>8859</v>
      </c>
      <c r="C2936" s="388" t="s">
        <v>8844</v>
      </c>
      <c r="D2936" s="417" t="s">
        <v>8847</v>
      </c>
      <c r="E2936" s="388" t="s">
        <v>67</v>
      </c>
      <c r="F2936" s="378">
        <v>1</v>
      </c>
    </row>
    <row r="2937" spans="1:6" ht="15" customHeight="1">
      <c r="A2937" s="383" t="s">
        <v>8870</v>
      </c>
      <c r="B2937" s="402" t="s">
        <v>8860</v>
      </c>
      <c r="C2937" s="388" t="s">
        <v>8844</v>
      </c>
      <c r="D2937" s="417" t="s">
        <v>8847</v>
      </c>
      <c r="E2937" s="388" t="s">
        <v>67</v>
      </c>
      <c r="F2937" s="378">
        <v>1</v>
      </c>
    </row>
    <row r="2938" spans="1:6" ht="15" customHeight="1">
      <c r="A2938" s="383" t="s">
        <v>8870</v>
      </c>
      <c r="B2938" s="402" t="s">
        <v>8861</v>
      </c>
      <c r="C2938" s="388" t="s">
        <v>8845</v>
      </c>
      <c r="D2938" s="417" t="s">
        <v>8848</v>
      </c>
      <c r="E2938" s="388" t="s">
        <v>67</v>
      </c>
      <c r="F2938" s="378">
        <v>1</v>
      </c>
    </row>
    <row r="2939" spans="1:6" ht="15" customHeight="1">
      <c r="A2939" s="383" t="s">
        <v>8870</v>
      </c>
      <c r="B2939" s="402" t="s">
        <v>8862</v>
      </c>
      <c r="C2939" s="388" t="s">
        <v>8845</v>
      </c>
      <c r="D2939" s="417" t="s">
        <v>8848</v>
      </c>
      <c r="E2939" s="388" t="s">
        <v>67</v>
      </c>
      <c r="F2939" s="378">
        <v>1</v>
      </c>
    </row>
    <row r="2940" spans="1:6" ht="15" customHeight="1">
      <c r="A2940" s="383" t="s">
        <v>8870</v>
      </c>
      <c r="B2940" s="402" t="s">
        <v>8863</v>
      </c>
      <c r="C2940" s="388" t="s">
        <v>6782</v>
      </c>
      <c r="D2940" s="417" t="s">
        <v>6918</v>
      </c>
      <c r="E2940" s="388" t="s">
        <v>56</v>
      </c>
      <c r="F2940" s="380">
        <v>1</v>
      </c>
    </row>
    <row r="2941" spans="1:6" ht="15" customHeight="1">
      <c r="A2941" s="383" t="s">
        <v>8870</v>
      </c>
      <c r="B2941" s="402" t="s">
        <v>8864</v>
      </c>
      <c r="C2941" s="388" t="s">
        <v>8743</v>
      </c>
      <c r="D2941" s="417" t="s">
        <v>8182</v>
      </c>
      <c r="E2941" s="388" t="s">
        <v>56</v>
      </c>
      <c r="F2941" s="378">
        <v>1</v>
      </c>
    </row>
    <row r="2942" spans="1:6" ht="15" customHeight="1">
      <c r="A2942" s="383" t="s">
        <v>8870</v>
      </c>
      <c r="B2942" s="402" t="s">
        <v>8865</v>
      </c>
      <c r="C2942" s="388" t="s">
        <v>8740</v>
      </c>
      <c r="D2942" s="417" t="s">
        <v>8183</v>
      </c>
      <c r="E2942" s="388" t="s">
        <v>56</v>
      </c>
      <c r="F2942" s="378">
        <v>1</v>
      </c>
    </row>
    <row r="2943" spans="1:6" ht="15" customHeight="1">
      <c r="A2943" s="383" t="s">
        <v>8870</v>
      </c>
      <c r="B2943" s="402" t="s">
        <v>8866</v>
      </c>
      <c r="C2943" s="388" t="s">
        <v>8843</v>
      </c>
      <c r="D2943" s="417" t="s">
        <v>8184</v>
      </c>
      <c r="E2943" s="388" t="s">
        <v>56</v>
      </c>
      <c r="F2943" s="378">
        <v>1</v>
      </c>
    </row>
    <row r="2944" spans="1:6" ht="15" customHeight="1">
      <c r="A2944" s="383" t="s">
        <v>8870</v>
      </c>
      <c r="B2944" s="402" t="s">
        <v>8867</v>
      </c>
      <c r="C2944" s="388" t="s">
        <v>6742</v>
      </c>
      <c r="D2944" s="417" t="s">
        <v>7038</v>
      </c>
      <c r="E2944" s="388" t="s">
        <v>56</v>
      </c>
      <c r="F2944" s="378">
        <v>1</v>
      </c>
    </row>
    <row r="2945" spans="1:6" ht="15" customHeight="1">
      <c r="A2945" s="383" t="s">
        <v>8870</v>
      </c>
      <c r="B2945" s="402" t="s">
        <v>8868</v>
      </c>
      <c r="C2945" s="388" t="s">
        <v>8843</v>
      </c>
      <c r="D2945" s="417" t="s">
        <v>7052</v>
      </c>
      <c r="E2945" s="388" t="s">
        <v>56</v>
      </c>
      <c r="F2945" s="378">
        <v>1</v>
      </c>
    </row>
    <row r="2946" spans="1:6" ht="15" customHeight="1">
      <c r="A2946" s="383" t="s">
        <v>8870</v>
      </c>
      <c r="B2946" s="402" t="s">
        <v>8869</v>
      </c>
      <c r="C2946" s="388" t="s">
        <v>6684</v>
      </c>
      <c r="D2946" s="417" t="s">
        <v>6695</v>
      </c>
      <c r="E2946" s="388" t="s">
        <v>56</v>
      </c>
      <c r="F2946" s="380">
        <v>1</v>
      </c>
    </row>
    <row r="2947" spans="1:6" ht="23.25">
      <c r="A2947" s="455" t="s">
        <v>8883</v>
      </c>
      <c r="B2947" s="456"/>
      <c r="C2947" s="456"/>
      <c r="D2947" s="456">
        <f>SUM(F2:F2946)</f>
        <v>3236</v>
      </c>
      <c r="E2947" s="456"/>
      <c r="F2947" s="457"/>
    </row>
    <row r="2948" spans="1:6" ht="15" customHeight="1">
      <c r="A2948" s="383"/>
      <c r="B2948" s="382"/>
      <c r="C2948" s="382"/>
      <c r="D2948" s="385"/>
      <c r="E2948" s="382"/>
      <c r="F2948" s="382"/>
    </row>
    <row r="2949" spans="1:6" ht="15" customHeight="1">
      <c r="A2949" s="383"/>
      <c r="B2949" s="382"/>
      <c r="C2949" s="382"/>
      <c r="D2949" s="385"/>
      <c r="E2949" s="382"/>
      <c r="F2949" s="382"/>
    </row>
    <row r="2950" spans="1:6" ht="15" customHeight="1">
      <c r="A2950" s="383"/>
      <c r="B2950" s="382"/>
      <c r="C2950" s="382"/>
      <c r="D2950" s="385"/>
      <c r="E2950" s="382"/>
      <c r="F2950" s="382"/>
    </row>
    <row r="2951" spans="1:6" ht="15" customHeight="1">
      <c r="A2951" s="383"/>
      <c r="B2951" s="382"/>
      <c r="C2951" s="382"/>
      <c r="D2951" s="385"/>
      <c r="E2951" s="382"/>
      <c r="F2951" s="382"/>
    </row>
    <row r="2952" spans="1:6" ht="15" customHeight="1">
      <c r="A2952" s="383"/>
      <c r="B2952" s="382"/>
      <c r="C2952" s="382"/>
      <c r="D2952" s="385"/>
      <c r="E2952" s="382"/>
      <c r="F2952" s="382"/>
    </row>
    <row r="2953" spans="1:6" ht="15" customHeight="1">
      <c r="A2953" s="383"/>
      <c r="B2953" s="382"/>
      <c r="C2953" s="382"/>
      <c r="D2953" s="385"/>
      <c r="E2953" s="382"/>
      <c r="F2953" s="382"/>
    </row>
    <row r="2954" spans="1:6" ht="15" customHeight="1">
      <c r="A2954" s="383"/>
      <c r="B2954" s="382"/>
      <c r="C2954" s="382"/>
      <c r="D2954" s="385"/>
      <c r="E2954" s="382"/>
      <c r="F2954" s="382"/>
    </row>
    <row r="2955" spans="1:6" ht="15" customHeight="1">
      <c r="A2955" s="383"/>
      <c r="B2955" s="382"/>
      <c r="C2955" s="382"/>
      <c r="D2955" s="385"/>
      <c r="E2955" s="382"/>
      <c r="F2955" s="382"/>
    </row>
    <row r="2956" spans="1:6" ht="15" customHeight="1">
      <c r="A2956" s="383"/>
      <c r="B2956" s="382"/>
      <c r="C2956" s="382"/>
      <c r="D2956" s="385"/>
      <c r="E2956" s="382"/>
      <c r="F2956" s="382"/>
    </row>
    <row r="2957" spans="1:6" ht="15" customHeight="1">
      <c r="A2957" s="383"/>
      <c r="B2957" s="382"/>
      <c r="C2957" s="382"/>
      <c r="D2957" s="385"/>
      <c r="E2957" s="382"/>
      <c r="F2957" s="382"/>
    </row>
    <row r="2958" spans="1:6" ht="15" customHeight="1">
      <c r="A2958" s="383"/>
      <c r="B2958" s="382"/>
      <c r="C2958" s="382"/>
      <c r="D2958" s="385"/>
      <c r="E2958" s="382"/>
      <c r="F2958" s="382"/>
    </row>
    <row r="2959" spans="1:6" ht="15" customHeight="1">
      <c r="A2959" s="383"/>
      <c r="B2959" s="382"/>
      <c r="C2959" s="382"/>
      <c r="D2959" s="385"/>
      <c r="E2959" s="382"/>
      <c r="F2959" s="382"/>
    </row>
    <row r="2960" spans="1:6" ht="15" customHeight="1">
      <c r="A2960" s="383"/>
      <c r="B2960" s="382"/>
      <c r="C2960" s="382"/>
      <c r="D2960" s="385"/>
      <c r="E2960" s="382"/>
      <c r="F2960" s="382"/>
    </row>
    <row r="2961" spans="1:6" ht="15" customHeight="1">
      <c r="A2961" s="383"/>
      <c r="B2961" s="382"/>
      <c r="C2961" s="382"/>
      <c r="D2961" s="385"/>
      <c r="E2961" s="382"/>
      <c r="F2961" s="382"/>
    </row>
    <row r="2962" spans="1:6" ht="15" customHeight="1">
      <c r="A2962" s="383"/>
      <c r="B2962" s="382"/>
      <c r="C2962" s="382"/>
      <c r="D2962" s="385"/>
      <c r="E2962" s="382"/>
      <c r="F2962" s="382"/>
    </row>
    <row r="2963" spans="1:6" ht="15" customHeight="1">
      <c r="A2963" s="383"/>
      <c r="B2963" s="382"/>
      <c r="C2963" s="382"/>
      <c r="D2963" s="385"/>
      <c r="E2963" s="382"/>
      <c r="F2963" s="382"/>
    </row>
    <row r="2964" spans="1:6" ht="15" customHeight="1">
      <c r="A2964" s="383"/>
      <c r="B2964" s="382"/>
      <c r="C2964" s="382"/>
      <c r="D2964" s="385"/>
      <c r="E2964" s="382"/>
      <c r="F2964" s="382"/>
    </row>
    <row r="2965" spans="1:6" ht="15" customHeight="1">
      <c r="A2965" s="383"/>
      <c r="B2965" s="382"/>
      <c r="C2965" s="382"/>
      <c r="D2965" s="385"/>
      <c r="E2965" s="382"/>
      <c r="F2965" s="382"/>
    </row>
    <row r="2966" spans="1:6" ht="15" customHeight="1">
      <c r="A2966" s="383"/>
      <c r="B2966" s="382"/>
      <c r="C2966" s="382"/>
      <c r="D2966" s="385"/>
      <c r="E2966" s="382"/>
      <c r="F2966" s="382"/>
    </row>
    <row r="2967" spans="1:6" ht="15" customHeight="1">
      <c r="A2967" s="383"/>
      <c r="B2967" s="382"/>
      <c r="C2967" s="382"/>
      <c r="D2967" s="385"/>
      <c r="E2967" s="382"/>
      <c r="F2967" s="382"/>
    </row>
    <row r="2968" spans="1:6" ht="15" customHeight="1">
      <c r="A2968" s="383"/>
      <c r="B2968" s="382"/>
      <c r="C2968" s="382"/>
      <c r="D2968" s="385"/>
      <c r="E2968" s="382"/>
      <c r="F2968" s="382"/>
    </row>
    <row r="2969" spans="1:6" ht="15" customHeight="1">
      <c r="A2969" s="383"/>
      <c r="B2969" s="382"/>
      <c r="C2969" s="382"/>
      <c r="D2969" s="385"/>
      <c r="E2969" s="382"/>
      <c r="F2969" s="382"/>
    </row>
    <row r="2970" spans="1:6" ht="15" customHeight="1">
      <c r="A2970" s="383"/>
      <c r="B2970" s="382"/>
      <c r="C2970" s="382"/>
      <c r="D2970" s="385"/>
      <c r="E2970" s="382"/>
      <c r="F2970" s="382"/>
    </row>
    <row r="2971" spans="1:6" ht="15" customHeight="1">
      <c r="A2971" s="383"/>
      <c r="B2971" s="382"/>
      <c r="C2971" s="382"/>
      <c r="D2971" s="385"/>
      <c r="E2971" s="382"/>
      <c r="F2971" s="382"/>
    </row>
    <row r="2972" spans="1:6" ht="15" customHeight="1">
      <c r="A2972" s="383"/>
      <c r="B2972" s="382"/>
      <c r="C2972" s="382"/>
      <c r="D2972" s="385"/>
      <c r="E2972" s="382"/>
      <c r="F2972" s="382"/>
    </row>
    <row r="2973" spans="1:6" ht="15" customHeight="1">
      <c r="A2973" s="383"/>
      <c r="B2973" s="382"/>
      <c r="C2973" s="382"/>
      <c r="D2973" s="385"/>
      <c r="E2973" s="382"/>
      <c r="F2973" s="382"/>
    </row>
    <row r="2974" spans="1:6" ht="15" customHeight="1">
      <c r="A2974" s="383"/>
      <c r="B2974" s="382"/>
      <c r="C2974" s="382"/>
      <c r="D2974" s="385"/>
      <c r="E2974" s="382"/>
      <c r="F2974" s="382"/>
    </row>
    <row r="2975" spans="1:6" ht="15" customHeight="1">
      <c r="A2975" s="383"/>
      <c r="B2975" s="382"/>
      <c r="C2975" s="382"/>
      <c r="D2975" s="385"/>
      <c r="E2975" s="382"/>
      <c r="F2975" s="382"/>
    </row>
    <row r="2976" spans="1:6" ht="15" customHeight="1">
      <c r="A2976" s="383"/>
      <c r="B2976" s="382"/>
      <c r="C2976" s="382"/>
      <c r="D2976" s="385"/>
      <c r="E2976" s="382"/>
      <c r="F2976" s="382"/>
    </row>
    <row r="2977" spans="1:6" ht="15" customHeight="1">
      <c r="A2977" s="383"/>
      <c r="B2977" s="382"/>
      <c r="C2977" s="382"/>
      <c r="D2977" s="385"/>
      <c r="E2977" s="382"/>
      <c r="F2977" s="382"/>
    </row>
    <row r="2978" spans="1:6" ht="15" customHeight="1">
      <c r="A2978" s="383"/>
      <c r="B2978" s="382"/>
      <c r="C2978" s="382"/>
      <c r="D2978" s="385"/>
      <c r="E2978" s="382"/>
      <c r="F2978" s="382"/>
    </row>
    <row r="2979" spans="1:6" ht="15" customHeight="1">
      <c r="A2979" s="383"/>
      <c r="B2979" s="382"/>
      <c r="C2979" s="382"/>
      <c r="D2979" s="385"/>
      <c r="E2979" s="382"/>
      <c r="F2979" s="382"/>
    </row>
    <row r="2980" spans="1:6" ht="15" customHeight="1">
      <c r="A2980" s="383"/>
      <c r="B2980" s="382"/>
      <c r="C2980" s="382"/>
      <c r="D2980" s="385"/>
      <c r="E2980" s="382"/>
      <c r="F2980" s="382"/>
    </row>
    <row r="2981" spans="1:6" ht="15" customHeight="1">
      <c r="A2981" s="383"/>
      <c r="B2981" s="382"/>
      <c r="C2981" s="382"/>
      <c r="D2981" s="385"/>
      <c r="E2981" s="382"/>
      <c r="F2981" s="382"/>
    </row>
    <row r="2982" spans="1:6" ht="15" customHeight="1">
      <c r="A2982" s="383"/>
      <c r="B2982" s="382"/>
      <c r="C2982" s="382"/>
      <c r="D2982" s="385"/>
      <c r="E2982" s="382"/>
      <c r="F2982" s="382"/>
    </row>
    <row r="2983" spans="1:6" ht="15" customHeight="1">
      <c r="A2983" s="383"/>
      <c r="B2983" s="382"/>
      <c r="C2983" s="382"/>
      <c r="D2983" s="385"/>
      <c r="E2983" s="382"/>
      <c r="F2983" s="382"/>
    </row>
    <row r="2984" spans="1:6" ht="15" customHeight="1">
      <c r="A2984" s="383"/>
      <c r="B2984" s="382"/>
      <c r="C2984" s="382"/>
      <c r="D2984" s="385"/>
      <c r="E2984" s="382"/>
      <c r="F2984" s="382"/>
    </row>
    <row r="2985" spans="1:6" ht="15" customHeight="1">
      <c r="A2985" s="383"/>
      <c r="B2985" s="382"/>
      <c r="C2985" s="382"/>
      <c r="D2985" s="385"/>
      <c r="E2985" s="382"/>
      <c r="F2985" s="382"/>
    </row>
    <row r="2986" spans="1:6" ht="15" customHeight="1">
      <c r="A2986" s="383"/>
      <c r="B2986" s="382"/>
      <c r="C2986" s="382"/>
      <c r="D2986" s="385"/>
      <c r="E2986" s="382"/>
      <c r="F2986" s="382"/>
    </row>
    <row r="2987" spans="1:6" ht="15" customHeight="1">
      <c r="A2987" s="383"/>
      <c r="B2987" s="382"/>
      <c r="C2987" s="382"/>
      <c r="D2987" s="385"/>
      <c r="E2987" s="382"/>
      <c r="F2987" s="382"/>
    </row>
    <row r="2988" spans="1:6" ht="15" customHeight="1">
      <c r="A2988" s="383"/>
      <c r="B2988" s="382"/>
      <c r="C2988" s="382"/>
      <c r="D2988" s="385"/>
      <c r="E2988" s="382"/>
      <c r="F2988" s="382"/>
    </row>
    <row r="2989" spans="1:6" ht="15" customHeight="1">
      <c r="A2989" s="383"/>
      <c r="B2989" s="382"/>
      <c r="C2989" s="382"/>
      <c r="D2989" s="385"/>
      <c r="E2989" s="382"/>
      <c r="F2989" s="382"/>
    </row>
    <row r="2990" spans="1:6" ht="15" customHeight="1">
      <c r="A2990" s="383"/>
      <c r="B2990" s="382"/>
      <c r="C2990" s="382"/>
      <c r="D2990" s="385"/>
      <c r="E2990" s="382"/>
      <c r="F2990" s="382"/>
    </row>
    <row r="2991" spans="1:6" ht="15" customHeight="1">
      <c r="A2991" s="383"/>
      <c r="B2991" s="382"/>
      <c r="C2991" s="382"/>
      <c r="D2991" s="385"/>
      <c r="E2991" s="382"/>
      <c r="F2991" s="382"/>
    </row>
    <row r="2992" spans="1:6" ht="15" customHeight="1">
      <c r="A2992" s="383"/>
      <c r="B2992" s="382"/>
      <c r="C2992" s="382"/>
      <c r="D2992" s="385"/>
      <c r="E2992" s="382"/>
      <c r="F2992" s="382"/>
    </row>
    <row r="2993" spans="1:6" ht="15" customHeight="1">
      <c r="A2993" s="383"/>
      <c r="B2993" s="382"/>
      <c r="C2993" s="382"/>
      <c r="D2993" s="385"/>
      <c r="E2993" s="382"/>
      <c r="F2993" s="382"/>
    </row>
    <row r="2994" spans="1:6" ht="15" customHeight="1">
      <c r="A2994" s="383"/>
      <c r="B2994" s="382"/>
      <c r="C2994" s="382"/>
      <c r="D2994" s="385"/>
      <c r="E2994" s="382"/>
      <c r="F2994" s="382"/>
    </row>
    <row r="2995" spans="1:6" ht="15" customHeight="1">
      <c r="A2995" s="383"/>
      <c r="B2995" s="382"/>
      <c r="C2995" s="382"/>
      <c r="D2995" s="385"/>
      <c r="E2995" s="382"/>
      <c r="F2995" s="382"/>
    </row>
    <row r="2996" spans="1:6" ht="15" customHeight="1">
      <c r="A2996" s="383"/>
      <c r="B2996" s="382"/>
      <c r="C2996" s="382"/>
      <c r="D2996" s="385"/>
      <c r="E2996" s="382"/>
      <c r="F2996" s="382"/>
    </row>
    <row r="2997" spans="1:6" ht="15" customHeight="1">
      <c r="A2997" s="383"/>
      <c r="B2997" s="382"/>
      <c r="C2997" s="382"/>
      <c r="D2997" s="385"/>
      <c r="E2997" s="382"/>
      <c r="F2997" s="382"/>
    </row>
    <row r="2998" spans="1:6" ht="15" customHeight="1">
      <c r="A2998" s="383"/>
      <c r="B2998" s="382"/>
      <c r="C2998" s="382"/>
      <c r="D2998" s="385"/>
      <c r="E2998" s="382"/>
      <c r="F2998" s="382"/>
    </row>
    <row r="2999" spans="1:6" ht="15" customHeight="1">
      <c r="A2999" s="383"/>
      <c r="B2999" s="382"/>
      <c r="C2999" s="382"/>
      <c r="D2999" s="385"/>
      <c r="E2999" s="382"/>
      <c r="F2999" s="382"/>
    </row>
    <row r="3000" spans="1:6" ht="15" customHeight="1">
      <c r="A3000" s="383"/>
      <c r="B3000" s="382"/>
      <c r="C3000" s="382"/>
      <c r="D3000" s="385"/>
      <c r="E3000" s="382"/>
      <c r="F3000" s="382"/>
    </row>
    <row r="3001" spans="1:6" ht="15" customHeight="1">
      <c r="A3001" s="383"/>
      <c r="B3001" s="382"/>
      <c r="C3001" s="382"/>
      <c r="D3001" s="385"/>
      <c r="E3001" s="382"/>
      <c r="F3001" s="382"/>
    </row>
    <row r="3002" spans="1:6" ht="15" customHeight="1">
      <c r="A3002" s="383"/>
      <c r="B3002" s="382"/>
      <c r="C3002" s="382"/>
      <c r="D3002" s="385"/>
      <c r="E3002" s="382"/>
      <c r="F3002" s="382"/>
    </row>
    <row r="3003" spans="1:6" ht="15" customHeight="1">
      <c r="A3003" s="383"/>
      <c r="B3003" s="382"/>
      <c r="C3003" s="382"/>
      <c r="D3003" s="385"/>
      <c r="E3003" s="382"/>
      <c r="F3003" s="382"/>
    </row>
    <row r="3004" spans="1:6" ht="15" customHeight="1">
      <c r="A3004" s="383"/>
      <c r="B3004" s="382"/>
      <c r="C3004" s="382"/>
      <c r="D3004" s="385"/>
      <c r="E3004" s="382"/>
      <c r="F3004" s="382"/>
    </row>
    <row r="3005" spans="1:6" ht="15" customHeight="1">
      <c r="A3005" s="383"/>
      <c r="B3005" s="382"/>
      <c r="C3005" s="382"/>
      <c r="D3005" s="385"/>
      <c r="E3005" s="382"/>
      <c r="F3005" s="382"/>
    </row>
    <row r="3006" spans="1:6" ht="15" customHeight="1">
      <c r="A3006" s="383"/>
      <c r="B3006" s="382"/>
      <c r="C3006" s="382"/>
      <c r="D3006" s="385"/>
      <c r="E3006" s="382"/>
      <c r="F3006" s="382"/>
    </row>
    <row r="3007" spans="1:6" ht="15" customHeight="1">
      <c r="A3007" s="383"/>
      <c r="B3007" s="382"/>
      <c r="C3007" s="382"/>
      <c r="D3007" s="385"/>
      <c r="E3007" s="382"/>
      <c r="F3007" s="382"/>
    </row>
    <row r="3008" spans="1:6" ht="15" customHeight="1">
      <c r="A3008" s="383"/>
      <c r="B3008" s="382"/>
      <c r="C3008" s="382"/>
      <c r="D3008" s="385"/>
      <c r="E3008" s="382"/>
      <c r="F3008" s="382"/>
    </row>
    <row r="3009" spans="1:6" ht="15" customHeight="1">
      <c r="A3009" s="383"/>
      <c r="B3009" s="382"/>
      <c r="C3009" s="382"/>
      <c r="D3009" s="385"/>
      <c r="E3009" s="382"/>
      <c r="F3009" s="382"/>
    </row>
    <row r="3010" spans="1:6" ht="15" customHeight="1">
      <c r="A3010" s="383"/>
      <c r="B3010" s="382"/>
      <c r="C3010" s="382"/>
      <c r="D3010" s="385"/>
      <c r="E3010" s="382"/>
      <c r="F3010" s="382"/>
    </row>
    <row r="3011" spans="1:6" ht="15" customHeight="1">
      <c r="A3011" s="383"/>
      <c r="B3011" s="382"/>
      <c r="C3011" s="382"/>
      <c r="D3011" s="385"/>
      <c r="E3011" s="382"/>
      <c r="F3011" s="382"/>
    </row>
    <row r="3012" spans="1:6" ht="15" customHeight="1">
      <c r="A3012" s="383"/>
      <c r="B3012" s="382"/>
      <c r="C3012" s="382"/>
      <c r="D3012" s="385"/>
      <c r="E3012" s="382"/>
      <c r="F3012" s="382"/>
    </row>
    <row r="3013" spans="1:6" ht="15" customHeight="1">
      <c r="A3013" s="383"/>
      <c r="B3013" s="382"/>
      <c r="C3013" s="382"/>
      <c r="D3013" s="385"/>
      <c r="E3013" s="382"/>
      <c r="F3013" s="382"/>
    </row>
    <row r="3014" spans="1:6" ht="15" customHeight="1">
      <c r="A3014" s="383"/>
      <c r="B3014" s="382"/>
      <c r="C3014" s="382"/>
      <c r="D3014" s="385"/>
      <c r="E3014" s="382"/>
      <c r="F3014" s="382"/>
    </row>
    <row r="3015" spans="1:6" ht="15" customHeight="1">
      <c r="A3015" s="383"/>
      <c r="B3015" s="382"/>
      <c r="C3015" s="382"/>
      <c r="D3015" s="385"/>
      <c r="E3015" s="382"/>
      <c r="F3015" s="382"/>
    </row>
    <row r="3016" spans="1:6" ht="15" customHeight="1">
      <c r="A3016" s="383"/>
      <c r="B3016" s="382"/>
      <c r="C3016" s="382"/>
      <c r="D3016" s="385"/>
      <c r="E3016" s="382"/>
      <c r="F3016" s="382"/>
    </row>
    <row r="3017" spans="1:6" ht="15" customHeight="1">
      <c r="A3017" s="383"/>
      <c r="B3017" s="382"/>
      <c r="C3017" s="382"/>
      <c r="D3017" s="385"/>
      <c r="E3017" s="382"/>
      <c r="F3017" s="382"/>
    </row>
    <row r="3018" spans="1:6" ht="15" customHeight="1">
      <c r="A3018" s="383"/>
      <c r="B3018" s="382"/>
      <c r="C3018" s="382"/>
      <c r="D3018" s="385"/>
      <c r="E3018" s="382"/>
      <c r="F3018" s="382"/>
    </row>
    <row r="3019" spans="1:6" ht="15" customHeight="1">
      <c r="A3019" s="383"/>
      <c r="B3019" s="382"/>
      <c r="C3019" s="382"/>
      <c r="D3019" s="385"/>
      <c r="E3019" s="382"/>
      <c r="F3019" s="382"/>
    </row>
    <row r="3020" spans="1:6" ht="15" customHeight="1">
      <c r="A3020" s="383"/>
      <c r="B3020" s="382"/>
      <c r="C3020" s="382"/>
      <c r="D3020" s="385"/>
      <c r="E3020" s="382"/>
      <c r="F3020" s="382"/>
    </row>
    <row r="3021" spans="1:6" ht="15" customHeight="1">
      <c r="A3021" s="383"/>
      <c r="B3021" s="382"/>
      <c r="C3021" s="382"/>
      <c r="D3021" s="385"/>
      <c r="E3021" s="382"/>
      <c r="F3021" s="382"/>
    </row>
    <row r="3022" spans="1:6" ht="15" customHeight="1">
      <c r="A3022" s="383"/>
      <c r="B3022" s="382"/>
      <c r="C3022" s="382"/>
      <c r="D3022" s="385"/>
      <c r="E3022" s="382"/>
      <c r="F3022" s="382"/>
    </row>
    <row r="3023" spans="1:6" ht="15" customHeight="1">
      <c r="A3023" s="383"/>
      <c r="B3023" s="382"/>
      <c r="C3023" s="382"/>
      <c r="D3023" s="385"/>
      <c r="E3023" s="382"/>
      <c r="F3023" s="382"/>
    </row>
    <row r="3024" spans="1:6" ht="15" customHeight="1">
      <c r="A3024" s="383"/>
      <c r="B3024" s="382"/>
      <c r="C3024" s="382"/>
      <c r="D3024" s="385"/>
      <c r="E3024" s="382"/>
      <c r="F3024" s="382"/>
    </row>
    <row r="3025" spans="1:6" ht="15" customHeight="1">
      <c r="A3025" s="383"/>
      <c r="B3025" s="382"/>
      <c r="C3025" s="382"/>
      <c r="D3025" s="385"/>
      <c r="E3025" s="382"/>
      <c r="F3025" s="382"/>
    </row>
    <row r="3026" spans="1:6" ht="15" customHeight="1">
      <c r="A3026" s="383"/>
      <c r="B3026" s="382"/>
      <c r="C3026" s="382"/>
      <c r="D3026" s="385"/>
      <c r="E3026" s="382"/>
      <c r="F3026" s="382"/>
    </row>
    <row r="3027" spans="1:6" ht="15" customHeight="1">
      <c r="A3027" s="383"/>
      <c r="B3027" s="382"/>
      <c r="C3027" s="382"/>
      <c r="D3027" s="385"/>
      <c r="E3027" s="382"/>
      <c r="F3027" s="382"/>
    </row>
    <row r="3028" spans="1:6" ht="15" customHeight="1">
      <c r="A3028" s="383"/>
      <c r="B3028" s="382"/>
      <c r="C3028" s="382"/>
      <c r="D3028" s="385"/>
      <c r="E3028" s="382"/>
      <c r="F3028" s="382"/>
    </row>
    <row r="3029" spans="1:6" ht="15" customHeight="1">
      <c r="A3029" s="383"/>
      <c r="B3029" s="382"/>
      <c r="C3029" s="382"/>
      <c r="D3029" s="385"/>
      <c r="E3029" s="382"/>
      <c r="F3029" s="382"/>
    </row>
    <row r="3030" spans="1:6" ht="15" customHeight="1">
      <c r="A3030" s="383"/>
      <c r="B3030" s="382"/>
      <c r="C3030" s="382"/>
      <c r="D3030" s="385"/>
      <c r="E3030" s="382"/>
      <c r="F3030" s="382"/>
    </row>
    <row r="3031" spans="1:6" ht="15" customHeight="1">
      <c r="A3031" s="383"/>
      <c r="B3031" s="382"/>
      <c r="C3031" s="382"/>
      <c r="D3031" s="385"/>
      <c r="E3031" s="382"/>
      <c r="F3031" s="382"/>
    </row>
    <row r="3032" spans="1:6" ht="15" customHeight="1">
      <c r="A3032" s="383"/>
      <c r="B3032" s="382"/>
      <c r="C3032" s="382"/>
      <c r="D3032" s="385"/>
      <c r="E3032" s="382"/>
      <c r="F3032" s="382"/>
    </row>
    <row r="3033" spans="1:6" ht="15" customHeight="1">
      <c r="A3033" s="383"/>
      <c r="B3033" s="382"/>
      <c r="C3033" s="382"/>
      <c r="D3033" s="385"/>
      <c r="E3033" s="382"/>
      <c r="F3033" s="382"/>
    </row>
    <row r="3034" spans="1:6" ht="15" customHeight="1">
      <c r="A3034" s="383"/>
      <c r="B3034" s="382"/>
      <c r="C3034" s="382"/>
      <c r="D3034" s="385"/>
      <c r="E3034" s="382"/>
      <c r="F3034" s="382"/>
    </row>
    <row r="3035" spans="1:6" ht="15" customHeight="1">
      <c r="A3035" s="383"/>
      <c r="B3035" s="382"/>
      <c r="C3035" s="382"/>
      <c r="D3035" s="385"/>
      <c r="E3035" s="382"/>
      <c r="F3035" s="382"/>
    </row>
    <row r="3036" spans="1:6" ht="15" customHeight="1">
      <c r="A3036" s="383"/>
      <c r="B3036" s="382"/>
      <c r="C3036" s="382"/>
      <c r="D3036" s="385"/>
      <c r="E3036" s="382"/>
      <c r="F3036" s="382"/>
    </row>
    <row r="3037" spans="1:6" ht="15" customHeight="1">
      <c r="A3037" s="383"/>
      <c r="B3037" s="382"/>
      <c r="C3037" s="382"/>
      <c r="D3037" s="385"/>
      <c r="E3037" s="382"/>
      <c r="F3037" s="382"/>
    </row>
    <row r="3038" spans="1:6" ht="15" customHeight="1">
      <c r="A3038" s="383"/>
      <c r="B3038" s="382"/>
      <c r="C3038" s="382"/>
      <c r="D3038" s="385"/>
      <c r="E3038" s="382"/>
      <c r="F3038" s="382"/>
    </row>
    <row r="3039" spans="1:6" ht="15" customHeight="1">
      <c r="A3039" s="383"/>
      <c r="B3039" s="382"/>
      <c r="C3039" s="382"/>
      <c r="D3039" s="385"/>
      <c r="E3039" s="382"/>
      <c r="F3039" s="382"/>
    </row>
    <row r="3040" spans="1:6" ht="15" customHeight="1">
      <c r="A3040" s="383"/>
      <c r="B3040" s="382"/>
      <c r="C3040" s="382"/>
      <c r="D3040" s="385"/>
      <c r="E3040" s="382"/>
      <c r="F3040" s="382"/>
    </row>
    <row r="3041" spans="1:6" ht="15" customHeight="1">
      <c r="A3041" s="383"/>
      <c r="B3041" s="382"/>
      <c r="C3041" s="382"/>
      <c r="D3041" s="385"/>
      <c r="E3041" s="382"/>
      <c r="F3041" s="382"/>
    </row>
    <row r="3042" spans="1:6" ht="15" customHeight="1">
      <c r="A3042" s="383"/>
      <c r="B3042" s="382"/>
      <c r="C3042" s="382"/>
      <c r="D3042" s="385"/>
      <c r="E3042" s="382"/>
      <c r="F3042" s="382"/>
    </row>
    <row r="3043" spans="1:6" ht="15" customHeight="1">
      <c r="A3043" s="383"/>
      <c r="B3043" s="382"/>
      <c r="C3043" s="382"/>
      <c r="D3043" s="385"/>
      <c r="E3043" s="382"/>
      <c r="F3043" s="382"/>
    </row>
    <row r="3044" spans="1:6" ht="15" customHeight="1">
      <c r="A3044" s="383"/>
      <c r="B3044" s="382"/>
      <c r="C3044" s="382"/>
      <c r="D3044" s="385"/>
      <c r="E3044" s="382"/>
      <c r="F3044" s="382"/>
    </row>
    <row r="3045" spans="1:6" ht="15" customHeight="1">
      <c r="A3045" s="383"/>
      <c r="B3045" s="382"/>
      <c r="C3045" s="382"/>
      <c r="D3045" s="385"/>
      <c r="E3045" s="382"/>
      <c r="F3045" s="382"/>
    </row>
    <row r="3046" spans="1:6" ht="15" customHeight="1">
      <c r="A3046" s="383"/>
      <c r="B3046" s="382"/>
      <c r="C3046" s="382"/>
      <c r="D3046" s="385"/>
      <c r="E3046" s="382"/>
      <c r="F3046" s="382"/>
    </row>
    <row r="3047" spans="1:6" ht="15" customHeight="1">
      <c r="A3047" s="383"/>
      <c r="B3047" s="382"/>
      <c r="C3047" s="382"/>
      <c r="D3047" s="385"/>
      <c r="E3047" s="382"/>
      <c r="F3047" s="382"/>
    </row>
    <row r="3048" spans="1:6" ht="15" customHeight="1">
      <c r="A3048" s="383"/>
      <c r="B3048" s="382"/>
      <c r="C3048" s="382"/>
      <c r="D3048" s="385"/>
      <c r="E3048" s="382"/>
      <c r="F3048" s="382"/>
    </row>
    <row r="3049" spans="1:6" ht="15" customHeight="1">
      <c r="A3049" s="383"/>
      <c r="B3049" s="382"/>
      <c r="C3049" s="382"/>
      <c r="D3049" s="385"/>
      <c r="E3049" s="382"/>
      <c r="F3049" s="382"/>
    </row>
    <row r="3050" spans="1:6" ht="15" customHeight="1">
      <c r="A3050" s="383"/>
      <c r="B3050" s="382"/>
      <c r="C3050" s="382"/>
      <c r="D3050" s="385"/>
      <c r="E3050" s="382"/>
      <c r="F3050" s="382"/>
    </row>
    <row r="3051" spans="1:6" ht="15" customHeight="1">
      <c r="A3051" s="383"/>
      <c r="B3051" s="382"/>
      <c r="C3051" s="382"/>
      <c r="D3051" s="385"/>
      <c r="E3051" s="382"/>
      <c r="F3051" s="382"/>
    </row>
    <row r="3052" spans="1:6" ht="15" customHeight="1">
      <c r="A3052" s="383"/>
      <c r="B3052" s="382"/>
      <c r="C3052" s="382"/>
      <c r="D3052" s="385"/>
      <c r="E3052" s="382"/>
      <c r="F3052" s="382"/>
    </row>
    <row r="3053" spans="1:6" ht="15" customHeight="1">
      <c r="A3053" s="383"/>
      <c r="B3053" s="382"/>
      <c r="C3053" s="382"/>
      <c r="D3053" s="385"/>
      <c r="E3053" s="382"/>
      <c r="F3053" s="382"/>
    </row>
    <row r="3054" spans="1:6" ht="15" customHeight="1">
      <c r="A3054" s="383"/>
      <c r="B3054" s="382"/>
      <c r="C3054" s="382"/>
      <c r="D3054" s="385"/>
      <c r="E3054" s="382"/>
      <c r="F3054" s="382"/>
    </row>
    <row r="3055" spans="1:6" ht="15" customHeight="1">
      <c r="A3055" s="383"/>
      <c r="B3055" s="382"/>
      <c r="C3055" s="382"/>
      <c r="D3055" s="385"/>
      <c r="E3055" s="382"/>
      <c r="F3055" s="382"/>
    </row>
    <row r="3056" spans="1:6" ht="15" customHeight="1">
      <c r="A3056" s="383"/>
      <c r="B3056" s="382"/>
      <c r="C3056" s="382"/>
      <c r="D3056" s="385"/>
      <c r="E3056" s="382"/>
      <c r="F3056" s="382"/>
    </row>
    <row r="3057" spans="1:6" ht="15" customHeight="1">
      <c r="A3057" s="383"/>
      <c r="B3057" s="382"/>
      <c r="C3057" s="382"/>
      <c r="D3057" s="385"/>
      <c r="E3057" s="382"/>
      <c r="F3057" s="382"/>
    </row>
    <row r="3058" spans="1:6" ht="15" customHeight="1">
      <c r="A3058" s="383"/>
      <c r="B3058" s="382"/>
      <c r="C3058" s="382"/>
      <c r="D3058" s="385"/>
      <c r="E3058" s="382"/>
      <c r="F3058" s="382"/>
    </row>
    <row r="3059" spans="1:6" ht="15" customHeight="1">
      <c r="A3059" s="383"/>
      <c r="B3059" s="382"/>
      <c r="C3059" s="382"/>
      <c r="D3059" s="385"/>
      <c r="E3059" s="382"/>
      <c r="F3059" s="382"/>
    </row>
    <row r="3060" spans="1:6" ht="15" customHeight="1">
      <c r="A3060" s="383"/>
      <c r="B3060" s="382"/>
      <c r="C3060" s="382"/>
      <c r="D3060" s="385"/>
      <c r="E3060" s="382"/>
      <c r="F3060" s="382"/>
    </row>
    <row r="3061" spans="1:6" ht="15" customHeight="1">
      <c r="A3061" s="383"/>
      <c r="B3061" s="382"/>
      <c r="C3061" s="382"/>
      <c r="D3061" s="385"/>
      <c r="E3061" s="382"/>
      <c r="F3061" s="382"/>
    </row>
    <row r="3062" spans="1:6" ht="15" customHeight="1">
      <c r="A3062" s="383"/>
      <c r="B3062" s="382"/>
      <c r="C3062" s="382"/>
      <c r="D3062" s="385"/>
      <c r="E3062" s="382"/>
      <c r="F3062" s="382"/>
    </row>
    <row r="3063" spans="1:6" ht="15" customHeight="1">
      <c r="A3063" s="383"/>
      <c r="B3063" s="382"/>
      <c r="C3063" s="382"/>
      <c r="D3063" s="385"/>
      <c r="E3063" s="382"/>
      <c r="F3063" s="382"/>
    </row>
    <row r="3064" spans="1:6" ht="15" customHeight="1">
      <c r="A3064" s="383"/>
      <c r="B3064" s="382"/>
      <c r="C3064" s="382"/>
      <c r="D3064" s="385"/>
      <c r="E3064" s="382"/>
      <c r="F3064" s="382"/>
    </row>
    <row r="3065" spans="1:6" ht="15" customHeight="1">
      <c r="A3065" s="383"/>
      <c r="B3065" s="382"/>
      <c r="C3065" s="382"/>
      <c r="D3065" s="385"/>
      <c r="E3065" s="382"/>
      <c r="F3065" s="382"/>
    </row>
    <row r="3066" spans="1:6" ht="15" customHeight="1">
      <c r="A3066" s="383"/>
      <c r="B3066" s="382"/>
      <c r="C3066" s="382"/>
      <c r="D3066" s="385"/>
      <c r="E3066" s="382"/>
      <c r="F3066" s="382"/>
    </row>
    <row r="3067" spans="1:6" ht="15" customHeight="1">
      <c r="A3067" s="383"/>
      <c r="B3067" s="382"/>
      <c r="C3067" s="382"/>
      <c r="D3067" s="385"/>
      <c r="E3067" s="382"/>
      <c r="F3067" s="382"/>
    </row>
    <row r="3068" spans="1:6" ht="15" customHeight="1">
      <c r="A3068" s="383"/>
      <c r="B3068" s="382"/>
      <c r="C3068" s="382"/>
      <c r="D3068" s="385"/>
      <c r="E3068" s="382"/>
      <c r="F3068" s="382"/>
    </row>
    <row r="3069" spans="1:6" ht="15" customHeight="1">
      <c r="A3069" s="383"/>
      <c r="B3069" s="382"/>
      <c r="C3069" s="382"/>
      <c r="D3069" s="385"/>
      <c r="E3069" s="382"/>
      <c r="F3069" s="382"/>
    </row>
    <row r="3070" spans="1:6" ht="15" customHeight="1">
      <c r="A3070" s="383"/>
      <c r="B3070" s="382"/>
      <c r="C3070" s="382"/>
      <c r="D3070" s="385"/>
      <c r="E3070" s="382"/>
      <c r="F3070" s="382"/>
    </row>
    <row r="3071" spans="1:6" ht="15" customHeight="1">
      <c r="A3071" s="383"/>
      <c r="B3071" s="382"/>
      <c r="C3071" s="382"/>
      <c r="D3071" s="385"/>
      <c r="E3071" s="382"/>
      <c r="F3071" s="382"/>
    </row>
    <row r="3072" spans="1:6" ht="15" customHeight="1">
      <c r="A3072" s="383"/>
      <c r="B3072" s="382"/>
      <c r="C3072" s="382"/>
      <c r="D3072" s="385"/>
      <c r="E3072" s="382"/>
      <c r="F3072" s="382"/>
    </row>
    <row r="3073" spans="1:6" ht="15" customHeight="1">
      <c r="A3073" s="383"/>
      <c r="B3073" s="382"/>
      <c r="C3073" s="382"/>
      <c r="D3073" s="385"/>
      <c r="E3073" s="382"/>
      <c r="F3073" s="382"/>
    </row>
    <row r="3074" spans="1:6" ht="15" customHeight="1">
      <c r="A3074" s="383"/>
      <c r="B3074" s="382"/>
      <c r="C3074" s="382"/>
      <c r="D3074" s="385"/>
      <c r="E3074" s="382"/>
      <c r="F3074" s="382"/>
    </row>
    <row r="3075" spans="1:6" ht="15" customHeight="1">
      <c r="A3075" s="383"/>
      <c r="B3075" s="382"/>
      <c r="C3075" s="382"/>
      <c r="D3075" s="385"/>
      <c r="E3075" s="382"/>
      <c r="F3075" s="382"/>
    </row>
    <row r="3076" spans="1:6" ht="15" customHeight="1">
      <c r="A3076" s="383"/>
      <c r="B3076" s="382"/>
      <c r="C3076" s="382"/>
      <c r="D3076" s="385"/>
      <c r="E3076" s="382"/>
      <c r="F3076" s="382"/>
    </row>
    <row r="3077" spans="1:6" ht="15" customHeight="1">
      <c r="A3077" s="383"/>
      <c r="B3077" s="382"/>
      <c r="C3077" s="382"/>
      <c r="D3077" s="385"/>
      <c r="E3077" s="382"/>
      <c r="F3077" s="382"/>
    </row>
    <row r="3078" spans="1:6" ht="15" customHeight="1">
      <c r="A3078" s="383"/>
      <c r="B3078" s="382"/>
      <c r="C3078" s="382"/>
      <c r="D3078" s="385"/>
      <c r="E3078" s="382"/>
      <c r="F3078" s="382"/>
    </row>
    <row r="3079" spans="1:6" ht="15" customHeight="1">
      <c r="A3079" s="383"/>
      <c r="B3079" s="382"/>
      <c r="C3079" s="382"/>
      <c r="D3079" s="385"/>
      <c r="E3079" s="382"/>
      <c r="F3079" s="382"/>
    </row>
    <row r="3080" spans="1:6" ht="15" customHeight="1">
      <c r="A3080" s="383"/>
      <c r="B3080" s="382"/>
      <c r="C3080" s="382"/>
      <c r="D3080" s="385"/>
      <c r="E3080" s="382"/>
      <c r="F3080" s="382"/>
    </row>
    <row r="3081" spans="1:6" ht="15" customHeight="1">
      <c r="A3081" s="383"/>
      <c r="B3081" s="382"/>
      <c r="C3081" s="382"/>
      <c r="D3081" s="385"/>
      <c r="E3081" s="382"/>
      <c r="F3081" s="382"/>
    </row>
    <row r="3082" spans="1:6" ht="15" customHeight="1">
      <c r="A3082" s="383"/>
      <c r="B3082" s="382"/>
      <c r="C3082" s="382"/>
      <c r="D3082" s="385"/>
      <c r="E3082" s="382"/>
      <c r="F3082" s="382"/>
    </row>
    <row r="3083" spans="1:6" ht="15" customHeight="1">
      <c r="A3083" s="383"/>
      <c r="B3083" s="382"/>
      <c r="C3083" s="382"/>
      <c r="D3083" s="385"/>
      <c r="E3083" s="382"/>
      <c r="F3083" s="382"/>
    </row>
    <row r="3084" spans="1:6" ht="15" customHeight="1">
      <c r="A3084" s="383"/>
      <c r="B3084" s="382"/>
      <c r="C3084" s="382"/>
      <c r="D3084" s="385"/>
      <c r="E3084" s="382"/>
      <c r="F3084" s="382"/>
    </row>
    <row r="3085" spans="1:6" ht="15" customHeight="1">
      <c r="A3085" s="383"/>
      <c r="B3085" s="382"/>
      <c r="C3085" s="382"/>
      <c r="D3085" s="385"/>
      <c r="E3085" s="382"/>
      <c r="F3085" s="382"/>
    </row>
    <row r="3086" spans="1:6" ht="15" customHeight="1">
      <c r="A3086" s="383"/>
      <c r="B3086" s="382"/>
      <c r="C3086" s="382"/>
      <c r="D3086" s="385"/>
      <c r="E3086" s="382"/>
      <c r="F3086" s="382"/>
    </row>
    <row r="3087" spans="1:6" ht="15" customHeight="1">
      <c r="A3087" s="383"/>
      <c r="B3087" s="382"/>
      <c r="C3087" s="382"/>
      <c r="D3087" s="385"/>
      <c r="E3087" s="382"/>
      <c r="F3087" s="382"/>
    </row>
    <row r="3088" spans="1:6" ht="15" customHeight="1">
      <c r="A3088" s="383"/>
      <c r="B3088" s="382"/>
      <c r="C3088" s="382"/>
      <c r="D3088" s="385"/>
      <c r="E3088" s="382"/>
      <c r="F3088" s="382"/>
    </row>
    <row r="3089" spans="1:6" ht="15" customHeight="1">
      <c r="A3089" s="383"/>
      <c r="B3089" s="382"/>
      <c r="C3089" s="382"/>
      <c r="D3089" s="385"/>
      <c r="E3089" s="382"/>
      <c r="F3089" s="382"/>
    </row>
    <row r="3090" spans="1:6" ht="15" customHeight="1">
      <c r="A3090" s="383"/>
      <c r="B3090" s="382"/>
      <c r="C3090" s="382"/>
      <c r="D3090" s="385"/>
      <c r="E3090" s="382"/>
      <c r="F3090" s="382"/>
    </row>
    <row r="3091" spans="1:6" ht="15" customHeight="1">
      <c r="A3091" s="383"/>
      <c r="B3091" s="382"/>
      <c r="C3091" s="382"/>
      <c r="D3091" s="385"/>
      <c r="E3091" s="382"/>
      <c r="F3091" s="382"/>
    </row>
    <row r="3092" spans="1:6" ht="15" customHeight="1">
      <c r="A3092" s="383"/>
      <c r="B3092" s="382"/>
      <c r="C3092" s="382"/>
      <c r="D3092" s="385"/>
      <c r="E3092" s="382"/>
      <c r="F3092" s="382"/>
    </row>
    <row r="3093" spans="1:6" ht="15" customHeight="1">
      <c r="A3093" s="383"/>
      <c r="B3093" s="382"/>
      <c r="C3093" s="382"/>
      <c r="D3093" s="385"/>
      <c r="E3093" s="382"/>
      <c r="F3093" s="382"/>
    </row>
    <row r="3094" spans="1:6" ht="15" customHeight="1">
      <c r="A3094" s="383"/>
      <c r="B3094" s="382"/>
      <c r="C3094" s="382"/>
      <c r="D3094" s="385"/>
      <c r="E3094" s="382"/>
      <c r="F3094" s="382"/>
    </row>
    <row r="3095" spans="1:6" ht="15" customHeight="1">
      <c r="A3095" s="383"/>
      <c r="B3095" s="382"/>
      <c r="C3095" s="382"/>
      <c r="D3095" s="385"/>
      <c r="E3095" s="382"/>
      <c r="F3095" s="382"/>
    </row>
    <row r="3096" spans="1:6" ht="15" customHeight="1">
      <c r="A3096" s="383"/>
      <c r="B3096" s="382"/>
      <c r="C3096" s="382"/>
      <c r="D3096" s="385"/>
      <c r="E3096" s="382"/>
      <c r="F3096" s="382"/>
    </row>
    <row r="3097" spans="1:6" ht="15" customHeight="1">
      <c r="A3097" s="383"/>
      <c r="B3097" s="382"/>
      <c r="C3097" s="382"/>
      <c r="D3097" s="385"/>
      <c r="E3097" s="382"/>
      <c r="F3097" s="382"/>
    </row>
    <row r="3098" spans="1:6" ht="15" customHeight="1">
      <c r="A3098" s="383"/>
      <c r="B3098" s="382"/>
      <c r="C3098" s="382"/>
      <c r="D3098" s="385"/>
      <c r="E3098" s="382"/>
      <c r="F3098" s="382"/>
    </row>
    <row r="3099" spans="1:6" ht="15" customHeight="1">
      <c r="A3099" s="383"/>
      <c r="B3099" s="382"/>
      <c r="C3099" s="382"/>
      <c r="D3099" s="385"/>
      <c r="E3099" s="382"/>
      <c r="F3099" s="382"/>
    </row>
    <row r="3100" spans="1:6" ht="15" customHeight="1">
      <c r="A3100" s="383"/>
      <c r="B3100" s="382"/>
      <c r="C3100" s="382"/>
      <c r="D3100" s="385"/>
      <c r="E3100" s="382"/>
      <c r="F3100" s="382"/>
    </row>
    <row r="3101" spans="1:6" ht="15" customHeight="1">
      <c r="A3101" s="383"/>
      <c r="B3101" s="382"/>
      <c r="C3101" s="382"/>
      <c r="D3101" s="385"/>
      <c r="E3101" s="382"/>
      <c r="F3101" s="382"/>
    </row>
    <row r="3102" spans="1:6" ht="15" customHeight="1">
      <c r="A3102" s="383"/>
      <c r="B3102" s="382"/>
      <c r="C3102" s="382"/>
      <c r="D3102" s="385"/>
      <c r="E3102" s="382"/>
      <c r="F3102" s="382"/>
    </row>
    <row r="3103" spans="1:6" ht="15" customHeight="1">
      <c r="A3103" s="383"/>
      <c r="B3103" s="382"/>
      <c r="C3103" s="382"/>
      <c r="D3103" s="385"/>
      <c r="E3103" s="382"/>
      <c r="F3103" s="382"/>
    </row>
    <row r="3104" spans="1:6" ht="15" customHeight="1">
      <c r="A3104" s="383"/>
      <c r="B3104" s="382"/>
      <c r="C3104" s="382"/>
      <c r="D3104" s="385"/>
      <c r="E3104" s="382"/>
      <c r="F3104" s="382"/>
    </row>
    <row r="3105" spans="1:6" ht="15" customHeight="1">
      <c r="A3105" s="383"/>
      <c r="B3105" s="382"/>
      <c r="C3105" s="382"/>
      <c r="D3105" s="385"/>
      <c r="E3105" s="382"/>
      <c r="F3105" s="382"/>
    </row>
    <row r="3106" spans="1:6" ht="15" customHeight="1">
      <c r="A3106" s="383"/>
      <c r="B3106" s="382"/>
      <c r="C3106" s="382"/>
      <c r="D3106" s="385"/>
      <c r="E3106" s="382"/>
      <c r="F3106" s="382"/>
    </row>
    <row r="3107" spans="1:6" ht="15" customHeight="1">
      <c r="A3107" s="383"/>
      <c r="B3107" s="382"/>
      <c r="C3107" s="382"/>
      <c r="D3107" s="385"/>
      <c r="E3107" s="382"/>
      <c r="F3107" s="382"/>
    </row>
    <row r="3108" spans="1:6" ht="15" customHeight="1">
      <c r="A3108" s="383"/>
      <c r="B3108" s="382"/>
      <c r="C3108" s="382"/>
      <c r="D3108" s="385"/>
      <c r="E3108" s="382"/>
      <c r="F3108" s="382"/>
    </row>
    <row r="3109" spans="1:6" ht="15" customHeight="1">
      <c r="A3109" s="383"/>
      <c r="B3109" s="382"/>
      <c r="C3109" s="382"/>
      <c r="D3109" s="385"/>
      <c r="E3109" s="382"/>
      <c r="F3109" s="382"/>
    </row>
    <row r="3110" spans="1:6" ht="15" customHeight="1">
      <c r="A3110" s="383"/>
      <c r="B3110" s="382"/>
      <c r="C3110" s="382"/>
      <c r="D3110" s="385"/>
      <c r="E3110" s="382"/>
      <c r="F3110" s="382"/>
    </row>
    <row r="3111" spans="1:6" ht="15" customHeight="1">
      <c r="A3111" s="383"/>
      <c r="B3111" s="382"/>
      <c r="C3111" s="382"/>
      <c r="D3111" s="385"/>
      <c r="E3111" s="382"/>
      <c r="F3111" s="382"/>
    </row>
    <row r="3112" spans="1:6" ht="15" customHeight="1">
      <c r="A3112" s="383"/>
      <c r="B3112" s="382"/>
      <c r="C3112" s="382"/>
      <c r="D3112" s="385"/>
      <c r="E3112" s="382"/>
      <c r="F3112" s="382"/>
    </row>
    <row r="3113" spans="1:6" ht="15" customHeight="1">
      <c r="A3113" s="383"/>
      <c r="B3113" s="382"/>
      <c r="C3113" s="382"/>
      <c r="D3113" s="385"/>
      <c r="E3113" s="382"/>
      <c r="F3113" s="382"/>
    </row>
    <row r="3114" spans="1:6" ht="15" customHeight="1">
      <c r="A3114" s="383"/>
      <c r="B3114" s="382"/>
      <c r="C3114" s="382"/>
      <c r="D3114" s="385"/>
      <c r="E3114" s="382"/>
      <c r="F3114" s="382"/>
    </row>
    <row r="3115" spans="1:6" ht="15" customHeight="1">
      <c r="A3115" s="383"/>
      <c r="B3115" s="382"/>
      <c r="C3115" s="382"/>
      <c r="D3115" s="385"/>
      <c r="E3115" s="382"/>
      <c r="F3115" s="382"/>
    </row>
    <row r="3116" spans="1:6" ht="15" customHeight="1">
      <c r="A3116" s="383"/>
      <c r="B3116" s="382"/>
      <c r="C3116" s="382"/>
      <c r="D3116" s="385"/>
      <c r="E3116" s="382"/>
      <c r="F3116" s="382"/>
    </row>
    <row r="3117" spans="1:6" ht="15" customHeight="1">
      <c r="A3117" s="383"/>
      <c r="B3117" s="382"/>
      <c r="C3117" s="382"/>
      <c r="D3117" s="385"/>
      <c r="E3117" s="382"/>
      <c r="F3117" s="382"/>
    </row>
    <row r="3118" spans="1:6" ht="15" customHeight="1">
      <c r="A3118" s="383"/>
      <c r="B3118" s="382"/>
      <c r="C3118" s="382"/>
      <c r="D3118" s="385"/>
      <c r="E3118" s="382"/>
      <c r="F3118" s="382"/>
    </row>
    <row r="3119" spans="1:6" ht="15" customHeight="1">
      <c r="A3119" s="383"/>
      <c r="B3119" s="382"/>
      <c r="C3119" s="382"/>
      <c r="D3119" s="385"/>
      <c r="E3119" s="382"/>
      <c r="F3119" s="382"/>
    </row>
    <row r="3120" spans="1:6" ht="15" customHeight="1">
      <c r="A3120" s="383"/>
      <c r="B3120" s="382"/>
      <c r="C3120" s="382"/>
      <c r="D3120" s="385"/>
      <c r="E3120" s="382"/>
      <c r="F3120" s="382"/>
    </row>
    <row r="3121" spans="1:6" ht="15" customHeight="1">
      <c r="A3121" s="383"/>
      <c r="B3121" s="382"/>
      <c r="C3121" s="382"/>
      <c r="D3121" s="385"/>
      <c r="E3121" s="382"/>
      <c r="F3121" s="382"/>
    </row>
    <row r="3122" spans="1:6" ht="15" customHeight="1">
      <c r="A3122" s="383"/>
      <c r="B3122" s="382"/>
      <c r="C3122" s="382"/>
      <c r="D3122" s="385"/>
      <c r="E3122" s="382"/>
      <c r="F3122" s="382"/>
    </row>
    <row r="3123" spans="1:6" ht="15" customHeight="1">
      <c r="A3123" s="383"/>
      <c r="B3123" s="382"/>
      <c r="C3123" s="382"/>
      <c r="D3123" s="385"/>
      <c r="E3123" s="382"/>
      <c r="F3123" s="382"/>
    </row>
    <row r="3124" spans="1:6" ht="15" customHeight="1">
      <c r="A3124" s="383"/>
      <c r="B3124" s="382"/>
      <c r="C3124" s="382"/>
      <c r="D3124" s="385"/>
      <c r="E3124" s="382"/>
      <c r="F3124" s="382"/>
    </row>
    <row r="3125" spans="1:6" ht="15" customHeight="1">
      <c r="A3125" s="383"/>
      <c r="B3125" s="382"/>
      <c r="C3125" s="382"/>
      <c r="D3125" s="385"/>
      <c r="E3125" s="382"/>
      <c r="F3125" s="382"/>
    </row>
    <row r="3126" spans="1:6" ht="15" customHeight="1">
      <c r="A3126" s="383"/>
      <c r="B3126" s="382"/>
      <c r="C3126" s="382"/>
      <c r="D3126" s="385"/>
      <c r="E3126" s="382"/>
      <c r="F3126" s="382"/>
    </row>
    <row r="3127" spans="1:6" ht="15" customHeight="1">
      <c r="A3127" s="383"/>
      <c r="B3127" s="382"/>
      <c r="C3127" s="382"/>
      <c r="D3127" s="385"/>
      <c r="E3127" s="382"/>
      <c r="F3127" s="382"/>
    </row>
    <row r="3128" spans="1:6" ht="15" customHeight="1">
      <c r="A3128" s="383"/>
      <c r="B3128" s="382"/>
      <c r="C3128" s="382"/>
      <c r="D3128" s="385"/>
      <c r="E3128" s="382"/>
      <c r="F3128" s="382"/>
    </row>
    <row r="3129" spans="1:6" ht="15" customHeight="1">
      <c r="A3129" s="383"/>
      <c r="B3129" s="382"/>
      <c r="C3129" s="382"/>
      <c r="D3129" s="385"/>
      <c r="E3129" s="382"/>
      <c r="F3129" s="382"/>
    </row>
    <row r="3130" spans="1:6" ht="15" customHeight="1">
      <c r="A3130" s="383"/>
      <c r="B3130" s="382"/>
      <c r="C3130" s="382"/>
      <c r="D3130" s="385"/>
      <c r="E3130" s="382"/>
      <c r="F3130" s="382"/>
    </row>
    <row r="3131" spans="1:6" ht="15" customHeight="1">
      <c r="A3131" s="383"/>
      <c r="B3131" s="382"/>
      <c r="C3131" s="382"/>
      <c r="D3131" s="385"/>
      <c r="E3131" s="382"/>
      <c r="F3131" s="382"/>
    </row>
    <row r="3132" spans="1:6" ht="15" customHeight="1">
      <c r="A3132" s="383"/>
      <c r="B3132" s="382"/>
      <c r="C3132" s="382"/>
      <c r="D3132" s="385"/>
      <c r="E3132" s="382"/>
      <c r="F3132" s="382"/>
    </row>
    <row r="3133" spans="1:6" ht="15" customHeight="1">
      <c r="A3133" s="383"/>
      <c r="B3133" s="382"/>
      <c r="C3133" s="382"/>
      <c r="D3133" s="385"/>
      <c r="E3133" s="382"/>
      <c r="F3133" s="382"/>
    </row>
    <row r="3134" spans="1:6" ht="15" customHeight="1">
      <c r="A3134" s="383"/>
      <c r="B3134" s="382"/>
      <c r="C3134" s="382"/>
      <c r="D3134" s="385"/>
      <c r="E3134" s="382"/>
      <c r="F3134" s="382"/>
    </row>
    <row r="3135" spans="1:6" ht="15" customHeight="1">
      <c r="A3135" s="383"/>
      <c r="B3135" s="382"/>
      <c r="C3135" s="382"/>
      <c r="D3135" s="385"/>
      <c r="E3135" s="382"/>
      <c r="F3135" s="382"/>
    </row>
    <row r="3136" spans="1:6" ht="15" customHeight="1">
      <c r="A3136" s="383"/>
      <c r="B3136" s="382"/>
      <c r="C3136" s="382"/>
      <c r="D3136" s="385"/>
      <c r="E3136" s="382"/>
      <c r="F3136" s="382"/>
    </row>
    <row r="3137" spans="1:6" ht="15" customHeight="1">
      <c r="A3137" s="383"/>
      <c r="B3137" s="382"/>
      <c r="C3137" s="382"/>
      <c r="D3137" s="385"/>
      <c r="E3137" s="382"/>
      <c r="F3137" s="382"/>
    </row>
    <row r="3138" spans="1:6" ht="15" customHeight="1">
      <c r="A3138" s="383"/>
      <c r="B3138" s="382"/>
      <c r="C3138" s="382"/>
      <c r="D3138" s="385"/>
      <c r="E3138" s="382"/>
      <c r="F3138" s="382"/>
    </row>
    <row r="3139" spans="1:6" ht="15" customHeight="1">
      <c r="A3139" s="383"/>
      <c r="B3139" s="382"/>
      <c r="C3139" s="382"/>
      <c r="D3139" s="385"/>
      <c r="E3139" s="382"/>
      <c r="F3139" s="382"/>
    </row>
    <row r="3140" spans="1:6" ht="15" customHeight="1">
      <c r="A3140" s="383"/>
      <c r="B3140" s="382"/>
      <c r="C3140" s="382"/>
      <c r="D3140" s="385"/>
      <c r="E3140" s="382"/>
      <c r="F3140" s="382"/>
    </row>
    <row r="3141" spans="1:6" ht="15" customHeight="1">
      <c r="A3141" s="383"/>
      <c r="B3141" s="382"/>
      <c r="C3141" s="382"/>
      <c r="D3141" s="385"/>
      <c r="E3141" s="382"/>
      <c r="F3141" s="382"/>
    </row>
    <row r="3142" spans="1:6" ht="15" customHeight="1">
      <c r="A3142" s="383"/>
      <c r="B3142" s="382"/>
      <c r="C3142" s="382"/>
      <c r="D3142" s="385"/>
      <c r="E3142" s="382"/>
      <c r="F3142" s="382"/>
    </row>
    <row r="3143" spans="1:6" ht="15" customHeight="1">
      <c r="A3143" s="383"/>
      <c r="B3143" s="382"/>
      <c r="C3143" s="382"/>
      <c r="D3143" s="385"/>
      <c r="E3143" s="382"/>
      <c r="F3143" s="382"/>
    </row>
    <row r="3144" spans="1:6" ht="15" customHeight="1">
      <c r="A3144" s="383"/>
      <c r="B3144" s="382"/>
      <c r="C3144" s="382"/>
      <c r="D3144" s="385"/>
      <c r="E3144" s="382"/>
      <c r="F3144" s="382"/>
    </row>
    <row r="3145" spans="1:6" ht="15" customHeight="1">
      <c r="A3145" s="383"/>
      <c r="B3145" s="382"/>
      <c r="C3145" s="382"/>
      <c r="D3145" s="385"/>
      <c r="E3145" s="382"/>
      <c r="F3145" s="382"/>
    </row>
    <row r="3146" spans="1:6" ht="15" customHeight="1">
      <c r="A3146" s="383"/>
      <c r="B3146" s="382"/>
      <c r="C3146" s="382"/>
      <c r="D3146" s="385"/>
      <c r="E3146" s="382"/>
      <c r="F3146" s="382"/>
    </row>
    <row r="3147" spans="1:6" ht="15" customHeight="1">
      <c r="A3147" s="383"/>
      <c r="B3147" s="382"/>
      <c r="C3147" s="382"/>
      <c r="D3147" s="385"/>
      <c r="E3147" s="382"/>
      <c r="F3147" s="382"/>
    </row>
    <row r="3148" spans="1:6" ht="15" customHeight="1">
      <c r="A3148" s="383"/>
      <c r="B3148" s="382"/>
      <c r="C3148" s="382"/>
      <c r="D3148" s="385"/>
      <c r="E3148" s="382"/>
      <c r="F3148" s="382"/>
    </row>
    <row r="3149" spans="1:6" ht="15" customHeight="1">
      <c r="A3149" s="383"/>
      <c r="B3149" s="382"/>
      <c r="C3149" s="382"/>
      <c r="D3149" s="385"/>
      <c r="E3149" s="382"/>
      <c r="F3149" s="382"/>
    </row>
    <row r="3150" spans="1:6" ht="15" customHeight="1">
      <c r="A3150" s="383"/>
      <c r="B3150" s="382"/>
      <c r="C3150" s="382"/>
      <c r="D3150" s="385"/>
      <c r="E3150" s="382"/>
      <c r="F3150" s="382"/>
    </row>
    <row r="3151" spans="1:6" ht="15" customHeight="1">
      <c r="A3151" s="383"/>
      <c r="B3151" s="382"/>
      <c r="C3151" s="382"/>
      <c r="D3151" s="385"/>
      <c r="E3151" s="382"/>
      <c r="F3151" s="382"/>
    </row>
    <row r="3152" spans="1:6" ht="15" customHeight="1">
      <c r="A3152" s="383"/>
      <c r="B3152" s="382"/>
      <c r="C3152" s="382"/>
      <c r="D3152" s="385"/>
      <c r="E3152" s="382"/>
      <c r="F3152" s="382"/>
    </row>
    <row r="3153" spans="1:6" ht="15" customHeight="1">
      <c r="A3153" s="383"/>
      <c r="B3153" s="382"/>
      <c r="C3153" s="382"/>
      <c r="D3153" s="385"/>
      <c r="E3153" s="382"/>
      <c r="F3153" s="382"/>
    </row>
    <row r="3154" spans="1:6" ht="15" customHeight="1">
      <c r="A3154" s="383"/>
      <c r="B3154" s="382"/>
      <c r="C3154" s="382"/>
      <c r="D3154" s="385"/>
      <c r="E3154" s="382"/>
      <c r="F3154" s="382"/>
    </row>
    <row r="3155" spans="1:6" ht="15" customHeight="1">
      <c r="A3155" s="383"/>
      <c r="B3155" s="382"/>
      <c r="C3155" s="382"/>
      <c r="D3155" s="385"/>
      <c r="E3155" s="382"/>
      <c r="F3155" s="382"/>
    </row>
    <row r="3156" spans="1:6" ht="15" customHeight="1">
      <c r="A3156" s="383"/>
      <c r="B3156" s="382"/>
      <c r="C3156" s="382"/>
      <c r="D3156" s="385"/>
      <c r="E3156" s="382"/>
      <c r="F3156" s="382"/>
    </row>
    <row r="3157" spans="1:6" ht="15" customHeight="1">
      <c r="A3157" s="383"/>
      <c r="B3157" s="382"/>
      <c r="C3157" s="382"/>
      <c r="D3157" s="385"/>
      <c r="E3157" s="382"/>
      <c r="F3157" s="382"/>
    </row>
    <row r="3158" spans="1:6" ht="15" customHeight="1">
      <c r="A3158" s="383"/>
      <c r="B3158" s="382"/>
      <c r="C3158" s="382"/>
      <c r="D3158" s="385"/>
      <c r="E3158" s="382"/>
      <c r="F3158" s="382"/>
    </row>
    <row r="3159" spans="1:6" ht="15" customHeight="1">
      <c r="A3159" s="383"/>
      <c r="B3159" s="382"/>
      <c r="C3159" s="382"/>
      <c r="D3159" s="385"/>
      <c r="E3159" s="382"/>
      <c r="F3159" s="382"/>
    </row>
    <row r="3160" spans="1:6" ht="15" customHeight="1">
      <c r="A3160" s="383"/>
      <c r="B3160" s="382"/>
      <c r="C3160" s="382"/>
      <c r="D3160" s="385"/>
      <c r="E3160" s="382"/>
      <c r="F3160" s="382"/>
    </row>
    <row r="3161" spans="1:6" ht="15" customHeight="1">
      <c r="A3161" s="383"/>
      <c r="B3161" s="382"/>
      <c r="C3161" s="382"/>
      <c r="D3161" s="385"/>
      <c r="E3161" s="382"/>
      <c r="F3161" s="382"/>
    </row>
    <row r="3162" spans="1:6" ht="15" customHeight="1">
      <c r="A3162" s="383"/>
      <c r="B3162" s="382"/>
      <c r="C3162" s="382"/>
      <c r="D3162" s="385"/>
      <c r="E3162" s="382"/>
      <c r="F3162" s="382"/>
    </row>
    <row r="3163" spans="1:6" ht="15" customHeight="1">
      <c r="A3163" s="383"/>
      <c r="B3163" s="382"/>
      <c r="C3163" s="382"/>
      <c r="D3163" s="385"/>
      <c r="E3163" s="382"/>
      <c r="F3163" s="382"/>
    </row>
    <row r="3164" spans="1:6" ht="15" customHeight="1">
      <c r="A3164" s="383"/>
      <c r="B3164" s="382"/>
      <c r="C3164" s="382"/>
      <c r="D3164" s="385"/>
      <c r="E3164" s="382"/>
      <c r="F3164" s="382"/>
    </row>
    <row r="3165" spans="1:6" ht="15" customHeight="1">
      <c r="A3165" s="383"/>
      <c r="B3165" s="382"/>
      <c r="C3165" s="382"/>
      <c r="D3165" s="385"/>
      <c r="E3165" s="382"/>
      <c r="F3165" s="382"/>
    </row>
    <row r="3166" spans="1:6" ht="15" customHeight="1">
      <c r="A3166" s="383"/>
      <c r="B3166" s="382"/>
      <c r="C3166" s="382"/>
      <c r="D3166" s="385"/>
      <c r="E3166" s="382"/>
      <c r="F3166" s="382"/>
    </row>
    <row r="3167" spans="1:6" ht="15" customHeight="1">
      <c r="A3167" s="383"/>
      <c r="B3167" s="382"/>
      <c r="C3167" s="382"/>
      <c r="D3167" s="385"/>
      <c r="E3167" s="382"/>
      <c r="F3167" s="382"/>
    </row>
    <row r="3168" spans="1:6" ht="15" customHeight="1">
      <c r="A3168" s="383"/>
      <c r="B3168" s="382"/>
      <c r="C3168" s="382"/>
      <c r="D3168" s="385"/>
      <c r="E3168" s="382"/>
      <c r="F3168" s="382"/>
    </row>
    <row r="3169" spans="1:6" ht="15" customHeight="1">
      <c r="A3169" s="383"/>
      <c r="B3169" s="382"/>
      <c r="C3169" s="382"/>
      <c r="D3169" s="385"/>
      <c r="E3169" s="382"/>
      <c r="F3169" s="382"/>
    </row>
    <row r="3170" spans="1:6" ht="15" customHeight="1">
      <c r="A3170" s="383"/>
      <c r="B3170" s="382"/>
      <c r="C3170" s="382"/>
      <c r="D3170" s="385"/>
      <c r="E3170" s="382"/>
      <c r="F3170" s="382"/>
    </row>
    <row r="3171" spans="1:6" ht="15" customHeight="1">
      <c r="A3171" s="383"/>
      <c r="B3171" s="382"/>
      <c r="C3171" s="382"/>
      <c r="D3171" s="385"/>
      <c r="E3171" s="382"/>
      <c r="F3171" s="382"/>
    </row>
    <row r="3172" spans="1:6" ht="15" customHeight="1">
      <c r="A3172" s="383"/>
      <c r="B3172" s="382"/>
      <c r="C3172" s="382"/>
      <c r="D3172" s="385"/>
      <c r="E3172" s="382"/>
      <c r="F3172" s="382"/>
    </row>
    <row r="3173" spans="1:6" ht="15" customHeight="1">
      <c r="A3173" s="383"/>
      <c r="B3173" s="382"/>
      <c r="C3173" s="382"/>
      <c r="D3173" s="385"/>
      <c r="E3173" s="382"/>
      <c r="F3173" s="382"/>
    </row>
    <row r="3174" spans="1:6" ht="15" customHeight="1">
      <c r="A3174" s="383"/>
      <c r="B3174" s="382"/>
      <c r="C3174" s="382"/>
      <c r="D3174" s="385"/>
      <c r="E3174" s="382"/>
      <c r="F3174" s="382"/>
    </row>
    <row r="3175" spans="1:6" ht="15" customHeight="1">
      <c r="A3175" s="383"/>
      <c r="B3175" s="382"/>
      <c r="C3175" s="382"/>
      <c r="D3175" s="385"/>
      <c r="E3175" s="382"/>
      <c r="F3175" s="382"/>
    </row>
    <row r="3176" spans="1:6" ht="15" customHeight="1">
      <c r="A3176" s="383"/>
      <c r="B3176" s="382"/>
      <c r="C3176" s="382"/>
      <c r="D3176" s="385"/>
      <c r="E3176" s="382"/>
      <c r="F3176" s="382"/>
    </row>
    <row r="3177" spans="1:6" ht="15" customHeight="1">
      <c r="A3177" s="383"/>
      <c r="B3177" s="382"/>
      <c r="C3177" s="382"/>
      <c r="D3177" s="385"/>
      <c r="E3177" s="382"/>
      <c r="F3177" s="382"/>
    </row>
    <row r="3178" spans="1:6" ht="15" customHeight="1">
      <c r="A3178" s="383"/>
      <c r="B3178" s="382"/>
      <c r="C3178" s="382"/>
      <c r="D3178" s="385"/>
      <c r="E3178" s="382"/>
      <c r="F3178" s="382"/>
    </row>
    <row r="3179" spans="1:6" ht="15" customHeight="1">
      <c r="A3179" s="383"/>
      <c r="B3179" s="382"/>
      <c r="C3179" s="382"/>
      <c r="D3179" s="385"/>
      <c r="E3179" s="382"/>
      <c r="F3179" s="382"/>
    </row>
    <row r="3180" spans="1:6" ht="15" customHeight="1">
      <c r="A3180" s="383"/>
      <c r="B3180" s="382"/>
      <c r="C3180" s="382"/>
      <c r="D3180" s="385"/>
      <c r="E3180" s="382"/>
      <c r="F3180" s="382"/>
    </row>
    <row r="3181" spans="1:6" ht="15" customHeight="1">
      <c r="A3181" s="383"/>
      <c r="B3181" s="382"/>
      <c r="C3181" s="382"/>
      <c r="D3181" s="385"/>
      <c r="E3181" s="382"/>
      <c r="F3181" s="382"/>
    </row>
    <row r="3182" spans="1:6" ht="15" customHeight="1">
      <c r="A3182" s="383"/>
      <c r="B3182" s="382"/>
      <c r="C3182" s="382"/>
      <c r="D3182" s="385"/>
      <c r="E3182" s="382"/>
      <c r="F3182" s="382"/>
    </row>
    <row r="3183" spans="1:6" ht="15" customHeight="1">
      <c r="A3183" s="383"/>
      <c r="B3183" s="382"/>
      <c r="C3183" s="382"/>
      <c r="D3183" s="385"/>
      <c r="E3183" s="382"/>
      <c r="F3183" s="382"/>
    </row>
    <row r="3184" spans="1:6" ht="15" customHeight="1">
      <c r="A3184" s="383"/>
      <c r="B3184" s="382"/>
      <c r="C3184" s="382"/>
      <c r="D3184" s="385"/>
      <c r="E3184" s="382"/>
      <c r="F3184" s="382"/>
    </row>
    <row r="3185" spans="1:6" ht="15" customHeight="1">
      <c r="A3185" s="383"/>
      <c r="B3185" s="382"/>
      <c r="C3185" s="382"/>
      <c r="D3185" s="385"/>
      <c r="E3185" s="382"/>
      <c r="F3185" s="382"/>
    </row>
    <row r="3186" spans="1:6" ht="15" customHeight="1">
      <c r="A3186" s="383"/>
      <c r="B3186" s="382"/>
      <c r="C3186" s="382"/>
      <c r="D3186" s="385"/>
      <c r="E3186" s="382"/>
      <c r="F3186" s="382"/>
    </row>
    <row r="3187" spans="1:6" ht="15" customHeight="1">
      <c r="A3187" s="383"/>
      <c r="B3187" s="382"/>
      <c r="C3187" s="382"/>
      <c r="D3187" s="385"/>
      <c r="E3187" s="382"/>
      <c r="F3187" s="382"/>
    </row>
    <row r="3188" spans="1:6" ht="15" customHeight="1">
      <c r="A3188" s="383"/>
      <c r="B3188" s="382"/>
      <c r="C3188" s="382"/>
      <c r="D3188" s="385"/>
      <c r="E3188" s="382"/>
      <c r="F3188" s="382"/>
    </row>
    <row r="3189" spans="1:6" ht="15" customHeight="1">
      <c r="A3189" s="383"/>
      <c r="B3189" s="382"/>
      <c r="C3189" s="382"/>
      <c r="D3189" s="385"/>
      <c r="E3189" s="382"/>
      <c r="F3189" s="382"/>
    </row>
    <row r="3190" spans="1:6" ht="15" customHeight="1">
      <c r="A3190" s="383"/>
      <c r="B3190" s="382"/>
      <c r="C3190" s="382"/>
      <c r="D3190" s="385"/>
      <c r="E3190" s="382"/>
      <c r="F3190" s="382"/>
    </row>
    <row r="3191" spans="1:6" ht="15" customHeight="1">
      <c r="A3191" s="383"/>
      <c r="B3191" s="382"/>
      <c r="C3191" s="382"/>
      <c r="D3191" s="385"/>
      <c r="E3191" s="382"/>
      <c r="F3191" s="382"/>
    </row>
    <row r="3192" spans="1:6" ht="15" customHeight="1">
      <c r="A3192" s="383"/>
      <c r="B3192" s="382"/>
      <c r="C3192" s="382"/>
      <c r="D3192" s="385"/>
      <c r="E3192" s="382"/>
      <c r="F3192" s="382"/>
    </row>
    <row r="3193" spans="1:6" ht="15" customHeight="1">
      <c r="A3193" s="383"/>
      <c r="B3193" s="382"/>
      <c r="C3193" s="382"/>
      <c r="D3193" s="385"/>
      <c r="E3193" s="382"/>
      <c r="F3193" s="382"/>
    </row>
    <row r="3194" spans="1:6" ht="15" customHeight="1">
      <c r="A3194" s="383"/>
      <c r="B3194" s="382"/>
      <c r="C3194" s="382"/>
      <c r="D3194" s="385"/>
      <c r="E3194" s="382"/>
      <c r="F3194" s="382"/>
    </row>
    <row r="3195" spans="1:6" ht="15" customHeight="1">
      <c r="A3195" s="383"/>
      <c r="B3195" s="382"/>
      <c r="C3195" s="382"/>
      <c r="D3195" s="385"/>
      <c r="E3195" s="382"/>
      <c r="F3195" s="382"/>
    </row>
    <row r="3196" spans="1:6" ht="15" customHeight="1">
      <c r="A3196" s="383"/>
      <c r="B3196" s="382"/>
      <c r="C3196" s="382"/>
      <c r="D3196" s="385"/>
      <c r="E3196" s="382"/>
      <c r="F3196" s="382"/>
    </row>
    <row r="3197" spans="1:6" ht="15" customHeight="1">
      <c r="A3197" s="383"/>
      <c r="B3197" s="382"/>
      <c r="C3197" s="382"/>
      <c r="D3197" s="385"/>
      <c r="E3197" s="382"/>
      <c r="F3197" s="382"/>
    </row>
    <row r="3198" spans="1:6" ht="15" customHeight="1">
      <c r="A3198" s="383"/>
      <c r="B3198" s="382"/>
      <c r="C3198" s="382"/>
      <c r="D3198" s="385"/>
      <c r="E3198" s="382"/>
      <c r="F3198" s="382"/>
    </row>
    <row r="3199" spans="1:6" ht="15" customHeight="1">
      <c r="A3199" s="383"/>
      <c r="B3199" s="382"/>
      <c r="C3199" s="382"/>
      <c r="D3199" s="385"/>
      <c r="E3199" s="382"/>
      <c r="F3199" s="382"/>
    </row>
    <row r="3200" spans="1:6" ht="15" customHeight="1">
      <c r="A3200" s="383"/>
      <c r="B3200" s="382"/>
      <c r="C3200" s="382"/>
      <c r="D3200" s="385"/>
      <c r="E3200" s="382"/>
      <c r="F3200" s="382"/>
    </row>
    <row r="3201" spans="1:6" ht="15" customHeight="1">
      <c r="A3201" s="383"/>
      <c r="B3201" s="382"/>
      <c r="C3201" s="382"/>
      <c r="D3201" s="385"/>
      <c r="E3201" s="382"/>
      <c r="F3201" s="382"/>
    </row>
    <row r="3202" spans="1:6" ht="15" customHeight="1">
      <c r="A3202" s="383"/>
      <c r="B3202" s="382"/>
      <c r="C3202" s="382"/>
      <c r="D3202" s="385"/>
      <c r="E3202" s="382"/>
      <c r="F3202" s="382"/>
    </row>
    <row r="3203" spans="1:6" ht="15" customHeight="1">
      <c r="A3203" s="383"/>
      <c r="B3203" s="382"/>
      <c r="C3203" s="382"/>
      <c r="D3203" s="385"/>
      <c r="E3203" s="382"/>
      <c r="F3203" s="382"/>
    </row>
    <row r="3204" spans="1:6" ht="15" customHeight="1">
      <c r="A3204" s="383"/>
      <c r="B3204" s="382"/>
      <c r="C3204" s="382"/>
      <c r="D3204" s="385"/>
      <c r="E3204" s="382"/>
      <c r="F3204" s="382"/>
    </row>
    <row r="3205" spans="1:6" ht="15" customHeight="1">
      <c r="A3205" s="383"/>
      <c r="B3205" s="382"/>
      <c r="C3205" s="382"/>
      <c r="D3205" s="385"/>
      <c r="E3205" s="382"/>
      <c r="F3205" s="382"/>
    </row>
    <row r="3206" spans="1:6" ht="15" customHeight="1">
      <c r="A3206" s="383"/>
      <c r="B3206" s="382"/>
      <c r="C3206" s="382"/>
      <c r="D3206" s="385"/>
      <c r="E3206" s="382"/>
      <c r="F3206" s="382"/>
    </row>
    <row r="3207" spans="1:6" ht="15" customHeight="1">
      <c r="A3207" s="383"/>
      <c r="B3207" s="382"/>
      <c r="C3207" s="382"/>
      <c r="D3207" s="385"/>
      <c r="E3207" s="382"/>
      <c r="F3207" s="382"/>
    </row>
    <row r="3208" spans="1:6" ht="15" customHeight="1">
      <c r="A3208" s="383"/>
      <c r="B3208" s="382"/>
      <c r="C3208" s="382"/>
      <c r="D3208" s="385"/>
      <c r="E3208" s="382"/>
      <c r="F3208" s="382"/>
    </row>
    <row r="3209" spans="1:6" ht="15" customHeight="1">
      <c r="A3209" s="383"/>
      <c r="B3209" s="382"/>
      <c r="C3209" s="382"/>
      <c r="D3209" s="385"/>
      <c r="E3209" s="382"/>
      <c r="F3209" s="382"/>
    </row>
    <row r="3210" spans="1:6" ht="15" customHeight="1">
      <c r="A3210" s="383"/>
      <c r="B3210" s="382"/>
      <c r="C3210" s="382"/>
      <c r="D3210" s="385"/>
      <c r="E3210" s="382"/>
      <c r="F3210" s="382"/>
    </row>
    <row r="3211" spans="1:6" ht="15" customHeight="1">
      <c r="A3211" s="383"/>
      <c r="B3211" s="382"/>
      <c r="C3211" s="382"/>
      <c r="D3211" s="385"/>
      <c r="E3211" s="382"/>
      <c r="F3211" s="382"/>
    </row>
    <row r="3212" spans="1:6" ht="15" customHeight="1">
      <c r="A3212" s="383"/>
      <c r="B3212" s="382"/>
      <c r="C3212" s="382"/>
      <c r="D3212" s="385"/>
      <c r="E3212" s="382"/>
      <c r="F3212" s="382"/>
    </row>
    <row r="3213" spans="1:6" ht="15" customHeight="1">
      <c r="A3213" s="383"/>
      <c r="B3213" s="382"/>
      <c r="C3213" s="382"/>
      <c r="D3213" s="385"/>
      <c r="E3213" s="382"/>
      <c r="F3213" s="382"/>
    </row>
    <row r="3214" spans="1:6" ht="15" customHeight="1">
      <c r="A3214" s="383"/>
      <c r="B3214" s="382"/>
      <c r="C3214" s="382"/>
      <c r="D3214" s="385"/>
      <c r="E3214" s="382"/>
      <c r="F3214" s="382"/>
    </row>
    <row r="3215" spans="1:6" ht="15" customHeight="1">
      <c r="A3215" s="383"/>
      <c r="B3215" s="382"/>
      <c r="C3215" s="382"/>
      <c r="D3215" s="385"/>
      <c r="E3215" s="382"/>
      <c r="F3215" s="382"/>
    </row>
    <row r="3216" spans="1:6" ht="15" customHeight="1">
      <c r="A3216" s="383"/>
      <c r="B3216" s="382"/>
      <c r="C3216" s="382"/>
      <c r="D3216" s="385"/>
      <c r="E3216" s="382"/>
      <c r="F3216" s="382"/>
    </row>
    <row r="3217" spans="1:6" ht="15" customHeight="1">
      <c r="A3217" s="383"/>
      <c r="B3217" s="382"/>
      <c r="C3217" s="382"/>
      <c r="D3217" s="385"/>
      <c r="E3217" s="382"/>
      <c r="F3217" s="382"/>
    </row>
    <row r="3218" spans="1:6" ht="15" customHeight="1">
      <c r="A3218" s="383"/>
      <c r="B3218" s="382"/>
      <c r="C3218" s="382"/>
      <c r="D3218" s="385"/>
      <c r="E3218" s="382"/>
      <c r="F3218" s="382"/>
    </row>
    <row r="3219" spans="1:6" ht="15" customHeight="1">
      <c r="A3219" s="383"/>
      <c r="B3219" s="382"/>
      <c r="C3219" s="382"/>
      <c r="D3219" s="385"/>
      <c r="E3219" s="382"/>
      <c r="F3219" s="382"/>
    </row>
    <row r="3220" spans="1:6" ht="15" customHeight="1">
      <c r="A3220" s="383"/>
      <c r="B3220" s="382"/>
      <c r="C3220" s="382"/>
      <c r="D3220" s="385"/>
      <c r="E3220" s="382"/>
      <c r="F3220" s="382"/>
    </row>
    <row r="3221" spans="1:6" ht="15" customHeight="1">
      <c r="A3221" s="383"/>
      <c r="B3221" s="382"/>
      <c r="C3221" s="382"/>
      <c r="D3221" s="385"/>
      <c r="E3221" s="382"/>
      <c r="F3221" s="382"/>
    </row>
    <row r="3222" spans="1:6" ht="15" customHeight="1">
      <c r="A3222" s="383"/>
      <c r="B3222" s="382"/>
      <c r="C3222" s="382"/>
      <c r="D3222" s="385"/>
      <c r="E3222" s="382"/>
      <c r="F3222" s="382"/>
    </row>
    <row r="3223" spans="1:6" ht="15" customHeight="1">
      <c r="A3223" s="383"/>
      <c r="B3223" s="382"/>
      <c r="C3223" s="382"/>
      <c r="D3223" s="385"/>
      <c r="E3223" s="382"/>
      <c r="F3223" s="382"/>
    </row>
    <row r="3224" spans="1:6" ht="15" customHeight="1">
      <c r="A3224" s="383"/>
      <c r="B3224" s="382"/>
      <c r="C3224" s="382"/>
      <c r="D3224" s="385"/>
      <c r="E3224" s="382"/>
      <c r="F3224" s="382"/>
    </row>
    <row r="3225" spans="1:6" ht="15" customHeight="1">
      <c r="A3225" s="383"/>
      <c r="B3225" s="382"/>
      <c r="C3225" s="382"/>
      <c r="D3225" s="385"/>
      <c r="E3225" s="382"/>
      <c r="F3225" s="382"/>
    </row>
    <row r="3226" spans="1:6" ht="15" customHeight="1">
      <c r="A3226" s="383"/>
      <c r="B3226" s="382"/>
      <c r="C3226" s="382"/>
      <c r="D3226" s="385"/>
      <c r="E3226" s="382"/>
      <c r="F3226" s="382"/>
    </row>
    <row r="3227" spans="1:6" ht="15" customHeight="1">
      <c r="A3227" s="383"/>
      <c r="B3227" s="382"/>
      <c r="C3227" s="382"/>
      <c r="D3227" s="385"/>
      <c r="E3227" s="382"/>
      <c r="F3227" s="382"/>
    </row>
    <row r="3228" spans="1:6" ht="15" customHeight="1">
      <c r="A3228" s="383"/>
      <c r="B3228" s="382"/>
      <c r="C3228" s="382"/>
      <c r="D3228" s="385"/>
      <c r="E3228" s="382"/>
      <c r="F3228" s="382"/>
    </row>
    <row r="3229" spans="1:6" ht="15" customHeight="1">
      <c r="A3229" s="383"/>
      <c r="B3229" s="382"/>
      <c r="C3229" s="382"/>
      <c r="D3229" s="385"/>
      <c r="E3229" s="382"/>
      <c r="F3229" s="382"/>
    </row>
    <row r="3230" spans="1:6" ht="15" customHeight="1">
      <c r="A3230" s="383"/>
      <c r="B3230" s="382"/>
      <c r="C3230" s="382"/>
      <c r="D3230" s="385"/>
      <c r="E3230" s="382"/>
      <c r="F3230" s="382"/>
    </row>
    <row r="3231" spans="1:6" ht="15" customHeight="1">
      <c r="A3231" s="383"/>
      <c r="B3231" s="382"/>
      <c r="C3231" s="382"/>
      <c r="D3231" s="385"/>
      <c r="E3231" s="382"/>
      <c r="F3231" s="382"/>
    </row>
    <row r="3232" spans="1:6" ht="15" customHeight="1">
      <c r="A3232" s="383"/>
      <c r="B3232" s="382"/>
      <c r="C3232" s="382"/>
      <c r="D3232" s="385"/>
      <c r="E3232" s="382"/>
      <c r="F3232" s="382"/>
    </row>
    <row r="3233" spans="1:6" ht="15" customHeight="1">
      <c r="A3233" s="383"/>
      <c r="B3233" s="382"/>
      <c r="C3233" s="382"/>
      <c r="D3233" s="385"/>
      <c r="E3233" s="382"/>
      <c r="F3233" s="382"/>
    </row>
    <row r="3234" spans="1:6" ht="15" customHeight="1">
      <c r="A3234" s="383"/>
      <c r="B3234" s="382"/>
      <c r="C3234" s="382"/>
      <c r="D3234" s="385"/>
      <c r="E3234" s="382"/>
      <c r="F3234" s="382"/>
    </row>
    <row r="3235" spans="1:6" ht="15" customHeight="1">
      <c r="A3235" s="383"/>
      <c r="B3235" s="382"/>
      <c r="C3235" s="382"/>
      <c r="D3235" s="385"/>
      <c r="E3235" s="382"/>
      <c r="F3235" s="382"/>
    </row>
    <row r="3236" spans="1:6" ht="15" customHeight="1">
      <c r="A3236" s="383"/>
      <c r="B3236" s="382"/>
      <c r="C3236" s="382"/>
      <c r="D3236" s="385"/>
      <c r="E3236" s="382"/>
      <c r="F3236" s="382"/>
    </row>
    <row r="3237" spans="1:6" ht="15" customHeight="1">
      <c r="A3237" s="383"/>
      <c r="B3237" s="382"/>
      <c r="C3237" s="382"/>
      <c r="D3237" s="385"/>
      <c r="E3237" s="382"/>
      <c r="F3237" s="382"/>
    </row>
    <row r="3238" spans="1:6" ht="15" customHeight="1">
      <c r="A3238" s="383"/>
      <c r="B3238" s="382"/>
      <c r="C3238" s="382"/>
      <c r="D3238" s="385"/>
      <c r="E3238" s="382"/>
      <c r="F3238" s="382"/>
    </row>
    <row r="3239" spans="1:6" ht="15" customHeight="1">
      <c r="A3239" s="383"/>
      <c r="B3239" s="382"/>
      <c r="C3239" s="382"/>
      <c r="D3239" s="385"/>
      <c r="E3239" s="382"/>
      <c r="F3239" s="382"/>
    </row>
    <row r="3240" spans="1:6" ht="15" customHeight="1">
      <c r="A3240" s="383"/>
      <c r="B3240" s="382"/>
      <c r="C3240" s="382"/>
      <c r="D3240" s="385"/>
      <c r="E3240" s="382"/>
      <c r="F3240" s="382"/>
    </row>
    <row r="3241" spans="1:6" ht="15" customHeight="1">
      <c r="A3241" s="383"/>
      <c r="B3241" s="382"/>
      <c r="C3241" s="382"/>
      <c r="D3241" s="385"/>
      <c r="E3241" s="382"/>
      <c r="F3241" s="382"/>
    </row>
    <row r="3242" spans="1:6" ht="15" customHeight="1">
      <c r="A3242" s="383"/>
      <c r="B3242" s="382"/>
      <c r="C3242" s="382"/>
      <c r="D3242" s="385"/>
      <c r="E3242" s="382"/>
      <c r="F3242" s="382"/>
    </row>
    <row r="3243" spans="1:6" ht="15" customHeight="1">
      <c r="A3243" s="383"/>
      <c r="B3243" s="382"/>
      <c r="C3243" s="382"/>
      <c r="D3243" s="385"/>
      <c r="E3243" s="382"/>
      <c r="F3243" s="382"/>
    </row>
    <row r="3244" spans="1:6" ht="15" customHeight="1">
      <c r="A3244" s="383"/>
      <c r="B3244" s="382"/>
      <c r="C3244" s="382"/>
      <c r="D3244" s="385"/>
      <c r="E3244" s="382"/>
      <c r="F3244" s="382"/>
    </row>
    <row r="3245" spans="1:6" ht="15" customHeight="1">
      <c r="A3245" s="383"/>
      <c r="B3245" s="382"/>
      <c r="C3245" s="382"/>
      <c r="D3245" s="385"/>
      <c r="E3245" s="382"/>
      <c r="F3245" s="382"/>
    </row>
    <row r="3246" spans="1:6" ht="15" customHeight="1">
      <c r="A3246" s="383"/>
      <c r="B3246" s="382"/>
      <c r="C3246" s="382"/>
      <c r="D3246" s="385"/>
      <c r="E3246" s="382"/>
      <c r="F3246" s="382"/>
    </row>
    <row r="3247" spans="1:6" ht="15" customHeight="1">
      <c r="A3247" s="383"/>
      <c r="B3247" s="382"/>
      <c r="C3247" s="382"/>
      <c r="D3247" s="385"/>
      <c r="E3247" s="382"/>
      <c r="F3247" s="382"/>
    </row>
    <row r="3248" spans="1:6" ht="15" customHeight="1">
      <c r="A3248" s="383"/>
      <c r="B3248" s="382"/>
      <c r="C3248" s="382"/>
      <c r="D3248" s="385"/>
      <c r="E3248" s="382"/>
      <c r="F3248" s="382"/>
    </row>
    <row r="3249" spans="1:6" ht="15" customHeight="1">
      <c r="A3249" s="383"/>
      <c r="B3249" s="382"/>
      <c r="C3249" s="382"/>
      <c r="D3249" s="385"/>
      <c r="E3249" s="382"/>
      <c r="F3249" s="382"/>
    </row>
    <row r="3250" spans="1:6" ht="15" customHeight="1">
      <c r="A3250" s="383"/>
      <c r="B3250" s="382"/>
      <c r="C3250" s="382"/>
      <c r="D3250" s="385"/>
      <c r="E3250" s="382"/>
      <c r="F3250" s="382"/>
    </row>
    <row r="3251" spans="1:6" ht="15" customHeight="1">
      <c r="A3251" s="383"/>
      <c r="B3251" s="382"/>
      <c r="C3251" s="382"/>
      <c r="D3251" s="385"/>
      <c r="E3251" s="382"/>
      <c r="F3251" s="382"/>
    </row>
    <row r="3252" spans="1:6" ht="15" customHeight="1">
      <c r="A3252" s="383"/>
      <c r="B3252" s="382"/>
      <c r="C3252" s="382"/>
      <c r="D3252" s="385"/>
      <c r="E3252" s="382"/>
      <c r="F3252" s="382"/>
    </row>
    <row r="3253" spans="1:6" ht="15" customHeight="1">
      <c r="A3253" s="383"/>
      <c r="B3253" s="382"/>
      <c r="C3253" s="382"/>
      <c r="D3253" s="385"/>
      <c r="E3253" s="382"/>
      <c r="F3253" s="382"/>
    </row>
    <row r="3254" spans="1:6" ht="15" customHeight="1">
      <c r="A3254" s="383"/>
      <c r="B3254" s="382"/>
      <c r="C3254" s="382"/>
      <c r="D3254" s="385"/>
      <c r="E3254" s="382"/>
      <c r="F3254" s="382"/>
    </row>
    <row r="3255" spans="1:6" ht="15" customHeight="1">
      <c r="A3255" s="383"/>
      <c r="B3255" s="382"/>
      <c r="C3255" s="382"/>
      <c r="D3255" s="385"/>
      <c r="E3255" s="382"/>
      <c r="F3255" s="382"/>
    </row>
    <row r="3256" spans="1:6" ht="15" customHeight="1">
      <c r="A3256" s="383"/>
      <c r="B3256" s="382"/>
      <c r="C3256" s="382"/>
      <c r="D3256" s="385"/>
      <c r="E3256" s="382"/>
      <c r="F3256" s="382"/>
    </row>
    <row r="3257" spans="1:6" ht="15" customHeight="1">
      <c r="A3257" s="383"/>
      <c r="B3257" s="382"/>
      <c r="C3257" s="382"/>
      <c r="D3257" s="385"/>
      <c r="E3257" s="382"/>
      <c r="F3257" s="382"/>
    </row>
    <row r="3258" spans="1:6" ht="15" customHeight="1">
      <c r="A3258" s="383"/>
      <c r="B3258" s="382"/>
      <c r="C3258" s="382"/>
      <c r="D3258" s="385"/>
      <c r="E3258" s="382"/>
      <c r="F3258" s="382"/>
    </row>
    <row r="3259" spans="1:6" ht="15" customHeight="1">
      <c r="A3259" s="383"/>
      <c r="B3259" s="382"/>
      <c r="C3259" s="382"/>
      <c r="D3259" s="385"/>
      <c r="E3259" s="382"/>
      <c r="F3259" s="382"/>
    </row>
    <row r="3260" spans="1:6" ht="15" customHeight="1">
      <c r="A3260" s="383"/>
      <c r="B3260" s="382"/>
      <c r="C3260" s="382"/>
      <c r="D3260" s="385"/>
      <c r="E3260" s="382"/>
      <c r="F3260" s="382"/>
    </row>
    <row r="3261" spans="1:6" ht="15" customHeight="1">
      <c r="A3261" s="383"/>
      <c r="B3261" s="382"/>
      <c r="C3261" s="382"/>
      <c r="D3261" s="385"/>
      <c r="E3261" s="382"/>
      <c r="F3261" s="382"/>
    </row>
    <row r="3262" spans="1:6" ht="15" customHeight="1">
      <c r="A3262" s="383"/>
      <c r="B3262" s="382"/>
      <c r="C3262" s="382"/>
      <c r="D3262" s="385"/>
      <c r="E3262" s="382"/>
      <c r="F3262" s="382"/>
    </row>
    <row r="3263" spans="1:6" ht="15" customHeight="1">
      <c r="A3263" s="383"/>
      <c r="B3263" s="382"/>
      <c r="C3263" s="382"/>
      <c r="D3263" s="385"/>
      <c r="E3263" s="382"/>
      <c r="F3263" s="382"/>
    </row>
    <row r="3264" spans="1:6" ht="15" customHeight="1">
      <c r="A3264" s="383"/>
      <c r="B3264" s="382"/>
      <c r="C3264" s="382"/>
      <c r="D3264" s="385"/>
      <c r="E3264" s="382"/>
      <c r="F3264" s="382"/>
    </row>
    <row r="3265" spans="1:6" ht="15" customHeight="1">
      <c r="A3265" s="383"/>
      <c r="B3265" s="382"/>
      <c r="C3265" s="382"/>
      <c r="D3265" s="385"/>
      <c r="E3265" s="382"/>
      <c r="F3265" s="382"/>
    </row>
    <row r="3266" spans="1:6" ht="15" customHeight="1">
      <c r="A3266" s="383"/>
      <c r="B3266" s="382"/>
      <c r="C3266" s="382"/>
      <c r="D3266" s="385"/>
      <c r="E3266" s="382"/>
      <c r="F3266" s="382"/>
    </row>
    <row r="3267" spans="1:6" ht="15" customHeight="1">
      <c r="A3267" s="383"/>
      <c r="B3267" s="382"/>
      <c r="C3267" s="382"/>
      <c r="D3267" s="385"/>
      <c r="E3267" s="382"/>
      <c r="F3267" s="382"/>
    </row>
    <row r="3268" spans="1:6" ht="15" customHeight="1">
      <c r="A3268" s="383"/>
      <c r="B3268" s="382"/>
      <c r="C3268" s="382"/>
      <c r="D3268" s="385"/>
      <c r="E3268" s="382"/>
      <c r="F3268" s="382"/>
    </row>
    <row r="3269" spans="1:6" ht="15" customHeight="1">
      <c r="A3269" s="383"/>
      <c r="B3269" s="382"/>
      <c r="C3269" s="382"/>
      <c r="D3269" s="385"/>
      <c r="E3269" s="382"/>
      <c r="F3269" s="382"/>
    </row>
    <row r="3270" spans="1:6" ht="15" customHeight="1">
      <c r="A3270" s="383"/>
      <c r="B3270" s="382"/>
      <c r="C3270" s="382"/>
      <c r="D3270" s="385"/>
      <c r="E3270" s="382"/>
      <c r="F3270" s="382"/>
    </row>
    <row r="3271" spans="1:6" ht="15" customHeight="1">
      <c r="A3271" s="383"/>
      <c r="B3271" s="382"/>
      <c r="C3271" s="382"/>
      <c r="D3271" s="385"/>
      <c r="E3271" s="382"/>
      <c r="F3271" s="382"/>
    </row>
    <row r="3272" spans="1:6" ht="15" customHeight="1">
      <c r="A3272" s="383"/>
      <c r="B3272" s="382"/>
      <c r="C3272" s="382"/>
      <c r="D3272" s="385"/>
      <c r="E3272" s="382"/>
      <c r="F3272" s="382"/>
    </row>
    <row r="3273" spans="1:6" ht="15" customHeight="1">
      <c r="A3273" s="383"/>
      <c r="B3273" s="382"/>
      <c r="C3273" s="382"/>
      <c r="D3273" s="385"/>
      <c r="E3273" s="382"/>
      <c r="F3273" s="382"/>
    </row>
    <row r="3274" spans="1:6" ht="15" customHeight="1">
      <c r="A3274" s="383"/>
      <c r="B3274" s="382"/>
      <c r="C3274" s="382"/>
      <c r="D3274" s="385"/>
      <c r="E3274" s="382"/>
      <c r="F3274" s="382"/>
    </row>
    <row r="3275" spans="1:6" ht="15" customHeight="1">
      <c r="A3275" s="383"/>
      <c r="B3275" s="382"/>
      <c r="C3275" s="382"/>
      <c r="D3275" s="385"/>
      <c r="E3275" s="382"/>
      <c r="F3275" s="382"/>
    </row>
    <row r="3276" spans="1:6" ht="15" customHeight="1">
      <c r="A3276" s="383"/>
      <c r="B3276" s="382"/>
      <c r="C3276" s="382"/>
      <c r="D3276" s="385"/>
      <c r="E3276" s="382"/>
      <c r="F3276" s="382"/>
    </row>
    <row r="3277" spans="1:6" ht="15" customHeight="1">
      <c r="A3277" s="383"/>
      <c r="B3277" s="382"/>
      <c r="C3277" s="382"/>
      <c r="D3277" s="385"/>
      <c r="E3277" s="382"/>
      <c r="F3277" s="382"/>
    </row>
    <row r="3278" spans="1:6" ht="15" customHeight="1">
      <c r="A3278" s="383"/>
      <c r="B3278" s="382"/>
      <c r="C3278" s="382"/>
      <c r="D3278" s="385"/>
      <c r="E3278" s="382"/>
      <c r="F3278" s="382"/>
    </row>
    <row r="3279" spans="1:6" ht="15" customHeight="1">
      <c r="A3279" s="383"/>
      <c r="B3279" s="382"/>
      <c r="C3279" s="382"/>
      <c r="D3279" s="385"/>
      <c r="E3279" s="382"/>
      <c r="F3279" s="382"/>
    </row>
    <row r="3280" spans="1:6" ht="15" customHeight="1">
      <c r="A3280" s="383"/>
      <c r="B3280" s="382"/>
      <c r="C3280" s="382"/>
      <c r="D3280" s="385"/>
      <c r="E3280" s="382"/>
      <c r="F3280" s="382"/>
    </row>
    <row r="3281" spans="1:6" ht="15" customHeight="1">
      <c r="A3281" s="383"/>
      <c r="B3281" s="382"/>
      <c r="C3281" s="382"/>
      <c r="D3281" s="385"/>
      <c r="E3281" s="382"/>
      <c r="F3281" s="382"/>
    </row>
    <row r="3282" spans="1:6" ht="15" customHeight="1">
      <c r="A3282" s="383"/>
      <c r="B3282" s="382"/>
      <c r="C3282" s="382"/>
      <c r="D3282" s="385"/>
      <c r="E3282" s="382"/>
      <c r="F3282" s="382"/>
    </row>
    <row r="3283" spans="1:6" ht="15" customHeight="1">
      <c r="A3283" s="383"/>
      <c r="B3283" s="382"/>
      <c r="C3283" s="382"/>
      <c r="D3283" s="385"/>
      <c r="E3283" s="382"/>
      <c r="F3283" s="382"/>
    </row>
    <row r="3284" spans="1:6" ht="15" customHeight="1">
      <c r="A3284" s="383"/>
      <c r="B3284" s="382"/>
      <c r="C3284" s="382"/>
      <c r="D3284" s="385"/>
      <c r="E3284" s="382"/>
      <c r="F3284" s="382"/>
    </row>
    <row r="3285" spans="1:6" ht="15" customHeight="1">
      <c r="A3285" s="383"/>
      <c r="B3285" s="382"/>
      <c r="C3285" s="382"/>
      <c r="D3285" s="385"/>
      <c r="E3285" s="382"/>
      <c r="F3285" s="382"/>
    </row>
    <row r="3286" spans="1:6" ht="15" customHeight="1">
      <c r="A3286" s="383"/>
      <c r="B3286" s="382"/>
      <c r="C3286" s="382"/>
      <c r="D3286" s="385"/>
      <c r="E3286" s="382"/>
      <c r="F3286" s="382"/>
    </row>
    <row r="3287" spans="1:6" ht="15" customHeight="1">
      <c r="A3287" s="383"/>
      <c r="B3287" s="382"/>
      <c r="C3287" s="382"/>
      <c r="D3287" s="385"/>
      <c r="E3287" s="382"/>
      <c r="F3287" s="382"/>
    </row>
    <row r="3288" spans="1:6" ht="15" customHeight="1">
      <c r="A3288" s="383"/>
      <c r="B3288" s="382"/>
      <c r="C3288" s="382"/>
      <c r="D3288" s="385"/>
      <c r="E3288" s="382"/>
      <c r="F3288" s="382"/>
    </row>
    <row r="3289" spans="1:6" ht="15" customHeight="1">
      <c r="A3289" s="383"/>
      <c r="B3289" s="382"/>
      <c r="C3289" s="382"/>
      <c r="D3289" s="385"/>
      <c r="E3289" s="382"/>
      <c r="F3289" s="382"/>
    </row>
    <row r="3290" spans="1:6" ht="15" customHeight="1">
      <c r="A3290" s="383"/>
      <c r="B3290" s="382"/>
      <c r="C3290" s="382"/>
      <c r="D3290" s="385"/>
      <c r="E3290" s="382"/>
      <c r="F3290" s="382"/>
    </row>
    <row r="3291" spans="1:6" ht="15" customHeight="1">
      <c r="A3291" s="383"/>
      <c r="B3291" s="382"/>
      <c r="C3291" s="382"/>
      <c r="D3291" s="385"/>
      <c r="E3291" s="382"/>
      <c r="F3291" s="382"/>
    </row>
    <row r="3292" spans="1:6" ht="15" customHeight="1">
      <c r="A3292" s="383"/>
      <c r="B3292" s="382"/>
      <c r="C3292" s="382"/>
      <c r="D3292" s="385"/>
      <c r="E3292" s="382"/>
      <c r="F3292" s="382"/>
    </row>
    <row r="3293" spans="1:6" ht="15" customHeight="1">
      <c r="A3293" s="383"/>
      <c r="B3293" s="382"/>
      <c r="C3293" s="382"/>
      <c r="D3293" s="385"/>
      <c r="E3293" s="382"/>
      <c r="F3293" s="382"/>
    </row>
    <row r="3294" spans="1:6" ht="15" customHeight="1">
      <c r="A3294" s="383"/>
      <c r="B3294" s="382"/>
      <c r="C3294" s="382"/>
      <c r="D3294" s="385"/>
      <c r="E3294" s="382"/>
      <c r="F3294" s="382"/>
    </row>
    <row r="3295" spans="1:6" ht="15" customHeight="1">
      <c r="A3295" s="383"/>
      <c r="B3295" s="382"/>
      <c r="C3295" s="382"/>
      <c r="D3295" s="385"/>
      <c r="E3295" s="382"/>
      <c r="F3295" s="382"/>
    </row>
    <row r="3296" spans="1:6" ht="15" customHeight="1">
      <c r="A3296" s="383"/>
      <c r="B3296" s="382"/>
      <c r="C3296" s="382"/>
      <c r="D3296" s="385"/>
      <c r="E3296" s="382"/>
      <c r="F3296" s="382"/>
    </row>
    <row r="3297" spans="1:6" ht="15" customHeight="1">
      <c r="A3297" s="383"/>
      <c r="B3297" s="382"/>
      <c r="C3297" s="382"/>
      <c r="D3297" s="385"/>
      <c r="E3297" s="382"/>
      <c r="F3297" s="382"/>
    </row>
    <row r="3298" spans="1:6" ht="15" customHeight="1">
      <c r="A3298" s="383"/>
      <c r="B3298" s="382"/>
      <c r="C3298" s="382"/>
      <c r="D3298" s="385"/>
      <c r="E3298" s="382"/>
      <c r="F3298" s="382"/>
    </row>
    <row r="3299" spans="1:6" ht="15" customHeight="1">
      <c r="A3299" s="383"/>
      <c r="B3299" s="382"/>
      <c r="C3299" s="382"/>
      <c r="D3299" s="385"/>
      <c r="E3299" s="382"/>
      <c r="F3299" s="382"/>
    </row>
    <row r="3300" spans="1:6" ht="15" customHeight="1">
      <c r="A3300" s="383"/>
      <c r="B3300" s="382"/>
      <c r="C3300" s="382"/>
      <c r="D3300" s="385"/>
      <c r="E3300" s="382"/>
      <c r="F3300" s="382"/>
    </row>
    <row r="3301" spans="1:6" ht="15" customHeight="1">
      <c r="A3301" s="383"/>
      <c r="B3301" s="382"/>
      <c r="C3301" s="382"/>
      <c r="D3301" s="385"/>
      <c r="E3301" s="382"/>
      <c r="F3301" s="382"/>
    </row>
    <row r="3302" spans="1:6" ht="15" customHeight="1">
      <c r="A3302" s="383"/>
      <c r="B3302" s="382"/>
      <c r="C3302" s="382"/>
      <c r="D3302" s="385"/>
      <c r="E3302" s="382"/>
      <c r="F3302" s="382"/>
    </row>
    <row r="3303" spans="1:6" ht="15" customHeight="1">
      <c r="A3303" s="383"/>
      <c r="B3303" s="382"/>
      <c r="C3303" s="382"/>
      <c r="D3303" s="385"/>
      <c r="E3303" s="382"/>
      <c r="F3303" s="382"/>
    </row>
    <row r="3304" spans="1:6" ht="15" customHeight="1">
      <c r="A3304" s="383"/>
      <c r="B3304" s="382"/>
      <c r="C3304" s="382"/>
      <c r="D3304" s="385"/>
      <c r="E3304" s="382"/>
      <c r="F3304" s="382"/>
    </row>
    <row r="3305" spans="1:6" ht="15" customHeight="1">
      <c r="A3305" s="383"/>
      <c r="B3305" s="382"/>
      <c r="C3305" s="382"/>
      <c r="D3305" s="385"/>
      <c r="E3305" s="382"/>
      <c r="F3305" s="382"/>
    </row>
    <row r="3306" spans="1:6" ht="15" customHeight="1">
      <c r="A3306" s="383"/>
      <c r="B3306" s="382"/>
      <c r="C3306" s="382"/>
      <c r="D3306" s="385"/>
      <c r="E3306" s="382"/>
      <c r="F3306" s="382"/>
    </row>
    <row r="3307" spans="1:6" ht="15" customHeight="1">
      <c r="A3307" s="383"/>
      <c r="B3307" s="382"/>
      <c r="C3307" s="382"/>
      <c r="D3307" s="385"/>
      <c r="E3307" s="382"/>
      <c r="F3307" s="382"/>
    </row>
    <row r="3308" spans="1:6" ht="15" customHeight="1">
      <c r="A3308" s="383"/>
      <c r="B3308" s="382"/>
      <c r="C3308" s="382"/>
      <c r="D3308" s="385"/>
      <c r="E3308" s="382"/>
      <c r="F3308" s="382"/>
    </row>
    <row r="3309" spans="1:6" ht="15" customHeight="1">
      <c r="A3309" s="383"/>
      <c r="B3309" s="382"/>
      <c r="C3309" s="382"/>
      <c r="D3309" s="385"/>
      <c r="E3309" s="382"/>
      <c r="F3309" s="382"/>
    </row>
    <row r="3310" spans="1:6" ht="15" customHeight="1">
      <c r="A3310" s="383"/>
      <c r="B3310" s="382"/>
      <c r="C3310" s="382"/>
      <c r="D3310" s="385"/>
      <c r="E3310" s="382"/>
      <c r="F3310" s="382"/>
    </row>
    <row r="3311" spans="1:6" ht="15" customHeight="1">
      <c r="A3311" s="383"/>
      <c r="B3311" s="382"/>
      <c r="C3311" s="382"/>
      <c r="D3311" s="385"/>
      <c r="E3311" s="382"/>
      <c r="F3311" s="382"/>
    </row>
    <row r="3312" spans="1:6" ht="15" customHeight="1">
      <c r="A3312" s="383"/>
      <c r="B3312" s="382"/>
      <c r="C3312" s="382"/>
      <c r="D3312" s="385"/>
      <c r="E3312" s="382"/>
      <c r="F3312" s="382"/>
    </row>
    <row r="3313" spans="1:6" ht="15" customHeight="1">
      <c r="A3313" s="383"/>
      <c r="B3313" s="382"/>
      <c r="C3313" s="382"/>
      <c r="D3313" s="385"/>
      <c r="E3313" s="382"/>
      <c r="F3313" s="382"/>
    </row>
    <row r="3314" spans="1:6" ht="15" customHeight="1">
      <c r="A3314" s="383"/>
      <c r="B3314" s="382"/>
      <c r="C3314" s="382"/>
      <c r="D3314" s="385"/>
      <c r="E3314" s="382"/>
      <c r="F3314" s="382"/>
    </row>
    <row r="3315" spans="1:6" ht="15" customHeight="1">
      <c r="A3315" s="383"/>
      <c r="B3315" s="382"/>
      <c r="C3315" s="382"/>
      <c r="D3315" s="385"/>
      <c r="E3315" s="382"/>
      <c r="F3315" s="382"/>
    </row>
    <row r="3316" spans="1:6" ht="15" customHeight="1">
      <c r="A3316" s="383"/>
      <c r="B3316" s="382"/>
      <c r="C3316" s="382"/>
      <c r="D3316" s="385"/>
      <c r="E3316" s="382"/>
      <c r="F3316" s="382"/>
    </row>
    <row r="3317" spans="1:6" ht="15" customHeight="1">
      <c r="A3317" s="383"/>
      <c r="B3317" s="382"/>
      <c r="C3317" s="382"/>
      <c r="D3317" s="385"/>
      <c r="E3317" s="382"/>
      <c r="F3317" s="382"/>
    </row>
    <row r="3318" spans="1:6" ht="15" customHeight="1">
      <c r="A3318" s="383"/>
      <c r="B3318" s="382"/>
      <c r="C3318" s="382"/>
      <c r="D3318" s="385"/>
      <c r="E3318" s="382"/>
      <c r="F3318" s="382"/>
    </row>
    <row r="3319" spans="1:6" ht="15" customHeight="1">
      <c r="A3319" s="383"/>
      <c r="B3319" s="382"/>
      <c r="C3319" s="382"/>
      <c r="D3319" s="385"/>
      <c r="E3319" s="382"/>
      <c r="F3319" s="382"/>
    </row>
    <row r="3320" spans="1:6" ht="15" customHeight="1">
      <c r="A3320" s="383"/>
      <c r="B3320" s="382"/>
      <c r="C3320" s="382"/>
      <c r="D3320" s="385"/>
      <c r="E3320" s="382"/>
      <c r="F3320" s="382"/>
    </row>
    <row r="3321" spans="1:6" ht="15" customHeight="1">
      <c r="A3321" s="383"/>
      <c r="B3321" s="382"/>
      <c r="C3321" s="382"/>
      <c r="D3321" s="385"/>
      <c r="E3321" s="382"/>
      <c r="F3321" s="382"/>
    </row>
    <row r="3322" spans="1:6" ht="15" customHeight="1">
      <c r="A3322" s="383"/>
      <c r="B3322" s="382"/>
      <c r="C3322" s="382"/>
      <c r="D3322" s="385"/>
      <c r="E3322" s="382"/>
      <c r="F3322" s="382"/>
    </row>
    <row r="3323" spans="1:6" ht="15" customHeight="1">
      <c r="A3323" s="383"/>
      <c r="B3323" s="382"/>
      <c r="C3323" s="382"/>
      <c r="D3323" s="385"/>
      <c r="E3323" s="382"/>
      <c r="F3323" s="382"/>
    </row>
    <row r="3324" spans="1:6" ht="15" customHeight="1">
      <c r="A3324" s="383"/>
      <c r="B3324" s="382"/>
      <c r="C3324" s="382"/>
      <c r="D3324" s="385"/>
      <c r="E3324" s="382"/>
      <c r="F3324" s="382"/>
    </row>
    <row r="3325" spans="1:6" ht="15" customHeight="1">
      <c r="A3325" s="383"/>
      <c r="B3325" s="382"/>
      <c r="C3325" s="382"/>
      <c r="D3325" s="385"/>
      <c r="E3325" s="382"/>
      <c r="F3325" s="382"/>
    </row>
    <row r="3326" spans="1:6" ht="15" customHeight="1">
      <c r="A3326" s="383"/>
      <c r="B3326" s="382"/>
      <c r="C3326" s="382"/>
      <c r="D3326" s="385"/>
      <c r="E3326" s="382"/>
      <c r="F3326" s="382"/>
    </row>
    <row r="3327" spans="1:6" ht="15" customHeight="1">
      <c r="A3327" s="383"/>
      <c r="B3327" s="382"/>
      <c r="C3327" s="382"/>
      <c r="D3327" s="385"/>
      <c r="E3327" s="382"/>
      <c r="F3327" s="382"/>
    </row>
    <row r="3328" spans="1:6" ht="15" customHeight="1">
      <c r="A3328" s="383"/>
      <c r="B3328" s="382"/>
      <c r="C3328" s="382"/>
      <c r="D3328" s="385"/>
      <c r="E3328" s="382"/>
      <c r="F3328" s="382"/>
    </row>
    <row r="3329" spans="1:6" ht="15" customHeight="1">
      <c r="A3329" s="383"/>
      <c r="B3329" s="382"/>
      <c r="C3329" s="382"/>
      <c r="D3329" s="385"/>
      <c r="E3329" s="382"/>
      <c r="F3329" s="382"/>
    </row>
    <row r="3330" spans="1:6" ht="15" customHeight="1">
      <c r="A3330" s="383"/>
      <c r="B3330" s="382"/>
      <c r="C3330" s="382"/>
      <c r="D3330" s="385"/>
      <c r="E3330" s="382"/>
      <c r="F3330" s="382"/>
    </row>
    <row r="3331" spans="1:6" ht="15" customHeight="1">
      <c r="A3331" s="383"/>
      <c r="B3331" s="382"/>
      <c r="C3331" s="382"/>
      <c r="D3331" s="385"/>
      <c r="E3331" s="382"/>
      <c r="F3331" s="382"/>
    </row>
    <row r="3332" spans="1:6" ht="15" customHeight="1">
      <c r="A3332" s="383"/>
      <c r="B3332" s="382"/>
      <c r="C3332" s="382"/>
      <c r="D3332" s="385"/>
      <c r="E3332" s="382"/>
      <c r="F3332" s="382"/>
    </row>
    <row r="3333" spans="1:6" ht="15" customHeight="1">
      <c r="A3333" s="383"/>
      <c r="B3333" s="382"/>
      <c r="C3333" s="382"/>
      <c r="D3333" s="385"/>
      <c r="E3333" s="382"/>
      <c r="F3333" s="382"/>
    </row>
    <row r="3334" spans="1:6" ht="15" customHeight="1">
      <c r="A3334" s="383"/>
      <c r="B3334" s="382"/>
      <c r="C3334" s="382"/>
      <c r="D3334" s="385"/>
      <c r="E3334" s="382"/>
      <c r="F3334" s="382"/>
    </row>
    <row r="3335" spans="1:6" ht="15" customHeight="1">
      <c r="A3335" s="383"/>
      <c r="B3335" s="382"/>
      <c r="C3335" s="382"/>
      <c r="D3335" s="385"/>
      <c r="E3335" s="382"/>
      <c r="F3335" s="382"/>
    </row>
    <row r="3336" spans="1:6" ht="15" customHeight="1">
      <c r="A3336" s="383"/>
      <c r="B3336" s="382"/>
      <c r="C3336" s="382"/>
      <c r="D3336" s="385"/>
      <c r="E3336" s="382"/>
      <c r="F3336" s="382"/>
    </row>
    <row r="3337" spans="1:6" ht="15" customHeight="1">
      <c r="A3337" s="383"/>
      <c r="B3337" s="382"/>
      <c r="C3337" s="382"/>
      <c r="D3337" s="385"/>
      <c r="E3337" s="382"/>
      <c r="F3337" s="382"/>
    </row>
    <row r="3338" spans="1:6" ht="15" customHeight="1">
      <c r="A3338" s="383"/>
      <c r="B3338" s="382"/>
      <c r="C3338" s="382"/>
      <c r="D3338" s="385"/>
      <c r="E3338" s="382"/>
      <c r="F3338" s="382"/>
    </row>
    <row r="3339" spans="1:6" ht="15" customHeight="1">
      <c r="A3339" s="383"/>
      <c r="B3339" s="382"/>
      <c r="C3339" s="382"/>
      <c r="D3339" s="385"/>
      <c r="E3339" s="382"/>
      <c r="F3339" s="382"/>
    </row>
    <row r="3340" spans="1:6" ht="15" customHeight="1">
      <c r="A3340" s="383"/>
      <c r="B3340" s="382"/>
      <c r="C3340" s="382"/>
      <c r="D3340" s="385"/>
      <c r="E3340" s="382"/>
      <c r="F3340" s="382"/>
    </row>
    <row r="3341" spans="1:6" ht="15" customHeight="1">
      <c r="A3341" s="383"/>
      <c r="B3341" s="382"/>
      <c r="C3341" s="382"/>
      <c r="D3341" s="385"/>
      <c r="E3341" s="382"/>
      <c r="F3341" s="382"/>
    </row>
    <row r="3342" spans="1:6" ht="15" customHeight="1">
      <c r="A3342" s="383"/>
      <c r="B3342" s="382"/>
      <c r="C3342" s="382"/>
      <c r="D3342" s="385"/>
      <c r="E3342" s="382"/>
      <c r="F3342" s="382"/>
    </row>
    <row r="3343" spans="1:6" ht="15" customHeight="1">
      <c r="A3343" s="383"/>
      <c r="B3343" s="382"/>
      <c r="C3343" s="382"/>
      <c r="D3343" s="385"/>
      <c r="E3343" s="382"/>
      <c r="F3343" s="382"/>
    </row>
    <row r="3344" spans="1:6" ht="15" customHeight="1">
      <c r="A3344" s="383"/>
      <c r="B3344" s="382"/>
      <c r="C3344" s="382"/>
      <c r="D3344" s="385"/>
      <c r="E3344" s="382"/>
      <c r="F3344" s="382"/>
    </row>
    <row r="3345" spans="1:6" ht="15" customHeight="1">
      <c r="A3345" s="383"/>
      <c r="B3345" s="382"/>
      <c r="C3345" s="382"/>
      <c r="D3345" s="385"/>
      <c r="E3345" s="382"/>
      <c r="F3345" s="382"/>
    </row>
    <row r="3346" spans="1:6" ht="15" customHeight="1">
      <c r="A3346" s="383"/>
      <c r="B3346" s="382"/>
      <c r="C3346" s="382"/>
      <c r="D3346" s="385"/>
      <c r="E3346" s="382"/>
      <c r="F3346" s="382"/>
    </row>
    <row r="3347" spans="1:6" ht="15" customHeight="1">
      <c r="A3347" s="383"/>
      <c r="B3347" s="382"/>
      <c r="C3347" s="382"/>
      <c r="D3347" s="385"/>
      <c r="E3347" s="382"/>
      <c r="F3347" s="382"/>
    </row>
    <row r="3348" spans="1:6" ht="15" customHeight="1">
      <c r="A3348" s="383"/>
      <c r="B3348" s="382"/>
      <c r="C3348" s="382"/>
      <c r="D3348" s="385"/>
      <c r="E3348" s="382"/>
      <c r="F3348" s="382"/>
    </row>
    <row r="3349" spans="1:6" ht="15" customHeight="1">
      <c r="A3349" s="383"/>
      <c r="B3349" s="382"/>
      <c r="C3349" s="382"/>
      <c r="D3349" s="385"/>
      <c r="E3349" s="382"/>
      <c r="F3349" s="382"/>
    </row>
    <row r="3350" spans="1:6" ht="15" customHeight="1">
      <c r="A3350" s="383"/>
      <c r="B3350" s="382"/>
      <c r="C3350" s="382"/>
      <c r="D3350" s="385"/>
      <c r="E3350" s="382"/>
      <c r="F3350" s="382"/>
    </row>
    <row r="3351" spans="1:6" ht="15" customHeight="1">
      <c r="A3351" s="383"/>
      <c r="B3351" s="382"/>
      <c r="C3351" s="382"/>
      <c r="D3351" s="385"/>
      <c r="E3351" s="382"/>
      <c r="F3351" s="382"/>
    </row>
    <row r="3352" spans="1:6" ht="15" customHeight="1">
      <c r="A3352" s="383"/>
      <c r="B3352" s="382"/>
      <c r="C3352" s="382"/>
      <c r="D3352" s="385"/>
      <c r="E3352" s="382"/>
      <c r="F3352" s="382"/>
    </row>
    <row r="3353" spans="1:6" ht="15" customHeight="1">
      <c r="A3353" s="383"/>
      <c r="B3353" s="382"/>
      <c r="C3353" s="382"/>
      <c r="D3353" s="385"/>
      <c r="E3353" s="382"/>
      <c r="F3353" s="382"/>
    </row>
    <row r="3354" spans="1:6" ht="15" customHeight="1">
      <c r="A3354" s="383"/>
      <c r="B3354" s="382"/>
      <c r="C3354" s="382"/>
      <c r="D3354" s="385"/>
      <c r="E3354" s="382"/>
      <c r="F3354" s="382"/>
    </row>
    <row r="3355" spans="1:6" ht="15" customHeight="1">
      <c r="A3355" s="383"/>
      <c r="B3355" s="382"/>
      <c r="C3355" s="382"/>
      <c r="D3355" s="385"/>
      <c r="E3355" s="382"/>
      <c r="F3355" s="382"/>
    </row>
    <row r="3356" spans="1:6" ht="15" customHeight="1">
      <c r="A3356" s="383"/>
      <c r="B3356" s="382"/>
      <c r="C3356" s="382"/>
      <c r="D3356" s="385"/>
      <c r="E3356" s="382"/>
      <c r="F3356" s="382"/>
    </row>
    <row r="3357" spans="1:6" ht="15" customHeight="1">
      <c r="A3357" s="383"/>
      <c r="B3357" s="382"/>
      <c r="C3357" s="382"/>
      <c r="D3357" s="385"/>
      <c r="E3357" s="382"/>
      <c r="F3357" s="382"/>
    </row>
    <row r="3358" spans="1:6" ht="15" customHeight="1">
      <c r="A3358" s="383"/>
      <c r="B3358" s="382"/>
      <c r="C3358" s="382"/>
      <c r="D3358" s="385"/>
      <c r="E3358" s="382"/>
      <c r="F3358" s="382"/>
    </row>
    <row r="3359" spans="1:6" ht="15" customHeight="1">
      <c r="A3359" s="383"/>
      <c r="B3359" s="382"/>
      <c r="C3359" s="382"/>
      <c r="D3359" s="385"/>
      <c r="E3359" s="382"/>
      <c r="F3359" s="382"/>
    </row>
    <row r="3360" spans="1:6" ht="15" customHeight="1">
      <c r="A3360" s="383"/>
      <c r="B3360" s="382"/>
      <c r="C3360" s="382"/>
      <c r="D3360" s="385"/>
      <c r="E3360" s="382"/>
      <c r="F3360" s="382"/>
    </row>
    <row r="3361" spans="1:6" ht="15" customHeight="1">
      <c r="A3361" s="383"/>
      <c r="B3361" s="382"/>
      <c r="C3361" s="382"/>
      <c r="D3361" s="385"/>
      <c r="E3361" s="382"/>
      <c r="F3361" s="382"/>
    </row>
    <row r="3362" spans="1:6" ht="15" customHeight="1">
      <c r="A3362" s="383"/>
      <c r="B3362" s="382"/>
      <c r="C3362" s="382"/>
      <c r="D3362" s="385"/>
      <c r="E3362" s="382"/>
      <c r="F3362" s="382"/>
    </row>
    <row r="3363" spans="1:6" ht="15" customHeight="1">
      <c r="A3363" s="383"/>
      <c r="B3363" s="382"/>
      <c r="C3363" s="382"/>
      <c r="D3363" s="385"/>
      <c r="E3363" s="382"/>
      <c r="F3363" s="382"/>
    </row>
    <row r="3364" spans="1:6" ht="15" customHeight="1">
      <c r="A3364" s="383"/>
      <c r="B3364" s="382"/>
      <c r="C3364" s="382"/>
      <c r="D3364" s="385"/>
      <c r="E3364" s="382"/>
      <c r="F3364" s="382"/>
    </row>
    <row r="3365" spans="1:6" ht="15" customHeight="1">
      <c r="A3365" s="383"/>
      <c r="B3365" s="382"/>
      <c r="C3365" s="382"/>
      <c r="D3365" s="385"/>
      <c r="E3365" s="382"/>
      <c r="F3365" s="382"/>
    </row>
    <row r="3366" spans="1:6" ht="15" customHeight="1">
      <c r="A3366" s="383"/>
      <c r="B3366" s="382"/>
      <c r="C3366" s="382"/>
      <c r="D3366" s="385"/>
      <c r="E3366" s="382"/>
      <c r="F3366" s="382"/>
    </row>
    <row r="3367" spans="1:6" ht="15" customHeight="1">
      <c r="A3367" s="383"/>
      <c r="B3367" s="382"/>
      <c r="C3367" s="382"/>
      <c r="D3367" s="385"/>
      <c r="E3367" s="382"/>
      <c r="F3367" s="382"/>
    </row>
    <row r="3368" spans="1:6" ht="15" customHeight="1">
      <c r="A3368" s="383"/>
      <c r="B3368" s="382"/>
      <c r="C3368" s="382"/>
      <c r="D3368" s="385"/>
      <c r="E3368" s="382"/>
      <c r="F3368" s="382"/>
    </row>
    <row r="3369" spans="1:6" ht="15" customHeight="1">
      <c r="A3369" s="383"/>
      <c r="B3369" s="382"/>
      <c r="C3369" s="382"/>
      <c r="D3369" s="385"/>
      <c r="E3369" s="382"/>
      <c r="F3369" s="382"/>
    </row>
    <row r="3370" spans="1:6" ht="15" customHeight="1">
      <c r="A3370" s="383"/>
      <c r="B3370" s="382"/>
      <c r="C3370" s="382"/>
      <c r="D3370" s="385"/>
      <c r="E3370" s="382"/>
      <c r="F3370" s="382"/>
    </row>
    <row r="3371" spans="1:6" ht="15" customHeight="1">
      <c r="A3371" s="383"/>
      <c r="B3371" s="382"/>
      <c r="C3371" s="382"/>
      <c r="D3371" s="385"/>
      <c r="E3371" s="382"/>
      <c r="F3371" s="382"/>
    </row>
    <row r="3372" spans="1:6" ht="15" customHeight="1">
      <c r="A3372" s="383"/>
      <c r="B3372" s="382"/>
      <c r="C3372" s="382"/>
      <c r="D3372" s="385"/>
      <c r="E3372" s="382"/>
      <c r="F3372" s="382"/>
    </row>
    <row r="3373" spans="1:6" ht="15" customHeight="1">
      <c r="A3373" s="383"/>
      <c r="B3373" s="382"/>
      <c r="C3373" s="382"/>
      <c r="D3373" s="385"/>
      <c r="E3373" s="382"/>
      <c r="F3373" s="382"/>
    </row>
    <row r="3374" spans="1:6" ht="15" customHeight="1">
      <c r="A3374" s="383"/>
      <c r="B3374" s="382"/>
      <c r="C3374" s="382"/>
      <c r="D3374" s="385"/>
      <c r="E3374" s="382"/>
      <c r="F3374" s="382"/>
    </row>
    <row r="3375" spans="1:6" ht="15" customHeight="1">
      <c r="A3375" s="383"/>
      <c r="B3375" s="382"/>
      <c r="C3375" s="382"/>
      <c r="D3375" s="385"/>
      <c r="E3375" s="382"/>
      <c r="F3375" s="382"/>
    </row>
    <row r="3376" spans="1:6" ht="15" customHeight="1">
      <c r="A3376" s="383"/>
      <c r="B3376" s="382"/>
      <c r="C3376" s="382"/>
      <c r="D3376" s="385"/>
      <c r="E3376" s="382"/>
      <c r="F3376" s="382"/>
    </row>
    <row r="3377" spans="1:6" ht="15" customHeight="1">
      <c r="A3377" s="383"/>
      <c r="B3377" s="382"/>
      <c r="C3377" s="382"/>
      <c r="D3377" s="385"/>
      <c r="E3377" s="382"/>
      <c r="F3377" s="382"/>
    </row>
    <row r="3378" spans="1:6" ht="15" customHeight="1">
      <c r="A3378" s="383"/>
      <c r="B3378" s="382"/>
      <c r="C3378" s="382"/>
      <c r="D3378" s="385"/>
      <c r="E3378" s="382"/>
      <c r="F3378" s="382"/>
    </row>
    <row r="3379" spans="1:6" ht="15" customHeight="1">
      <c r="A3379" s="383"/>
      <c r="B3379" s="382"/>
      <c r="C3379" s="382"/>
      <c r="D3379" s="385"/>
      <c r="E3379" s="382"/>
      <c r="F3379" s="382"/>
    </row>
    <row r="3380" spans="1:6" ht="15" customHeight="1">
      <c r="A3380" s="383"/>
      <c r="B3380" s="382"/>
      <c r="C3380" s="382"/>
      <c r="D3380" s="385"/>
      <c r="E3380" s="382"/>
      <c r="F3380" s="382"/>
    </row>
    <row r="3381" spans="1:6" ht="15" customHeight="1">
      <c r="A3381" s="383"/>
      <c r="B3381" s="382"/>
      <c r="C3381" s="382"/>
      <c r="D3381" s="385"/>
      <c r="E3381" s="382"/>
      <c r="F3381" s="382"/>
    </row>
    <row r="3382" spans="1:6" ht="15" customHeight="1">
      <c r="A3382" s="383"/>
      <c r="B3382" s="382"/>
      <c r="C3382" s="382"/>
      <c r="D3382" s="385"/>
      <c r="E3382" s="382"/>
      <c r="F3382" s="382"/>
    </row>
    <row r="3383" spans="1:6" ht="15" customHeight="1">
      <c r="A3383" s="383"/>
      <c r="B3383" s="382"/>
      <c r="C3383" s="382"/>
      <c r="D3383" s="385"/>
      <c r="E3383" s="382"/>
      <c r="F3383" s="382"/>
    </row>
    <row r="3384" spans="1:6" ht="15" customHeight="1">
      <c r="A3384" s="383"/>
      <c r="B3384" s="382"/>
      <c r="C3384" s="382"/>
      <c r="D3384" s="385"/>
      <c r="E3384" s="382"/>
      <c r="F3384" s="382"/>
    </row>
    <row r="3385" spans="1:6" ht="15" customHeight="1">
      <c r="A3385" s="383"/>
      <c r="B3385" s="382"/>
      <c r="C3385" s="382"/>
      <c r="D3385" s="385"/>
      <c r="E3385" s="382"/>
      <c r="F3385" s="382"/>
    </row>
    <row r="3386" spans="1:6" ht="15" customHeight="1">
      <c r="A3386" s="383"/>
      <c r="B3386" s="382"/>
      <c r="C3386" s="382"/>
      <c r="D3386" s="385"/>
      <c r="E3386" s="382"/>
      <c r="F3386" s="382"/>
    </row>
    <row r="3387" spans="1:6" ht="15" customHeight="1">
      <c r="A3387" s="383"/>
      <c r="B3387" s="382"/>
      <c r="C3387" s="382"/>
      <c r="D3387" s="385"/>
      <c r="E3387" s="382"/>
      <c r="F3387" s="382"/>
    </row>
    <row r="3388" spans="1:6" ht="15" customHeight="1">
      <c r="A3388" s="383"/>
      <c r="B3388" s="382"/>
      <c r="C3388" s="382"/>
      <c r="D3388" s="385"/>
      <c r="E3388" s="382"/>
      <c r="F3388" s="382"/>
    </row>
    <row r="3389" spans="1:6" ht="15" customHeight="1">
      <c r="A3389" s="383"/>
      <c r="B3389" s="382"/>
      <c r="C3389" s="382"/>
      <c r="D3389" s="385"/>
      <c r="E3389" s="382"/>
      <c r="F3389" s="382"/>
    </row>
    <row r="3390" spans="1:6" ht="15" customHeight="1">
      <c r="A3390" s="383"/>
      <c r="B3390" s="382"/>
      <c r="C3390" s="382"/>
      <c r="D3390" s="385"/>
      <c r="E3390" s="382"/>
      <c r="F3390" s="382"/>
    </row>
    <row r="3391" spans="1:6" ht="15" customHeight="1">
      <c r="A3391" s="383"/>
      <c r="B3391" s="382"/>
      <c r="C3391" s="382"/>
      <c r="D3391" s="385"/>
      <c r="E3391" s="382"/>
      <c r="F3391" s="382"/>
    </row>
    <row r="3392" spans="1:6" ht="15" customHeight="1">
      <c r="A3392" s="383"/>
      <c r="B3392" s="382"/>
      <c r="C3392" s="382"/>
      <c r="D3392" s="385"/>
      <c r="E3392" s="382"/>
      <c r="F3392" s="382"/>
    </row>
    <row r="3393" spans="1:6" ht="15" customHeight="1">
      <c r="A3393" s="383"/>
      <c r="B3393" s="382"/>
      <c r="C3393" s="382"/>
      <c r="D3393" s="385"/>
      <c r="E3393" s="382"/>
      <c r="F3393" s="382"/>
    </row>
    <row r="3394" spans="1:6" ht="15" customHeight="1">
      <c r="A3394" s="383"/>
      <c r="B3394" s="382"/>
      <c r="C3394" s="382"/>
      <c r="D3394" s="385"/>
      <c r="E3394" s="382"/>
      <c r="F3394" s="382"/>
    </row>
    <row r="3395" spans="1:6" ht="15" customHeight="1">
      <c r="A3395" s="383"/>
      <c r="B3395" s="382"/>
      <c r="C3395" s="382"/>
      <c r="D3395" s="385"/>
      <c r="E3395" s="382"/>
      <c r="F3395" s="382"/>
    </row>
    <row r="3396" spans="1:6" ht="15" customHeight="1">
      <c r="A3396" s="383"/>
      <c r="B3396" s="382"/>
      <c r="C3396" s="382"/>
      <c r="D3396" s="385"/>
      <c r="E3396" s="382"/>
      <c r="F3396" s="382"/>
    </row>
    <row r="3397" spans="1:6" ht="15" customHeight="1">
      <c r="A3397" s="383"/>
      <c r="B3397" s="382"/>
      <c r="C3397" s="382"/>
      <c r="D3397" s="385"/>
      <c r="E3397" s="382"/>
      <c r="F3397" s="382"/>
    </row>
    <row r="3398" spans="1:6" ht="15" customHeight="1">
      <c r="A3398" s="383"/>
      <c r="B3398" s="382"/>
      <c r="C3398" s="382"/>
      <c r="D3398" s="385"/>
      <c r="E3398" s="382"/>
      <c r="F3398" s="382"/>
    </row>
    <row r="3399" spans="1:6" ht="15" customHeight="1">
      <c r="A3399" s="383"/>
      <c r="B3399" s="382"/>
      <c r="C3399" s="382"/>
      <c r="D3399" s="385"/>
      <c r="E3399" s="382"/>
      <c r="F3399" s="382"/>
    </row>
    <row r="3400" spans="1:6" ht="15" customHeight="1">
      <c r="A3400" s="383"/>
      <c r="B3400" s="382"/>
      <c r="C3400" s="382"/>
      <c r="D3400" s="385"/>
      <c r="E3400" s="382"/>
      <c r="F3400" s="382"/>
    </row>
    <row r="3401" spans="1:6" ht="15" customHeight="1">
      <c r="A3401" s="383"/>
      <c r="B3401" s="382"/>
      <c r="C3401" s="382"/>
      <c r="D3401" s="385"/>
      <c r="E3401" s="382"/>
      <c r="F3401" s="382"/>
    </row>
    <row r="3402" spans="1:6" ht="15" customHeight="1">
      <c r="A3402" s="383"/>
      <c r="B3402" s="382"/>
      <c r="C3402" s="382"/>
      <c r="D3402" s="385"/>
      <c r="E3402" s="382"/>
      <c r="F3402" s="382"/>
    </row>
    <row r="3403" spans="1:6" ht="15" customHeight="1">
      <c r="A3403" s="383"/>
      <c r="B3403" s="382"/>
      <c r="C3403" s="382"/>
      <c r="D3403" s="385"/>
      <c r="E3403" s="382"/>
      <c r="F3403" s="382"/>
    </row>
    <row r="3404" spans="1:6" ht="15" customHeight="1">
      <c r="A3404" s="383"/>
      <c r="B3404" s="382"/>
      <c r="C3404" s="382"/>
      <c r="D3404" s="385"/>
      <c r="E3404" s="382"/>
      <c r="F3404" s="382"/>
    </row>
    <row r="3405" spans="1:6" ht="15" customHeight="1">
      <c r="A3405" s="383"/>
      <c r="B3405" s="382"/>
      <c r="C3405" s="382"/>
      <c r="D3405" s="385"/>
      <c r="E3405" s="382"/>
      <c r="F3405" s="382"/>
    </row>
    <row r="3406" spans="1:6" ht="15" customHeight="1">
      <c r="A3406" s="383"/>
      <c r="B3406" s="382"/>
      <c r="C3406" s="382"/>
      <c r="D3406" s="385"/>
      <c r="E3406" s="382"/>
      <c r="F3406" s="382"/>
    </row>
    <row r="3407" spans="1:6" ht="15" customHeight="1">
      <c r="A3407" s="383"/>
      <c r="B3407" s="382"/>
      <c r="C3407" s="382"/>
      <c r="D3407" s="385"/>
      <c r="E3407" s="382"/>
      <c r="F3407" s="382"/>
    </row>
    <row r="3408" spans="1:6" ht="15" customHeight="1">
      <c r="A3408" s="383"/>
      <c r="B3408" s="382"/>
      <c r="C3408" s="382"/>
      <c r="D3408" s="385"/>
      <c r="E3408" s="382"/>
      <c r="F3408" s="382"/>
    </row>
    <row r="3409" spans="1:6" ht="15" customHeight="1">
      <c r="A3409" s="383"/>
      <c r="B3409" s="382"/>
      <c r="C3409" s="382"/>
      <c r="D3409" s="385"/>
      <c r="E3409" s="382"/>
      <c r="F3409" s="382"/>
    </row>
    <row r="3410" spans="1:6" ht="15" customHeight="1">
      <c r="A3410" s="383"/>
      <c r="B3410" s="382"/>
      <c r="C3410" s="382"/>
      <c r="D3410" s="385"/>
      <c r="E3410" s="382"/>
      <c r="F3410" s="382"/>
    </row>
    <row r="3411" spans="1:6" ht="15" customHeight="1">
      <c r="A3411" s="383"/>
      <c r="B3411" s="382"/>
      <c r="C3411" s="382"/>
      <c r="D3411" s="385"/>
      <c r="E3411" s="382"/>
      <c r="F3411" s="382"/>
    </row>
    <row r="3412" spans="1:6" ht="15" customHeight="1">
      <c r="A3412" s="383"/>
      <c r="B3412" s="382"/>
      <c r="C3412" s="382"/>
      <c r="D3412" s="385"/>
      <c r="E3412" s="382"/>
      <c r="F3412" s="382"/>
    </row>
    <row r="3413" spans="1:6" ht="15" customHeight="1">
      <c r="A3413" s="383"/>
      <c r="B3413" s="382"/>
      <c r="C3413" s="382"/>
      <c r="D3413" s="385"/>
      <c r="E3413" s="382"/>
      <c r="F3413" s="382"/>
    </row>
    <row r="3414" spans="1:6" ht="15" customHeight="1">
      <c r="A3414" s="383"/>
      <c r="B3414" s="382"/>
      <c r="C3414" s="382"/>
      <c r="D3414" s="385"/>
      <c r="E3414" s="382"/>
      <c r="F3414" s="382"/>
    </row>
    <row r="3415" spans="1:6" ht="15" customHeight="1">
      <c r="A3415" s="383"/>
      <c r="B3415" s="382"/>
      <c r="C3415" s="382"/>
      <c r="D3415" s="385"/>
      <c r="E3415" s="382"/>
      <c r="F3415" s="382"/>
    </row>
    <row r="3416" spans="1:6" ht="15" customHeight="1">
      <c r="A3416" s="383"/>
      <c r="B3416" s="382"/>
      <c r="C3416" s="382"/>
      <c r="D3416" s="385"/>
      <c r="E3416" s="382"/>
      <c r="F3416" s="382"/>
    </row>
    <row r="3417" spans="1:6" ht="15" customHeight="1">
      <c r="A3417" s="383"/>
      <c r="B3417" s="382"/>
      <c r="C3417" s="382"/>
      <c r="D3417" s="385"/>
      <c r="E3417" s="382"/>
      <c r="F3417" s="382"/>
    </row>
    <row r="3418" spans="1:6" ht="15" customHeight="1">
      <c r="A3418" s="383"/>
      <c r="B3418" s="382"/>
      <c r="C3418" s="382"/>
      <c r="D3418" s="385"/>
      <c r="E3418" s="382"/>
      <c r="F3418" s="382"/>
    </row>
    <row r="3419" spans="1:6" ht="15" customHeight="1">
      <c r="A3419" s="383"/>
      <c r="B3419" s="382"/>
      <c r="C3419" s="382"/>
      <c r="D3419" s="385"/>
      <c r="E3419" s="382"/>
      <c r="F3419" s="382"/>
    </row>
    <row r="3420" spans="1:6" ht="15" customHeight="1">
      <c r="A3420" s="383"/>
      <c r="B3420" s="382"/>
      <c r="C3420" s="382"/>
      <c r="D3420" s="385"/>
      <c r="E3420" s="382"/>
      <c r="F3420" s="382"/>
    </row>
    <row r="3421" spans="1:6" ht="15" customHeight="1">
      <c r="A3421" s="383"/>
      <c r="B3421" s="382"/>
      <c r="C3421" s="382"/>
      <c r="D3421" s="385"/>
      <c r="E3421" s="382"/>
      <c r="F3421" s="382"/>
    </row>
    <row r="3422" spans="1:6" ht="15" customHeight="1">
      <c r="A3422" s="383"/>
      <c r="B3422" s="382"/>
      <c r="C3422" s="382"/>
      <c r="D3422" s="385"/>
      <c r="E3422" s="382"/>
      <c r="F3422" s="382"/>
    </row>
    <row r="3423" spans="1:6" ht="15" customHeight="1">
      <c r="A3423" s="383"/>
      <c r="B3423" s="382"/>
      <c r="C3423" s="382"/>
      <c r="D3423" s="385"/>
      <c r="E3423" s="382"/>
      <c r="F3423" s="382"/>
    </row>
    <row r="3424" spans="1:6" ht="15" customHeight="1">
      <c r="A3424" s="383"/>
      <c r="B3424" s="382"/>
      <c r="C3424" s="382"/>
      <c r="D3424" s="385"/>
      <c r="E3424" s="382"/>
      <c r="F3424" s="382"/>
    </row>
    <row r="3425" spans="1:6" ht="15" customHeight="1">
      <c r="A3425" s="383"/>
      <c r="B3425" s="382"/>
      <c r="C3425" s="382"/>
      <c r="D3425" s="385"/>
      <c r="E3425" s="382"/>
      <c r="F3425" s="382"/>
    </row>
    <row r="3426" spans="1:6" ht="15" customHeight="1">
      <c r="A3426" s="383"/>
      <c r="B3426" s="382"/>
      <c r="C3426" s="382"/>
      <c r="D3426" s="385"/>
      <c r="E3426" s="382"/>
      <c r="F3426" s="382"/>
    </row>
    <row r="3427" spans="1:6" ht="15" customHeight="1">
      <c r="A3427" s="383"/>
      <c r="B3427" s="382"/>
      <c r="C3427" s="382"/>
      <c r="D3427" s="385"/>
      <c r="E3427" s="382"/>
      <c r="F3427" s="382"/>
    </row>
    <row r="3428" spans="1:6" ht="15" customHeight="1">
      <c r="A3428" s="383"/>
      <c r="B3428" s="382"/>
      <c r="C3428" s="382"/>
      <c r="D3428" s="385"/>
      <c r="E3428" s="382"/>
      <c r="F3428" s="382"/>
    </row>
    <row r="3429" spans="1:6" ht="15" customHeight="1">
      <c r="A3429" s="383"/>
      <c r="B3429" s="382"/>
      <c r="C3429" s="382"/>
      <c r="D3429" s="385"/>
      <c r="E3429" s="382"/>
      <c r="F3429" s="382"/>
    </row>
    <row r="3430" spans="1:6" ht="15" customHeight="1">
      <c r="A3430" s="383"/>
      <c r="B3430" s="382"/>
      <c r="C3430" s="382"/>
      <c r="D3430" s="385"/>
      <c r="E3430" s="382"/>
      <c r="F3430" s="382"/>
    </row>
    <row r="3431" spans="1:6" ht="15" customHeight="1">
      <c r="A3431" s="383"/>
      <c r="B3431" s="382"/>
      <c r="C3431" s="382"/>
      <c r="D3431" s="385"/>
      <c r="E3431" s="382"/>
      <c r="F3431" s="382"/>
    </row>
    <row r="3432" spans="1:6" ht="15" customHeight="1">
      <c r="A3432" s="383"/>
      <c r="B3432" s="382"/>
      <c r="C3432" s="382"/>
      <c r="D3432" s="385"/>
      <c r="E3432" s="382"/>
      <c r="F3432" s="382"/>
    </row>
    <row r="3433" spans="1:6" ht="15" customHeight="1">
      <c r="A3433" s="383"/>
      <c r="B3433" s="382"/>
      <c r="C3433" s="382"/>
      <c r="D3433" s="385"/>
      <c r="E3433" s="382"/>
      <c r="F3433" s="382"/>
    </row>
    <row r="3434" spans="1:6" ht="15" customHeight="1">
      <c r="A3434" s="383"/>
      <c r="B3434" s="382"/>
      <c r="C3434" s="382"/>
      <c r="D3434" s="385"/>
      <c r="E3434" s="382"/>
      <c r="F3434" s="382"/>
    </row>
    <row r="3435" spans="1:6" ht="15" customHeight="1">
      <c r="A3435" s="383"/>
      <c r="B3435" s="382"/>
      <c r="C3435" s="382"/>
      <c r="D3435" s="385"/>
      <c r="E3435" s="382"/>
      <c r="F3435" s="382"/>
    </row>
    <row r="3436" spans="1:6" ht="15" customHeight="1">
      <c r="A3436" s="383"/>
      <c r="B3436" s="382"/>
      <c r="C3436" s="382"/>
      <c r="D3436" s="385"/>
      <c r="E3436" s="382"/>
      <c r="F3436" s="382"/>
    </row>
    <row r="3437" spans="1:6" ht="15" customHeight="1">
      <c r="A3437" s="383"/>
      <c r="B3437" s="382"/>
      <c r="C3437" s="382"/>
      <c r="D3437" s="385"/>
      <c r="E3437" s="382"/>
      <c r="F3437" s="382"/>
    </row>
    <row r="3438" spans="1:6" ht="15" customHeight="1">
      <c r="A3438" s="383"/>
      <c r="B3438" s="382"/>
      <c r="C3438" s="382"/>
      <c r="D3438" s="385"/>
      <c r="E3438" s="382"/>
      <c r="F3438" s="382"/>
    </row>
    <row r="3439" spans="1:6" ht="15" customHeight="1">
      <c r="A3439" s="383"/>
      <c r="B3439" s="382"/>
      <c r="C3439" s="382"/>
      <c r="D3439" s="385"/>
      <c r="E3439" s="382"/>
      <c r="F3439" s="382"/>
    </row>
    <row r="3440" spans="1:6" ht="15" customHeight="1">
      <c r="A3440" s="383"/>
      <c r="B3440" s="382"/>
      <c r="C3440" s="382"/>
      <c r="D3440" s="385"/>
      <c r="E3440" s="382"/>
      <c r="F3440" s="382"/>
    </row>
    <row r="3441" spans="1:6" ht="15" customHeight="1">
      <c r="A3441" s="383"/>
      <c r="B3441" s="382"/>
      <c r="C3441" s="382"/>
      <c r="D3441" s="385"/>
      <c r="E3441" s="382"/>
      <c r="F3441" s="382"/>
    </row>
    <row r="3442" spans="1:6" ht="15" customHeight="1">
      <c r="A3442" s="383"/>
      <c r="B3442" s="382"/>
      <c r="C3442" s="382"/>
      <c r="D3442" s="385"/>
      <c r="E3442" s="382"/>
      <c r="F3442" s="382"/>
    </row>
    <row r="3443" spans="1:6" ht="15" customHeight="1">
      <c r="A3443" s="383"/>
      <c r="B3443" s="382"/>
      <c r="C3443" s="382"/>
      <c r="D3443" s="385"/>
      <c r="E3443" s="382"/>
      <c r="F3443" s="382"/>
    </row>
    <row r="3444" spans="1:6" ht="15" customHeight="1">
      <c r="A3444" s="383"/>
      <c r="B3444" s="382"/>
      <c r="C3444" s="382"/>
      <c r="D3444" s="385"/>
      <c r="E3444" s="382"/>
      <c r="F3444" s="382"/>
    </row>
    <row r="3445" spans="1:6" ht="15" customHeight="1">
      <c r="A3445" s="383"/>
      <c r="B3445" s="382"/>
      <c r="C3445" s="382"/>
      <c r="D3445" s="385"/>
      <c r="E3445" s="382"/>
      <c r="F3445" s="382"/>
    </row>
    <row r="3446" spans="1:6" ht="15" customHeight="1">
      <c r="A3446" s="383"/>
      <c r="B3446" s="382"/>
      <c r="C3446" s="382"/>
      <c r="D3446" s="385"/>
      <c r="E3446" s="382"/>
      <c r="F3446" s="382"/>
    </row>
    <row r="3447" spans="1:6" ht="15" customHeight="1">
      <c r="A3447" s="383"/>
      <c r="B3447" s="382"/>
      <c r="C3447" s="382"/>
      <c r="D3447" s="385"/>
      <c r="E3447" s="382"/>
      <c r="F3447" s="382"/>
    </row>
    <row r="3448" spans="1:6" ht="15" customHeight="1">
      <c r="A3448" s="383"/>
      <c r="B3448" s="382"/>
      <c r="C3448" s="382"/>
      <c r="D3448" s="385"/>
      <c r="E3448" s="382"/>
      <c r="F3448" s="382"/>
    </row>
    <row r="3449" spans="1:6" ht="15" customHeight="1">
      <c r="A3449" s="383"/>
      <c r="B3449" s="382"/>
      <c r="C3449" s="382"/>
      <c r="D3449" s="385"/>
      <c r="E3449" s="382"/>
      <c r="F3449" s="382"/>
    </row>
    <row r="3450" spans="1:6" ht="15" customHeight="1">
      <c r="A3450" s="383"/>
      <c r="B3450" s="382"/>
      <c r="C3450" s="382"/>
      <c r="D3450" s="385"/>
      <c r="E3450" s="382"/>
      <c r="F3450" s="382"/>
    </row>
    <row r="3451" spans="1:6" ht="15" customHeight="1">
      <c r="A3451" s="383"/>
      <c r="B3451" s="382"/>
      <c r="C3451" s="382"/>
      <c r="D3451" s="385"/>
      <c r="E3451" s="382"/>
      <c r="F3451" s="382"/>
    </row>
    <row r="3452" spans="1:6" ht="15" customHeight="1">
      <c r="A3452" s="383"/>
      <c r="B3452" s="382"/>
      <c r="C3452" s="382"/>
      <c r="D3452" s="385"/>
      <c r="E3452" s="382"/>
      <c r="F3452" s="382"/>
    </row>
    <row r="3453" spans="1:6" ht="15" customHeight="1">
      <c r="A3453" s="383"/>
      <c r="B3453" s="382"/>
      <c r="C3453" s="382"/>
      <c r="D3453" s="385"/>
      <c r="E3453" s="382"/>
      <c r="F3453" s="382"/>
    </row>
    <row r="3454" spans="1:6" ht="15" customHeight="1">
      <c r="A3454" s="383"/>
      <c r="B3454" s="382"/>
      <c r="C3454" s="382"/>
      <c r="D3454" s="385"/>
      <c r="E3454" s="382"/>
      <c r="F3454" s="382"/>
    </row>
    <row r="3455" spans="1:6" ht="15" customHeight="1">
      <c r="A3455" s="383"/>
      <c r="B3455" s="382"/>
      <c r="C3455" s="382"/>
      <c r="D3455" s="385"/>
      <c r="E3455" s="382"/>
      <c r="F3455" s="382"/>
    </row>
    <row r="3456" spans="1:6" ht="15" customHeight="1">
      <c r="A3456" s="383"/>
      <c r="B3456" s="382"/>
      <c r="C3456" s="382"/>
      <c r="D3456" s="385"/>
      <c r="E3456" s="382"/>
      <c r="F3456" s="382"/>
    </row>
    <row r="3457" spans="1:6" ht="15" customHeight="1">
      <c r="A3457" s="383"/>
      <c r="B3457" s="382"/>
      <c r="C3457" s="382"/>
      <c r="D3457" s="385"/>
      <c r="E3457" s="382"/>
      <c r="F3457" s="382"/>
    </row>
    <row r="3458" spans="1:6" ht="15" customHeight="1">
      <c r="A3458" s="383"/>
      <c r="B3458" s="382"/>
      <c r="C3458" s="382"/>
      <c r="D3458" s="385"/>
      <c r="E3458" s="382"/>
      <c r="F3458" s="382"/>
    </row>
    <row r="3459" spans="1:6" ht="15" customHeight="1">
      <c r="A3459" s="383"/>
      <c r="B3459" s="382"/>
      <c r="C3459" s="382"/>
      <c r="D3459" s="385"/>
      <c r="E3459" s="382"/>
      <c r="F3459" s="382"/>
    </row>
    <row r="3460" spans="1:6" ht="15" customHeight="1">
      <c r="A3460" s="383"/>
      <c r="B3460" s="382"/>
      <c r="C3460" s="382"/>
      <c r="D3460" s="385"/>
      <c r="E3460" s="382"/>
      <c r="F3460" s="382"/>
    </row>
    <row r="3461" spans="1:6" ht="15" customHeight="1">
      <c r="A3461" s="383"/>
      <c r="B3461" s="382"/>
      <c r="C3461" s="382"/>
      <c r="D3461" s="385"/>
      <c r="E3461" s="382"/>
      <c r="F3461" s="382"/>
    </row>
    <row r="3462" spans="1:6" ht="15" customHeight="1">
      <c r="A3462" s="383"/>
      <c r="B3462" s="382"/>
      <c r="C3462" s="382"/>
      <c r="D3462" s="385"/>
      <c r="E3462" s="382"/>
      <c r="F3462" s="382"/>
    </row>
    <row r="3463" spans="1:6" ht="15" customHeight="1">
      <c r="A3463" s="383"/>
      <c r="B3463" s="382"/>
      <c r="C3463" s="382"/>
      <c r="D3463" s="385"/>
      <c r="E3463" s="382"/>
      <c r="F3463" s="382"/>
    </row>
    <row r="3464" spans="1:6" ht="15" customHeight="1">
      <c r="A3464" s="383"/>
      <c r="B3464" s="382"/>
      <c r="C3464" s="382"/>
      <c r="D3464" s="385"/>
      <c r="E3464" s="382"/>
      <c r="F3464" s="382"/>
    </row>
    <row r="3465" spans="1:6" ht="15" customHeight="1">
      <c r="A3465" s="383"/>
      <c r="B3465" s="382"/>
      <c r="C3465" s="382"/>
      <c r="D3465" s="385"/>
      <c r="E3465" s="382"/>
      <c r="F3465" s="382"/>
    </row>
    <row r="3466" spans="1:6" ht="15" customHeight="1">
      <c r="A3466" s="383"/>
      <c r="B3466" s="382"/>
      <c r="C3466" s="382"/>
      <c r="D3466" s="385"/>
      <c r="E3466" s="382"/>
      <c r="F3466" s="382"/>
    </row>
    <row r="3467" spans="1:6" ht="15" customHeight="1">
      <c r="A3467" s="383"/>
      <c r="B3467" s="382"/>
      <c r="C3467" s="382"/>
      <c r="D3467" s="385"/>
      <c r="E3467" s="382"/>
      <c r="F3467" s="382"/>
    </row>
    <row r="3468" spans="1:6" ht="15" customHeight="1">
      <c r="A3468" s="383"/>
      <c r="B3468" s="382"/>
      <c r="C3468" s="382"/>
      <c r="D3468" s="385"/>
      <c r="E3468" s="382"/>
      <c r="F3468" s="382"/>
    </row>
    <row r="3469" spans="1:6" ht="15" customHeight="1">
      <c r="A3469" s="383"/>
      <c r="B3469" s="382"/>
      <c r="C3469" s="382"/>
      <c r="D3469" s="385"/>
      <c r="E3469" s="382"/>
      <c r="F3469" s="382"/>
    </row>
    <row r="3470" spans="1:6" ht="15" customHeight="1">
      <c r="A3470" s="383"/>
      <c r="B3470" s="382"/>
      <c r="C3470" s="382"/>
      <c r="D3470" s="385"/>
      <c r="E3470" s="382"/>
      <c r="F3470" s="382"/>
    </row>
    <row r="3471" spans="1:6" ht="15" customHeight="1">
      <c r="A3471" s="383"/>
      <c r="B3471" s="382"/>
      <c r="C3471" s="382"/>
      <c r="D3471" s="385"/>
      <c r="E3471" s="382"/>
      <c r="F3471" s="382"/>
    </row>
    <row r="3472" spans="1:6" ht="15" customHeight="1">
      <c r="A3472" s="383"/>
      <c r="B3472" s="382"/>
      <c r="C3472" s="382"/>
      <c r="D3472" s="385"/>
      <c r="E3472" s="382"/>
      <c r="F3472" s="382"/>
    </row>
    <row r="3473" spans="1:6" ht="15" customHeight="1">
      <c r="A3473" s="383"/>
      <c r="B3473" s="382"/>
      <c r="C3473" s="382"/>
      <c r="D3473" s="385"/>
      <c r="E3473" s="382"/>
      <c r="F3473" s="382"/>
    </row>
    <row r="3474" spans="1:6" ht="15" customHeight="1">
      <c r="A3474" s="383"/>
      <c r="B3474" s="382"/>
      <c r="C3474" s="382"/>
      <c r="D3474" s="385"/>
      <c r="E3474" s="382"/>
      <c r="F3474" s="382"/>
    </row>
    <row r="3475" spans="1:6" ht="15" customHeight="1">
      <c r="A3475" s="383"/>
      <c r="B3475" s="382"/>
      <c r="C3475" s="382"/>
      <c r="D3475" s="385"/>
      <c r="E3475" s="382"/>
      <c r="F3475" s="382"/>
    </row>
    <row r="3476" spans="1:6" ht="15" customHeight="1">
      <c r="A3476" s="383"/>
      <c r="B3476" s="382"/>
      <c r="C3476" s="382"/>
      <c r="D3476" s="385"/>
      <c r="E3476" s="382"/>
      <c r="F3476" s="382"/>
    </row>
    <row r="3477" spans="1:6" ht="15" customHeight="1">
      <c r="A3477" s="383"/>
      <c r="B3477" s="382"/>
      <c r="C3477" s="382"/>
      <c r="D3477" s="385"/>
      <c r="E3477" s="382"/>
      <c r="F3477" s="382"/>
    </row>
    <row r="3478" spans="1:6" ht="15" customHeight="1">
      <c r="A3478" s="383"/>
      <c r="B3478" s="382"/>
      <c r="C3478" s="382"/>
      <c r="D3478" s="385"/>
      <c r="E3478" s="382"/>
      <c r="F3478" s="382"/>
    </row>
    <row r="3479" spans="1:6" ht="15" customHeight="1">
      <c r="A3479" s="383"/>
      <c r="B3479" s="382"/>
      <c r="C3479" s="382"/>
      <c r="D3479" s="385"/>
      <c r="E3479" s="382"/>
      <c r="F3479" s="382"/>
    </row>
    <row r="3480" spans="1:6" ht="15" customHeight="1">
      <c r="A3480" s="383"/>
      <c r="B3480" s="382"/>
      <c r="C3480" s="382"/>
      <c r="D3480" s="385"/>
      <c r="E3480" s="382"/>
      <c r="F3480" s="382"/>
    </row>
    <row r="3481" spans="1:6" ht="15" customHeight="1">
      <c r="A3481" s="383"/>
      <c r="B3481" s="382"/>
      <c r="C3481" s="382"/>
      <c r="D3481" s="385"/>
      <c r="E3481" s="382"/>
      <c r="F3481" s="382"/>
    </row>
    <row r="3482" spans="1:6" ht="15" customHeight="1">
      <c r="A3482" s="383"/>
      <c r="B3482" s="382"/>
      <c r="C3482" s="382"/>
      <c r="D3482" s="385"/>
      <c r="E3482" s="382"/>
      <c r="F3482" s="382"/>
    </row>
    <row r="3483" spans="1:6" ht="15" customHeight="1">
      <c r="A3483" s="383"/>
      <c r="B3483" s="382"/>
      <c r="C3483" s="382"/>
      <c r="D3483" s="385"/>
      <c r="E3483" s="382"/>
      <c r="F3483" s="382"/>
    </row>
    <row r="3484" spans="1:6" ht="15" customHeight="1">
      <c r="A3484" s="383"/>
      <c r="B3484" s="382"/>
      <c r="C3484" s="382"/>
      <c r="D3484" s="385"/>
      <c r="E3484" s="382"/>
      <c r="F3484" s="382"/>
    </row>
    <row r="3485" spans="1:6" ht="15" customHeight="1">
      <c r="A3485" s="383"/>
      <c r="B3485" s="382"/>
      <c r="C3485" s="382"/>
      <c r="D3485" s="385"/>
      <c r="E3485" s="382"/>
      <c r="F3485" s="382"/>
    </row>
    <row r="3486" spans="1:6" ht="15" customHeight="1">
      <c r="A3486" s="383"/>
      <c r="B3486" s="382"/>
      <c r="C3486" s="382"/>
      <c r="D3486" s="385"/>
      <c r="E3486" s="382"/>
      <c r="F3486" s="382"/>
    </row>
    <row r="3487" spans="1:6" ht="15" customHeight="1">
      <c r="A3487" s="383"/>
      <c r="B3487" s="382"/>
      <c r="C3487" s="382"/>
      <c r="D3487" s="385"/>
      <c r="E3487" s="382"/>
      <c r="F3487" s="382"/>
    </row>
    <row r="3488" spans="1:6" ht="15" customHeight="1">
      <c r="A3488" s="383"/>
      <c r="B3488" s="382"/>
      <c r="C3488" s="382"/>
      <c r="D3488" s="385"/>
      <c r="E3488" s="382"/>
      <c r="F3488" s="382"/>
    </row>
    <row r="3489" spans="1:6" ht="15" customHeight="1">
      <c r="A3489" s="383"/>
      <c r="B3489" s="382"/>
      <c r="C3489" s="382"/>
      <c r="D3489" s="385"/>
      <c r="E3489" s="382"/>
      <c r="F3489" s="382"/>
    </row>
    <row r="3490" spans="1:6" ht="15" customHeight="1">
      <c r="A3490" s="383"/>
      <c r="B3490" s="382"/>
      <c r="C3490" s="382"/>
      <c r="D3490" s="385"/>
      <c r="E3490" s="382"/>
      <c r="F3490" s="382"/>
    </row>
    <row r="3491" spans="1:6" ht="15" customHeight="1">
      <c r="A3491" s="383"/>
      <c r="B3491" s="382"/>
      <c r="C3491" s="382"/>
      <c r="D3491" s="385"/>
      <c r="E3491" s="382"/>
      <c r="F3491" s="382"/>
    </row>
    <row r="3492" spans="1:6" ht="15" customHeight="1">
      <c r="A3492" s="383"/>
      <c r="B3492" s="382"/>
      <c r="C3492" s="382"/>
      <c r="D3492" s="385"/>
      <c r="E3492" s="382"/>
      <c r="F3492" s="382"/>
    </row>
    <row r="3493" spans="1:6" ht="15" customHeight="1">
      <c r="A3493" s="383"/>
      <c r="B3493" s="382"/>
      <c r="C3493" s="382"/>
      <c r="D3493" s="385"/>
      <c r="E3493" s="382"/>
      <c r="F3493" s="382"/>
    </row>
    <row r="3494" spans="1:6" ht="15" customHeight="1">
      <c r="A3494" s="383"/>
      <c r="B3494" s="382"/>
      <c r="C3494" s="382"/>
      <c r="D3494" s="385"/>
      <c r="E3494" s="382"/>
      <c r="F3494" s="382"/>
    </row>
    <row r="3495" spans="1:6" ht="15" customHeight="1">
      <c r="A3495" s="383"/>
      <c r="B3495" s="382"/>
      <c r="C3495" s="382"/>
      <c r="D3495" s="385"/>
      <c r="E3495" s="382"/>
      <c r="F3495" s="382"/>
    </row>
    <row r="3496" spans="1:6" ht="15" customHeight="1">
      <c r="A3496" s="383"/>
      <c r="B3496" s="382"/>
      <c r="C3496" s="382"/>
      <c r="D3496" s="385"/>
      <c r="E3496" s="382"/>
      <c r="F3496" s="382"/>
    </row>
    <row r="3497" spans="1:6" ht="15" customHeight="1">
      <c r="A3497" s="383"/>
      <c r="B3497" s="382"/>
      <c r="C3497" s="382"/>
      <c r="D3497" s="385"/>
      <c r="E3497" s="382"/>
      <c r="F3497" s="382"/>
    </row>
    <row r="3498" spans="1:6" ht="15" customHeight="1">
      <c r="A3498" s="383"/>
      <c r="B3498" s="382"/>
      <c r="C3498" s="382"/>
      <c r="D3498" s="385"/>
      <c r="E3498" s="382"/>
      <c r="F3498" s="382"/>
    </row>
    <row r="3499" spans="1:6" ht="15" customHeight="1">
      <c r="A3499" s="383"/>
      <c r="B3499" s="382"/>
      <c r="C3499" s="382"/>
      <c r="D3499" s="385"/>
      <c r="E3499" s="382"/>
      <c r="F3499" s="382"/>
    </row>
    <row r="3500" spans="1:6" ht="15" customHeight="1">
      <c r="A3500" s="383"/>
      <c r="B3500" s="382"/>
      <c r="C3500" s="382"/>
      <c r="D3500" s="385"/>
      <c r="E3500" s="382"/>
      <c r="F3500" s="382"/>
    </row>
    <row r="3501" spans="1:6" ht="15" customHeight="1">
      <c r="A3501" s="383"/>
      <c r="B3501" s="382"/>
      <c r="C3501" s="382"/>
      <c r="D3501" s="385"/>
      <c r="E3501" s="382"/>
      <c r="F3501" s="382"/>
    </row>
    <row r="3502" spans="1:6" ht="15" customHeight="1">
      <c r="A3502" s="383"/>
      <c r="B3502" s="382"/>
      <c r="C3502" s="382"/>
      <c r="D3502" s="385"/>
      <c r="E3502" s="382"/>
      <c r="F3502" s="382"/>
    </row>
    <row r="3503" spans="1:6" ht="15" customHeight="1">
      <c r="A3503" s="383"/>
      <c r="B3503" s="382"/>
      <c r="C3503" s="382"/>
      <c r="D3503" s="385"/>
      <c r="E3503" s="382"/>
      <c r="F3503" s="382"/>
    </row>
    <row r="3504" spans="1:6" ht="15" customHeight="1">
      <c r="A3504" s="383"/>
      <c r="B3504" s="382"/>
      <c r="C3504" s="382"/>
      <c r="D3504" s="385"/>
      <c r="E3504" s="382"/>
      <c r="F3504" s="382"/>
    </row>
    <row r="3505" spans="1:6" ht="15" customHeight="1">
      <c r="A3505" s="383"/>
      <c r="B3505" s="382"/>
      <c r="C3505" s="382"/>
      <c r="D3505" s="385"/>
      <c r="E3505" s="382"/>
      <c r="F3505" s="382"/>
    </row>
    <row r="3506" spans="1:6" ht="15" customHeight="1">
      <c r="A3506" s="383"/>
      <c r="B3506" s="382"/>
      <c r="C3506" s="382"/>
      <c r="D3506" s="385"/>
      <c r="E3506" s="382"/>
      <c r="F3506" s="382"/>
    </row>
    <row r="3507" spans="1:6" ht="15" customHeight="1">
      <c r="A3507" s="383"/>
      <c r="B3507" s="382"/>
      <c r="C3507" s="382"/>
      <c r="D3507" s="385"/>
      <c r="E3507" s="382"/>
      <c r="F3507" s="382"/>
    </row>
    <row r="3508" spans="1:6" ht="15" customHeight="1">
      <c r="A3508" s="383"/>
      <c r="B3508" s="382"/>
      <c r="C3508" s="382"/>
      <c r="D3508" s="385"/>
      <c r="E3508" s="382"/>
      <c r="F3508" s="382"/>
    </row>
    <row r="3509" spans="1:6" ht="15" customHeight="1">
      <c r="A3509" s="383"/>
      <c r="B3509" s="382"/>
      <c r="C3509" s="382"/>
      <c r="D3509" s="385"/>
      <c r="E3509" s="382"/>
      <c r="F3509" s="382"/>
    </row>
    <row r="3510" spans="1:6" ht="15" customHeight="1">
      <c r="A3510" s="383"/>
      <c r="B3510" s="382"/>
      <c r="C3510" s="382"/>
      <c r="D3510" s="385"/>
      <c r="E3510" s="382"/>
      <c r="F3510" s="382"/>
    </row>
    <row r="3511" spans="1:6" ht="15" customHeight="1">
      <c r="A3511" s="383"/>
      <c r="B3511" s="382"/>
      <c r="C3511" s="382"/>
      <c r="D3511" s="385"/>
      <c r="E3511" s="382"/>
      <c r="F3511" s="382"/>
    </row>
    <row r="3512" spans="1:6" ht="15" customHeight="1">
      <c r="A3512" s="383"/>
      <c r="B3512" s="382"/>
      <c r="C3512" s="382"/>
      <c r="D3512" s="385"/>
      <c r="E3512" s="382"/>
      <c r="F3512" s="382"/>
    </row>
    <row r="3513" spans="1:6" ht="15" customHeight="1">
      <c r="A3513" s="383"/>
      <c r="B3513" s="382"/>
      <c r="C3513" s="382"/>
      <c r="D3513" s="385"/>
      <c r="E3513" s="382"/>
      <c r="F3513" s="382"/>
    </row>
    <row r="3514" spans="1:6" ht="15" customHeight="1">
      <c r="A3514" s="383"/>
      <c r="B3514" s="382"/>
      <c r="C3514" s="382"/>
      <c r="D3514" s="385"/>
      <c r="E3514" s="382"/>
      <c r="F3514" s="382"/>
    </row>
    <row r="3515" spans="1:6" ht="15" customHeight="1">
      <c r="A3515" s="383"/>
      <c r="B3515" s="382"/>
      <c r="C3515" s="382"/>
      <c r="D3515" s="385"/>
      <c r="E3515" s="382"/>
      <c r="F3515" s="382"/>
    </row>
    <row r="3516" spans="1:6" ht="15" customHeight="1">
      <c r="A3516" s="383"/>
      <c r="B3516" s="382"/>
      <c r="C3516" s="382"/>
      <c r="D3516" s="385"/>
      <c r="E3516" s="382"/>
      <c r="F3516" s="382"/>
    </row>
    <row r="3517" spans="1:6" ht="15" customHeight="1">
      <c r="A3517" s="383"/>
      <c r="B3517" s="382"/>
      <c r="C3517" s="382"/>
      <c r="D3517" s="385"/>
      <c r="E3517" s="382"/>
      <c r="F3517" s="382"/>
    </row>
    <row r="3518" spans="1:6" ht="15" customHeight="1">
      <c r="A3518" s="383"/>
      <c r="B3518" s="382"/>
      <c r="C3518" s="382"/>
      <c r="D3518" s="385"/>
      <c r="E3518" s="382"/>
      <c r="F3518" s="382"/>
    </row>
    <row r="3519" spans="1:6" ht="15" customHeight="1">
      <c r="A3519" s="383"/>
      <c r="B3519" s="382"/>
      <c r="C3519" s="382"/>
      <c r="D3519" s="385"/>
      <c r="E3519" s="382"/>
      <c r="F3519" s="382"/>
    </row>
    <row r="3520" spans="1:6" ht="15" customHeight="1">
      <c r="A3520" s="383"/>
      <c r="B3520" s="382"/>
      <c r="C3520" s="382"/>
      <c r="D3520" s="385"/>
      <c r="E3520" s="382"/>
      <c r="F3520" s="382"/>
    </row>
    <row r="3521" spans="1:6" ht="15" customHeight="1">
      <c r="A3521" s="383"/>
      <c r="B3521" s="382"/>
      <c r="C3521" s="382"/>
      <c r="D3521" s="385"/>
      <c r="E3521" s="382"/>
      <c r="F3521" s="382"/>
    </row>
    <row r="3522" spans="1:6" ht="15" customHeight="1">
      <c r="A3522" s="383"/>
      <c r="B3522" s="382"/>
      <c r="C3522" s="382"/>
      <c r="D3522" s="385"/>
      <c r="E3522" s="382"/>
      <c r="F3522" s="382"/>
    </row>
    <row r="3523" spans="1:6" ht="15" customHeight="1">
      <c r="A3523" s="383"/>
      <c r="B3523" s="382"/>
      <c r="C3523" s="382"/>
      <c r="D3523" s="385"/>
      <c r="E3523" s="382"/>
      <c r="F3523" s="382"/>
    </row>
    <row r="3524" spans="1:6" ht="15" customHeight="1">
      <c r="A3524" s="383"/>
      <c r="B3524" s="382"/>
      <c r="C3524" s="382"/>
      <c r="D3524" s="385"/>
      <c r="E3524" s="382"/>
      <c r="F3524" s="382"/>
    </row>
    <row r="3525" spans="1:6" ht="15" customHeight="1">
      <c r="A3525" s="383"/>
      <c r="B3525" s="382"/>
      <c r="C3525" s="382"/>
      <c r="D3525" s="385"/>
      <c r="E3525" s="382"/>
      <c r="F3525" s="382"/>
    </row>
    <row r="3526" spans="1:6" ht="15" customHeight="1">
      <c r="A3526" s="383"/>
      <c r="B3526" s="382"/>
      <c r="C3526" s="382"/>
      <c r="D3526" s="385"/>
      <c r="E3526" s="382"/>
      <c r="F3526" s="382"/>
    </row>
    <row r="3527" spans="1:6" ht="15" customHeight="1">
      <c r="A3527" s="383"/>
      <c r="B3527" s="382"/>
      <c r="C3527" s="382"/>
      <c r="D3527" s="385"/>
      <c r="E3527" s="382"/>
      <c r="F3527" s="382"/>
    </row>
    <row r="3528" spans="1:6" ht="15" customHeight="1">
      <c r="A3528" s="383"/>
      <c r="B3528" s="382"/>
      <c r="C3528" s="382"/>
      <c r="D3528" s="385"/>
      <c r="E3528" s="382"/>
      <c r="F3528" s="382"/>
    </row>
    <row r="3529" spans="1:6" ht="15" customHeight="1">
      <c r="A3529" s="383"/>
      <c r="B3529" s="382"/>
      <c r="C3529" s="382"/>
      <c r="D3529" s="385"/>
      <c r="E3529" s="382"/>
      <c r="F3529" s="382"/>
    </row>
    <row r="3530" spans="1:6" ht="15" customHeight="1">
      <c r="A3530" s="383"/>
      <c r="B3530" s="382"/>
      <c r="C3530" s="382"/>
      <c r="D3530" s="385"/>
      <c r="E3530" s="382"/>
      <c r="F3530" s="382"/>
    </row>
    <row r="3531" spans="1:6" ht="15" customHeight="1">
      <c r="A3531" s="383"/>
      <c r="B3531" s="382"/>
      <c r="C3531" s="382"/>
      <c r="D3531" s="385"/>
      <c r="E3531" s="382"/>
      <c r="F3531" s="382"/>
    </row>
    <row r="3532" spans="1:6" ht="15" customHeight="1">
      <c r="A3532" s="383"/>
      <c r="B3532" s="382"/>
      <c r="C3532" s="382"/>
      <c r="D3532" s="385"/>
      <c r="E3532" s="382"/>
      <c r="F3532" s="382"/>
    </row>
    <row r="3533" spans="1:6" ht="15" customHeight="1">
      <c r="A3533" s="383"/>
      <c r="B3533" s="382"/>
      <c r="C3533" s="382"/>
      <c r="D3533" s="385"/>
      <c r="E3533" s="382"/>
      <c r="F3533" s="382"/>
    </row>
    <row r="3534" spans="1:6" ht="15" customHeight="1">
      <c r="A3534" s="383"/>
      <c r="B3534" s="382"/>
      <c r="C3534" s="382"/>
      <c r="D3534" s="385"/>
      <c r="E3534" s="382"/>
      <c r="F3534" s="382"/>
    </row>
    <row r="3535" spans="1:6" ht="15" customHeight="1">
      <c r="A3535" s="383"/>
      <c r="B3535" s="382"/>
      <c r="C3535" s="382"/>
      <c r="D3535" s="385"/>
      <c r="E3535" s="382"/>
      <c r="F3535" s="382"/>
    </row>
    <row r="3536" spans="1:6" ht="15" customHeight="1">
      <c r="A3536" s="383"/>
      <c r="B3536" s="382"/>
      <c r="C3536" s="382"/>
      <c r="D3536" s="385"/>
      <c r="E3536" s="382"/>
      <c r="F3536" s="382"/>
    </row>
    <row r="3537" spans="1:6" ht="15" customHeight="1">
      <c r="A3537" s="383"/>
      <c r="B3537" s="382"/>
      <c r="C3537" s="382"/>
      <c r="D3537" s="385"/>
      <c r="E3537" s="382"/>
      <c r="F3537" s="382"/>
    </row>
    <row r="3538" spans="1:6" ht="15" customHeight="1">
      <c r="A3538" s="383"/>
      <c r="B3538" s="382"/>
      <c r="C3538" s="382"/>
      <c r="D3538" s="385"/>
      <c r="E3538" s="382"/>
      <c r="F3538" s="382"/>
    </row>
    <row r="3539" spans="1:6" ht="15" customHeight="1">
      <c r="A3539" s="383"/>
      <c r="B3539" s="382"/>
      <c r="C3539" s="382"/>
      <c r="D3539" s="385"/>
      <c r="E3539" s="382"/>
      <c r="F3539" s="382"/>
    </row>
    <row r="3540" spans="1:6" ht="15" customHeight="1">
      <c r="A3540" s="383"/>
      <c r="B3540" s="382"/>
      <c r="C3540" s="382"/>
      <c r="D3540" s="385"/>
      <c r="E3540" s="382"/>
      <c r="F3540" s="382"/>
    </row>
    <row r="3541" spans="1:6" ht="15" customHeight="1">
      <c r="A3541" s="383"/>
      <c r="B3541" s="382"/>
      <c r="C3541" s="382"/>
      <c r="D3541" s="385"/>
      <c r="E3541" s="382"/>
      <c r="F3541" s="382"/>
    </row>
    <row r="3542" spans="1:6" ht="15" customHeight="1">
      <c r="A3542" s="383"/>
      <c r="B3542" s="382"/>
      <c r="C3542" s="382"/>
      <c r="D3542" s="385"/>
      <c r="E3542" s="382"/>
      <c r="F3542" s="382"/>
    </row>
    <row r="3543" spans="1:6" ht="15" customHeight="1">
      <c r="A3543" s="383"/>
      <c r="B3543" s="382"/>
      <c r="C3543" s="382"/>
      <c r="D3543" s="385"/>
      <c r="E3543" s="382"/>
      <c r="F3543" s="382"/>
    </row>
    <row r="3544" spans="1:6" ht="15" customHeight="1">
      <c r="A3544" s="383"/>
      <c r="B3544" s="382"/>
      <c r="C3544" s="382"/>
      <c r="D3544" s="385"/>
      <c r="E3544" s="382"/>
      <c r="F3544" s="382"/>
    </row>
    <row r="3545" spans="1:6" ht="15" customHeight="1">
      <c r="A3545" s="383"/>
      <c r="B3545" s="382"/>
      <c r="C3545" s="382"/>
      <c r="D3545" s="385"/>
      <c r="E3545" s="382"/>
      <c r="F3545" s="382"/>
    </row>
    <row r="3546" spans="1:6" ht="15" customHeight="1">
      <c r="A3546" s="383"/>
      <c r="B3546" s="382"/>
      <c r="C3546" s="382"/>
      <c r="D3546" s="385"/>
      <c r="E3546" s="382"/>
      <c r="F3546" s="382"/>
    </row>
    <row r="3547" spans="1:6" ht="15" customHeight="1">
      <c r="A3547" s="383"/>
      <c r="B3547" s="382"/>
      <c r="C3547" s="382"/>
      <c r="D3547" s="385"/>
      <c r="E3547" s="382"/>
      <c r="F3547" s="382"/>
    </row>
    <row r="3548" spans="1:6" ht="15" customHeight="1">
      <c r="A3548" s="383"/>
      <c r="B3548" s="382"/>
      <c r="C3548" s="382"/>
      <c r="D3548" s="385"/>
      <c r="E3548" s="382"/>
      <c r="F3548" s="382"/>
    </row>
    <row r="3549" spans="1:6" ht="15" customHeight="1">
      <c r="A3549" s="383"/>
      <c r="B3549" s="382"/>
      <c r="C3549" s="382"/>
      <c r="D3549" s="385"/>
      <c r="E3549" s="382"/>
      <c r="F3549" s="382"/>
    </row>
    <row r="3550" spans="1:6" ht="15" customHeight="1">
      <c r="A3550" s="383"/>
      <c r="B3550" s="382"/>
      <c r="C3550" s="382"/>
      <c r="D3550" s="385"/>
      <c r="E3550" s="382"/>
      <c r="F3550" s="382"/>
    </row>
    <row r="3551" spans="1:6" ht="15" customHeight="1">
      <c r="A3551" s="383"/>
      <c r="B3551" s="382"/>
      <c r="C3551" s="382"/>
      <c r="D3551" s="385"/>
      <c r="E3551" s="382"/>
      <c r="F3551" s="382"/>
    </row>
    <row r="3552" spans="1:6" ht="15" customHeight="1">
      <c r="A3552" s="383"/>
      <c r="B3552" s="382"/>
      <c r="C3552" s="382"/>
      <c r="D3552" s="385"/>
      <c r="E3552" s="382"/>
      <c r="F3552" s="382"/>
    </row>
    <row r="3553" spans="1:6" ht="15" customHeight="1">
      <c r="A3553" s="383"/>
      <c r="B3553" s="382"/>
      <c r="C3553" s="382"/>
      <c r="D3553" s="385"/>
      <c r="E3553" s="382"/>
      <c r="F3553" s="382"/>
    </row>
    <row r="3554" spans="1:6" ht="15" customHeight="1">
      <c r="A3554" s="383"/>
      <c r="B3554" s="382"/>
      <c r="C3554" s="382"/>
      <c r="D3554" s="385"/>
      <c r="E3554" s="382"/>
      <c r="F3554" s="382"/>
    </row>
    <row r="3555" spans="1:6" ht="15" customHeight="1">
      <c r="A3555" s="383"/>
      <c r="B3555" s="382"/>
      <c r="C3555" s="382"/>
      <c r="D3555" s="385"/>
      <c r="E3555" s="382"/>
      <c r="F3555" s="382"/>
    </row>
    <row r="3556" spans="1:6" ht="15" customHeight="1">
      <c r="A3556" s="383"/>
      <c r="B3556" s="382"/>
      <c r="C3556" s="382"/>
      <c r="D3556" s="385"/>
      <c r="E3556" s="382"/>
      <c r="F3556" s="382"/>
    </row>
    <row r="3557" spans="1:6" ht="15" customHeight="1">
      <c r="A3557" s="383"/>
      <c r="B3557" s="382"/>
      <c r="C3557" s="382"/>
      <c r="D3557" s="385"/>
      <c r="E3557" s="382"/>
      <c r="F3557" s="382"/>
    </row>
    <row r="3558" spans="1:6" ht="15" customHeight="1">
      <c r="A3558" s="383"/>
      <c r="B3558" s="382"/>
      <c r="C3558" s="382"/>
      <c r="D3558" s="385"/>
      <c r="E3558" s="382"/>
      <c r="F3558" s="382"/>
    </row>
    <row r="3559" spans="1:6" ht="15" customHeight="1">
      <c r="A3559" s="383"/>
      <c r="B3559" s="382"/>
      <c r="C3559" s="382"/>
      <c r="D3559" s="385"/>
      <c r="E3559" s="382"/>
      <c r="F3559" s="382"/>
    </row>
    <row r="3560" spans="1:6" ht="15" customHeight="1">
      <c r="A3560" s="383"/>
      <c r="B3560" s="382"/>
      <c r="C3560" s="382"/>
      <c r="D3560" s="385"/>
      <c r="E3560" s="382"/>
      <c r="F3560" s="382"/>
    </row>
    <row r="3561" spans="1:6" ht="15" customHeight="1">
      <c r="A3561" s="383"/>
      <c r="B3561" s="382"/>
      <c r="C3561" s="382"/>
      <c r="D3561" s="385"/>
      <c r="E3561" s="382"/>
      <c r="F3561" s="382"/>
    </row>
    <row r="3562" spans="1:6" ht="15" customHeight="1">
      <c r="A3562" s="383"/>
      <c r="B3562" s="382"/>
      <c r="C3562" s="382"/>
      <c r="D3562" s="385"/>
      <c r="E3562" s="382"/>
      <c r="F3562" s="382"/>
    </row>
    <row r="3563" spans="1:6" ht="15" customHeight="1">
      <c r="A3563" s="383"/>
      <c r="B3563" s="382"/>
      <c r="C3563" s="382"/>
      <c r="D3563" s="385"/>
      <c r="E3563" s="382"/>
      <c r="F3563" s="382"/>
    </row>
    <row r="3564" spans="1:6" ht="15" customHeight="1">
      <c r="A3564" s="383"/>
      <c r="B3564" s="382"/>
      <c r="C3564" s="382"/>
      <c r="D3564" s="385"/>
      <c r="E3564" s="382"/>
      <c r="F3564" s="382"/>
    </row>
    <row r="3565" spans="1:6" ht="15" customHeight="1">
      <c r="A3565" s="383"/>
      <c r="B3565" s="382"/>
      <c r="C3565" s="382"/>
      <c r="D3565" s="385"/>
      <c r="E3565" s="382"/>
      <c r="F3565" s="382"/>
    </row>
    <row r="3566" spans="1:6" ht="15" customHeight="1">
      <c r="A3566" s="383"/>
      <c r="B3566" s="382"/>
      <c r="C3566" s="382"/>
      <c r="D3566" s="385"/>
      <c r="E3566" s="382"/>
      <c r="F3566" s="382"/>
    </row>
    <row r="3567" spans="1:6" ht="15" customHeight="1">
      <c r="A3567" s="383"/>
      <c r="B3567" s="382"/>
      <c r="C3567" s="382"/>
      <c r="D3567" s="385"/>
      <c r="E3567" s="382"/>
      <c r="F3567" s="382"/>
    </row>
    <row r="3568" spans="1:6" ht="15" customHeight="1">
      <c r="A3568" s="383"/>
      <c r="B3568" s="382"/>
      <c r="C3568" s="382"/>
      <c r="D3568" s="385"/>
      <c r="E3568" s="382"/>
      <c r="F3568" s="382"/>
    </row>
    <row r="3569" spans="1:6" ht="15" customHeight="1">
      <c r="A3569" s="383"/>
      <c r="B3569" s="382"/>
      <c r="C3569" s="382"/>
      <c r="D3569" s="385"/>
      <c r="E3569" s="382"/>
      <c r="F3569" s="382"/>
    </row>
    <row r="3570" spans="1:6" ht="15" customHeight="1">
      <c r="A3570" s="383"/>
      <c r="B3570" s="382"/>
      <c r="C3570" s="382"/>
      <c r="D3570" s="385"/>
      <c r="E3570" s="382"/>
      <c r="F3570" s="382"/>
    </row>
    <row r="3571" spans="1:6" ht="15" customHeight="1">
      <c r="A3571" s="383"/>
      <c r="B3571" s="382"/>
      <c r="C3571" s="382"/>
      <c r="D3571" s="385"/>
      <c r="E3571" s="382"/>
      <c r="F3571" s="382"/>
    </row>
    <row r="3572" spans="1:6" ht="15" customHeight="1">
      <c r="A3572" s="383"/>
      <c r="B3572" s="382"/>
      <c r="C3572" s="382"/>
      <c r="D3572" s="385"/>
      <c r="E3572" s="382"/>
      <c r="F3572" s="382"/>
    </row>
    <row r="3573" spans="1:6" ht="15" customHeight="1">
      <c r="A3573" s="383"/>
      <c r="B3573" s="382"/>
      <c r="C3573" s="382"/>
      <c r="D3573" s="385"/>
      <c r="E3573" s="382"/>
      <c r="F3573" s="382"/>
    </row>
    <row r="3574" spans="1:6" ht="15" customHeight="1">
      <c r="A3574" s="383"/>
      <c r="B3574" s="382"/>
      <c r="C3574" s="382"/>
      <c r="D3574" s="385"/>
      <c r="E3574" s="382"/>
      <c r="F3574" s="382"/>
    </row>
    <row r="3575" spans="1:6" ht="15" customHeight="1">
      <c r="A3575" s="383"/>
      <c r="B3575" s="382"/>
      <c r="C3575" s="382"/>
      <c r="D3575" s="385"/>
      <c r="E3575" s="382"/>
      <c r="F3575" s="382"/>
    </row>
    <row r="3576" spans="1:6" ht="15" customHeight="1">
      <c r="A3576" s="383"/>
      <c r="B3576" s="382"/>
      <c r="C3576" s="382"/>
      <c r="D3576" s="385"/>
      <c r="E3576" s="382"/>
      <c r="F3576" s="382"/>
    </row>
    <row r="3577" spans="1:6" ht="15" customHeight="1">
      <c r="A3577" s="383"/>
      <c r="B3577" s="382"/>
      <c r="C3577" s="382"/>
      <c r="D3577" s="385"/>
      <c r="E3577" s="382"/>
      <c r="F3577" s="382"/>
    </row>
    <row r="3578" spans="1:6" ht="15" customHeight="1">
      <c r="A3578" s="383"/>
      <c r="B3578" s="382"/>
      <c r="C3578" s="382"/>
      <c r="D3578" s="385"/>
      <c r="E3578" s="382"/>
      <c r="F3578" s="382"/>
    </row>
    <row r="3579" spans="1:6" ht="15" customHeight="1">
      <c r="A3579" s="383"/>
      <c r="B3579" s="382"/>
      <c r="C3579" s="382"/>
      <c r="D3579" s="385"/>
      <c r="E3579" s="382"/>
      <c r="F3579" s="382"/>
    </row>
    <row r="3580" spans="1:6" ht="15" customHeight="1">
      <c r="A3580" s="383"/>
      <c r="B3580" s="382"/>
      <c r="C3580" s="382"/>
      <c r="D3580" s="385"/>
      <c r="E3580" s="382"/>
      <c r="F3580" s="382"/>
    </row>
    <row r="3581" spans="1:6" ht="15" customHeight="1">
      <c r="A3581" s="383"/>
      <c r="B3581" s="382"/>
      <c r="C3581" s="382"/>
      <c r="D3581" s="385"/>
      <c r="E3581" s="382"/>
      <c r="F3581" s="382"/>
    </row>
    <row r="3582" spans="1:6" ht="15" customHeight="1">
      <c r="A3582" s="383"/>
      <c r="B3582" s="382"/>
      <c r="C3582" s="382"/>
      <c r="D3582" s="385"/>
      <c r="E3582" s="382"/>
      <c r="F3582" s="382"/>
    </row>
    <row r="3583" spans="1:6" ht="15" customHeight="1">
      <c r="A3583" s="383"/>
      <c r="B3583" s="382"/>
      <c r="C3583" s="382"/>
      <c r="D3583" s="385"/>
      <c r="E3583" s="382"/>
      <c r="F3583" s="382"/>
    </row>
    <row r="3584" spans="1:6" ht="15" customHeight="1">
      <c r="A3584" s="383"/>
      <c r="B3584" s="382"/>
      <c r="C3584" s="382"/>
      <c r="D3584" s="385"/>
      <c r="E3584" s="382"/>
      <c r="F3584" s="382"/>
    </row>
    <row r="3585" spans="1:6" ht="15" customHeight="1">
      <c r="A3585" s="383"/>
      <c r="B3585" s="382"/>
      <c r="C3585" s="382"/>
      <c r="D3585" s="385"/>
      <c r="E3585" s="382"/>
      <c r="F3585" s="382"/>
    </row>
    <row r="3586" spans="1:6" ht="15" customHeight="1">
      <c r="A3586" s="383"/>
      <c r="B3586" s="382"/>
      <c r="C3586" s="382"/>
      <c r="D3586" s="385"/>
      <c r="E3586" s="382"/>
      <c r="F3586" s="382"/>
    </row>
    <row r="3587" spans="1:6" ht="15" customHeight="1">
      <c r="A3587" s="383"/>
      <c r="B3587" s="382"/>
      <c r="C3587" s="382"/>
      <c r="D3587" s="385"/>
      <c r="E3587" s="382"/>
      <c r="F3587" s="382"/>
    </row>
    <row r="3588" spans="1:6" ht="15" customHeight="1">
      <c r="A3588" s="383"/>
      <c r="B3588" s="382"/>
      <c r="C3588" s="382"/>
      <c r="D3588" s="385"/>
      <c r="E3588" s="382"/>
      <c r="F3588" s="382"/>
    </row>
    <row r="3589" spans="1:6" ht="15" customHeight="1">
      <c r="A3589" s="383"/>
      <c r="B3589" s="382"/>
      <c r="C3589" s="382"/>
      <c r="D3589" s="385"/>
      <c r="E3589" s="382"/>
      <c r="F3589" s="382"/>
    </row>
    <row r="3590" spans="1:6" ht="15" customHeight="1">
      <c r="A3590" s="383"/>
      <c r="B3590" s="382"/>
      <c r="C3590" s="382"/>
      <c r="D3590" s="385"/>
      <c r="E3590" s="382"/>
      <c r="F3590" s="382"/>
    </row>
    <row r="3591" spans="1:6" ht="15" customHeight="1">
      <c r="A3591" s="383"/>
      <c r="B3591" s="382"/>
      <c r="C3591" s="382"/>
      <c r="D3591" s="385"/>
      <c r="E3591" s="382"/>
      <c r="F3591" s="382"/>
    </row>
    <row r="3592" spans="1:6" ht="15" customHeight="1">
      <c r="A3592" s="383"/>
      <c r="B3592" s="382"/>
      <c r="C3592" s="382"/>
      <c r="D3592" s="385"/>
      <c r="E3592" s="382"/>
      <c r="F3592" s="382"/>
    </row>
    <row r="3593" spans="1:6" ht="15" customHeight="1">
      <c r="A3593" s="383"/>
      <c r="B3593" s="382"/>
      <c r="C3593" s="382"/>
      <c r="D3593" s="385"/>
      <c r="E3593" s="382"/>
      <c r="F3593" s="382"/>
    </row>
    <row r="3594" spans="1:6" ht="15" customHeight="1">
      <c r="A3594" s="383"/>
      <c r="B3594" s="382"/>
      <c r="C3594" s="382"/>
      <c r="D3594" s="385"/>
      <c r="E3594" s="382"/>
      <c r="F3594" s="382"/>
    </row>
    <row r="3595" spans="1:6" ht="15" customHeight="1">
      <c r="A3595" s="383"/>
      <c r="B3595" s="382"/>
      <c r="C3595" s="382"/>
      <c r="D3595" s="385"/>
      <c r="E3595" s="382"/>
      <c r="F3595" s="382"/>
    </row>
    <row r="3596" spans="1:6" ht="15" customHeight="1">
      <c r="A3596" s="383"/>
      <c r="B3596" s="382"/>
      <c r="C3596" s="382"/>
      <c r="D3596" s="385"/>
      <c r="E3596" s="382"/>
      <c r="F3596" s="382"/>
    </row>
    <row r="3597" spans="1:6" ht="15" customHeight="1">
      <c r="A3597" s="383"/>
      <c r="B3597" s="382"/>
      <c r="C3597" s="382"/>
      <c r="D3597" s="385"/>
      <c r="E3597" s="382"/>
      <c r="F3597" s="382"/>
    </row>
    <row r="3598" spans="1:6" ht="15" customHeight="1">
      <c r="A3598" s="383"/>
      <c r="B3598" s="382"/>
      <c r="C3598" s="382"/>
      <c r="D3598" s="385"/>
      <c r="E3598" s="382"/>
      <c r="F3598" s="382"/>
    </row>
    <row r="3599" spans="1:6" ht="15" customHeight="1">
      <c r="A3599" s="383"/>
      <c r="B3599" s="382"/>
      <c r="C3599" s="382"/>
      <c r="D3599" s="385"/>
      <c r="E3599" s="382"/>
      <c r="F3599" s="382"/>
    </row>
    <row r="3600" spans="1:6" ht="15" customHeight="1">
      <c r="A3600" s="383"/>
      <c r="B3600" s="382"/>
      <c r="C3600" s="382"/>
      <c r="D3600" s="385"/>
      <c r="E3600" s="382"/>
      <c r="F3600" s="382"/>
    </row>
    <row r="3601" spans="1:6" ht="15" customHeight="1">
      <c r="A3601" s="383"/>
      <c r="B3601" s="382"/>
      <c r="C3601" s="382"/>
      <c r="D3601" s="385"/>
      <c r="E3601" s="382"/>
      <c r="F3601" s="382"/>
    </row>
    <row r="3602" spans="1:6" ht="15" customHeight="1">
      <c r="A3602" s="383"/>
      <c r="B3602" s="382"/>
      <c r="C3602" s="382"/>
      <c r="D3602" s="385"/>
      <c r="E3602" s="382"/>
      <c r="F3602" s="382"/>
    </row>
    <row r="3603" spans="1:6" ht="15" customHeight="1">
      <c r="A3603" s="383"/>
      <c r="B3603" s="382"/>
      <c r="C3603" s="382"/>
      <c r="D3603" s="385"/>
      <c r="E3603" s="382"/>
      <c r="F3603" s="382"/>
    </row>
    <row r="3604" spans="1:6" ht="15" customHeight="1">
      <c r="A3604" s="383"/>
      <c r="B3604" s="382"/>
      <c r="C3604" s="382"/>
      <c r="D3604" s="385"/>
      <c r="E3604" s="382"/>
      <c r="F3604" s="382"/>
    </row>
    <row r="3605" spans="1:6" ht="15" customHeight="1">
      <c r="A3605" s="383"/>
      <c r="B3605" s="382"/>
      <c r="C3605" s="382"/>
      <c r="D3605" s="385"/>
      <c r="E3605" s="382"/>
      <c r="F3605" s="382"/>
    </row>
    <row r="3606" spans="1:6" ht="15" customHeight="1">
      <c r="A3606" s="383"/>
      <c r="B3606" s="382"/>
      <c r="C3606" s="382"/>
      <c r="D3606" s="385"/>
      <c r="E3606" s="382"/>
      <c r="F3606" s="382"/>
    </row>
    <row r="3607" spans="1:6" ht="15" customHeight="1">
      <c r="A3607" s="383"/>
      <c r="B3607" s="382"/>
      <c r="C3607" s="382"/>
      <c r="D3607" s="385"/>
      <c r="E3607" s="382"/>
      <c r="F3607" s="382"/>
    </row>
    <row r="3608" spans="1:6" ht="15" customHeight="1">
      <c r="A3608" s="383"/>
      <c r="B3608" s="382"/>
      <c r="C3608" s="382"/>
      <c r="D3608" s="385"/>
      <c r="E3608" s="382"/>
      <c r="F3608" s="382"/>
    </row>
    <row r="3609" spans="1:6" ht="15" customHeight="1">
      <c r="A3609" s="383"/>
      <c r="B3609" s="382"/>
      <c r="C3609" s="382"/>
      <c r="D3609" s="385"/>
      <c r="E3609" s="382"/>
      <c r="F3609" s="382"/>
    </row>
    <row r="3610" spans="1:6" ht="15" customHeight="1">
      <c r="A3610" s="383"/>
      <c r="B3610" s="382"/>
      <c r="C3610" s="382"/>
      <c r="D3610" s="385"/>
      <c r="E3610" s="382"/>
      <c r="F3610" s="382"/>
    </row>
    <row r="3611" spans="1:6" ht="15" customHeight="1">
      <c r="A3611" s="383"/>
      <c r="B3611" s="382"/>
      <c r="C3611" s="382"/>
      <c r="D3611" s="385"/>
      <c r="E3611" s="382"/>
      <c r="F3611" s="382"/>
    </row>
    <row r="3612" spans="1:6" ht="15" customHeight="1">
      <c r="A3612" s="383"/>
      <c r="B3612" s="382"/>
      <c r="C3612" s="382"/>
      <c r="D3612" s="385"/>
      <c r="E3612" s="382"/>
      <c r="F3612" s="382"/>
    </row>
    <row r="3613" spans="1:6" ht="15" customHeight="1">
      <c r="A3613" s="383"/>
      <c r="B3613" s="382"/>
      <c r="C3613" s="382"/>
      <c r="D3613" s="385"/>
      <c r="E3613" s="382"/>
      <c r="F3613" s="382"/>
    </row>
    <row r="3614" spans="1:6" ht="15" customHeight="1">
      <c r="A3614" s="383"/>
      <c r="B3614" s="382"/>
      <c r="C3614" s="382"/>
      <c r="D3614" s="385"/>
      <c r="E3614" s="382"/>
      <c r="F3614" s="382"/>
    </row>
    <row r="3615" spans="1:6" ht="15" customHeight="1">
      <c r="A3615" s="383"/>
      <c r="B3615" s="382"/>
      <c r="C3615" s="382"/>
      <c r="D3615" s="385"/>
      <c r="E3615" s="382"/>
      <c r="F3615" s="382"/>
    </row>
    <row r="3616" spans="1:6" ht="15" customHeight="1">
      <c r="A3616" s="383"/>
      <c r="B3616" s="382"/>
      <c r="C3616" s="382"/>
      <c r="D3616" s="385"/>
      <c r="E3616" s="382"/>
      <c r="F3616" s="382"/>
    </row>
    <row r="3617" spans="1:6" ht="15" customHeight="1">
      <c r="A3617" s="383"/>
      <c r="B3617" s="382"/>
      <c r="C3617" s="382"/>
      <c r="D3617" s="385"/>
      <c r="E3617" s="382"/>
      <c r="F3617" s="382"/>
    </row>
    <row r="3618" spans="1:6" ht="15" customHeight="1">
      <c r="A3618" s="383"/>
      <c r="B3618" s="382"/>
      <c r="C3618" s="382"/>
      <c r="D3618" s="385"/>
      <c r="E3618" s="382"/>
      <c r="F3618" s="382"/>
    </row>
    <row r="3619" spans="1:6" ht="15" customHeight="1">
      <c r="A3619" s="383"/>
      <c r="B3619" s="382"/>
      <c r="C3619" s="382"/>
      <c r="D3619" s="385"/>
      <c r="E3619" s="382"/>
      <c r="F3619" s="382"/>
    </row>
    <row r="3620" spans="1:6" ht="15" customHeight="1">
      <c r="A3620" s="383"/>
      <c r="B3620" s="382"/>
      <c r="C3620" s="382"/>
      <c r="D3620" s="385"/>
      <c r="E3620" s="382"/>
      <c r="F3620" s="382"/>
    </row>
    <row r="3621" spans="1:6" ht="15" customHeight="1">
      <c r="A3621" s="383"/>
      <c r="B3621" s="382"/>
      <c r="C3621" s="382"/>
      <c r="D3621" s="385"/>
      <c r="E3621" s="382"/>
      <c r="F3621" s="382"/>
    </row>
    <row r="3622" spans="1:6" ht="15" customHeight="1">
      <c r="A3622" s="383"/>
      <c r="B3622" s="382"/>
      <c r="C3622" s="382"/>
      <c r="D3622" s="385"/>
      <c r="E3622" s="382"/>
      <c r="F3622" s="382"/>
    </row>
    <row r="3623" spans="1:6" ht="15" customHeight="1">
      <c r="A3623" s="383"/>
      <c r="B3623" s="382"/>
      <c r="C3623" s="382"/>
      <c r="D3623" s="385"/>
      <c r="E3623" s="382"/>
      <c r="F3623" s="382"/>
    </row>
    <row r="3624" spans="1:6" ht="15" customHeight="1">
      <c r="A3624" s="383"/>
      <c r="B3624" s="382"/>
      <c r="C3624" s="382"/>
      <c r="D3624" s="385"/>
      <c r="E3624" s="382"/>
      <c r="F3624" s="382"/>
    </row>
    <row r="3625" spans="1:6" ht="15" customHeight="1">
      <c r="A3625" s="383"/>
      <c r="B3625" s="382"/>
      <c r="C3625" s="384"/>
      <c r="D3625" s="385"/>
      <c r="E3625" s="382"/>
      <c r="F3625" s="382"/>
    </row>
    <row r="3626" spans="1:6" ht="15" customHeight="1">
      <c r="A3626" s="383"/>
      <c r="B3626" s="382"/>
      <c r="C3626" s="382"/>
      <c r="D3626" s="385"/>
      <c r="E3626" s="382"/>
      <c r="F3626" s="382"/>
    </row>
    <row r="3627" spans="1:6" ht="15" customHeight="1">
      <c r="A3627" s="383"/>
      <c r="B3627" s="382"/>
      <c r="C3627" s="382"/>
      <c r="D3627" s="385"/>
      <c r="E3627" s="382"/>
      <c r="F3627" s="382"/>
    </row>
    <row r="3628" spans="1:6" ht="15" customHeight="1">
      <c r="A3628" s="383"/>
      <c r="B3628" s="382"/>
      <c r="C3628" s="382"/>
      <c r="D3628" s="385"/>
      <c r="E3628" s="382"/>
      <c r="F3628" s="382"/>
    </row>
    <row r="3629" spans="1:6" ht="15" customHeight="1">
      <c r="A3629" s="383"/>
      <c r="B3629" s="382"/>
      <c r="C3629" s="382"/>
      <c r="D3629" s="385"/>
      <c r="E3629" s="382"/>
      <c r="F3629" s="382"/>
    </row>
    <row r="3630" spans="1:6" ht="15" customHeight="1">
      <c r="A3630" s="383"/>
      <c r="B3630" s="382"/>
      <c r="C3630" s="382"/>
      <c r="D3630" s="385"/>
      <c r="E3630" s="382"/>
      <c r="F3630" s="382"/>
    </row>
    <row r="3631" spans="1:6" ht="15" customHeight="1">
      <c r="A3631" s="383"/>
      <c r="B3631" s="382"/>
      <c r="C3631" s="382"/>
      <c r="D3631" s="385"/>
      <c r="E3631" s="382"/>
      <c r="F3631" s="382"/>
    </row>
    <row r="3632" spans="1:6" ht="15" customHeight="1">
      <c r="A3632" s="383"/>
      <c r="B3632" s="382"/>
      <c r="C3632" s="382"/>
      <c r="D3632" s="385"/>
      <c r="E3632" s="382"/>
      <c r="F3632" s="382"/>
    </row>
    <row r="3633" spans="1:6" ht="15" customHeight="1">
      <c r="A3633" s="383"/>
      <c r="B3633" s="382"/>
      <c r="C3633" s="382"/>
      <c r="D3633" s="385"/>
      <c r="E3633" s="382"/>
      <c r="F3633" s="382"/>
    </row>
    <row r="3634" spans="1:6" ht="15" customHeight="1">
      <c r="A3634" s="383"/>
      <c r="B3634" s="382"/>
      <c r="C3634" s="382"/>
      <c r="D3634" s="385"/>
      <c r="E3634" s="382"/>
      <c r="F3634" s="382"/>
    </row>
    <row r="3635" spans="1:6" ht="15" customHeight="1">
      <c r="A3635" s="383"/>
      <c r="B3635" s="382"/>
      <c r="C3635" s="382"/>
      <c r="D3635" s="385"/>
      <c r="E3635" s="382"/>
      <c r="F3635" s="382"/>
    </row>
    <row r="3636" spans="1:6" ht="15" customHeight="1">
      <c r="A3636" s="383"/>
      <c r="B3636" s="382"/>
      <c r="C3636" s="382"/>
      <c r="D3636" s="385"/>
      <c r="E3636" s="382"/>
      <c r="F3636" s="382"/>
    </row>
    <row r="3637" spans="1:6" ht="15" customHeight="1">
      <c r="A3637" s="383"/>
      <c r="B3637" s="382"/>
      <c r="C3637" s="382"/>
      <c r="D3637" s="385"/>
      <c r="E3637" s="382"/>
      <c r="F3637" s="382"/>
    </row>
    <row r="3638" spans="1:6" ht="15" customHeight="1">
      <c r="A3638" s="383"/>
      <c r="B3638" s="382"/>
      <c r="C3638" s="382"/>
      <c r="D3638" s="385"/>
      <c r="E3638" s="382"/>
      <c r="F3638" s="382"/>
    </row>
    <row r="3639" spans="1:6" ht="15" customHeight="1">
      <c r="A3639" s="383"/>
      <c r="B3639" s="382"/>
      <c r="C3639" s="382"/>
      <c r="D3639" s="385"/>
      <c r="E3639" s="382"/>
      <c r="F3639" s="382"/>
    </row>
    <row r="3640" spans="1:6" ht="15" customHeight="1">
      <c r="A3640" s="383"/>
      <c r="B3640" s="382"/>
      <c r="C3640" s="382"/>
      <c r="D3640" s="385"/>
      <c r="E3640" s="382"/>
      <c r="F3640" s="382"/>
    </row>
    <row r="3641" spans="1:6" ht="15" customHeight="1">
      <c r="A3641" s="383"/>
      <c r="B3641" s="382"/>
      <c r="C3641" s="382"/>
      <c r="D3641" s="385"/>
      <c r="E3641" s="382"/>
      <c r="F3641" s="382"/>
    </row>
    <row r="3642" spans="1:6" ht="15" customHeight="1">
      <c r="A3642" s="383"/>
      <c r="B3642" s="382"/>
      <c r="C3642" s="382"/>
      <c r="D3642" s="385"/>
      <c r="E3642" s="382"/>
      <c r="F3642" s="382"/>
    </row>
    <row r="3643" spans="1:6" ht="15" customHeight="1">
      <c r="A3643" s="383"/>
      <c r="B3643" s="382"/>
      <c r="C3643" s="382"/>
      <c r="D3643" s="385"/>
      <c r="E3643" s="382"/>
      <c r="F3643" s="382"/>
    </row>
    <row r="3644" spans="1:6" ht="15" customHeight="1">
      <c r="A3644" s="383"/>
      <c r="B3644" s="382"/>
      <c r="C3644" s="382"/>
      <c r="D3644" s="385"/>
      <c r="E3644" s="382"/>
      <c r="F3644" s="382"/>
    </row>
    <row r="3645" spans="1:6" ht="15" customHeight="1">
      <c r="A3645" s="383"/>
      <c r="B3645" s="382"/>
      <c r="C3645" s="382"/>
      <c r="D3645" s="385"/>
      <c r="E3645" s="382"/>
      <c r="F3645" s="382"/>
    </row>
    <row r="3646" spans="1:6" ht="15" customHeight="1">
      <c r="A3646" s="383"/>
      <c r="B3646" s="382"/>
      <c r="C3646" s="382"/>
      <c r="D3646" s="385"/>
      <c r="E3646" s="382"/>
      <c r="F3646" s="382"/>
    </row>
    <row r="3647" spans="1:6" ht="15" customHeight="1">
      <c r="A3647" s="383"/>
      <c r="B3647" s="382"/>
      <c r="C3647" s="382"/>
      <c r="D3647" s="385"/>
      <c r="E3647" s="382"/>
      <c r="F3647" s="382"/>
    </row>
    <row r="3648" spans="1:6" ht="15" customHeight="1">
      <c r="A3648" s="383"/>
      <c r="B3648" s="382"/>
      <c r="C3648" s="382"/>
      <c r="D3648" s="385"/>
      <c r="E3648" s="382"/>
      <c r="F3648" s="382"/>
    </row>
    <row r="3649" spans="1:6" ht="15" customHeight="1">
      <c r="A3649" s="383"/>
      <c r="B3649" s="382"/>
      <c r="C3649" s="382"/>
      <c r="D3649" s="385"/>
      <c r="E3649" s="382"/>
      <c r="F3649" s="382"/>
    </row>
    <row r="3650" spans="1:6" ht="15" customHeight="1">
      <c r="A3650" s="383"/>
      <c r="B3650" s="382"/>
      <c r="C3650" s="382"/>
      <c r="D3650" s="385"/>
      <c r="E3650" s="382"/>
      <c r="F3650" s="382"/>
    </row>
    <row r="3651" spans="1:6" ht="15" customHeight="1">
      <c r="A3651" s="383"/>
      <c r="B3651" s="382"/>
      <c r="C3651" s="382"/>
      <c r="D3651" s="385"/>
      <c r="E3651" s="382"/>
      <c r="F3651" s="382"/>
    </row>
    <row r="3652" spans="1:6" ht="15" customHeight="1">
      <c r="A3652" s="383"/>
      <c r="B3652" s="382"/>
      <c r="C3652" s="382"/>
      <c r="D3652" s="385"/>
      <c r="E3652" s="382"/>
      <c r="F3652" s="382"/>
    </row>
    <row r="3653" spans="1:6" ht="15" customHeight="1">
      <c r="A3653" s="383"/>
      <c r="B3653" s="382"/>
      <c r="C3653" s="382"/>
      <c r="D3653" s="385"/>
      <c r="E3653" s="382"/>
      <c r="F3653" s="382"/>
    </row>
    <row r="3654" spans="1:6" ht="15" customHeight="1">
      <c r="A3654" s="383"/>
      <c r="B3654" s="382"/>
      <c r="C3654" s="382"/>
      <c r="D3654" s="385"/>
      <c r="E3654" s="382"/>
      <c r="F3654" s="382"/>
    </row>
    <row r="3655" spans="1:6" ht="15" customHeight="1">
      <c r="A3655" s="383"/>
      <c r="B3655" s="382"/>
      <c r="C3655" s="382"/>
      <c r="D3655" s="385"/>
      <c r="E3655" s="382"/>
      <c r="F3655" s="382"/>
    </row>
    <row r="3656" spans="1:6" ht="15" customHeight="1">
      <c r="A3656" s="383"/>
      <c r="B3656" s="382"/>
      <c r="C3656" s="382"/>
      <c r="D3656" s="385"/>
      <c r="E3656" s="382"/>
      <c r="F3656" s="382"/>
    </row>
    <row r="3657" spans="1:6" ht="15" customHeight="1">
      <c r="A3657" s="383"/>
      <c r="B3657" s="382"/>
      <c r="C3657" s="382"/>
      <c r="D3657" s="385"/>
      <c r="E3657" s="382"/>
      <c r="F3657" s="382"/>
    </row>
    <row r="3658" spans="1:6" ht="15" customHeight="1">
      <c r="A3658" s="383"/>
      <c r="B3658" s="382"/>
      <c r="C3658" s="382"/>
      <c r="D3658" s="385"/>
      <c r="E3658" s="382"/>
      <c r="F3658" s="382"/>
    </row>
    <row r="3659" spans="1:6" ht="15" customHeight="1">
      <c r="A3659" s="383"/>
      <c r="B3659" s="382"/>
      <c r="C3659" s="382"/>
      <c r="D3659" s="385"/>
      <c r="E3659" s="382"/>
      <c r="F3659" s="382"/>
    </row>
    <row r="3660" spans="1:6" ht="15" customHeight="1">
      <c r="A3660" s="383"/>
      <c r="B3660" s="382"/>
      <c r="C3660" s="382"/>
      <c r="D3660" s="385"/>
      <c r="E3660" s="382"/>
      <c r="F3660" s="382"/>
    </row>
    <row r="3661" spans="1:6" ht="15" customHeight="1">
      <c r="A3661" s="383"/>
      <c r="B3661" s="382"/>
      <c r="C3661" s="382"/>
      <c r="D3661" s="385"/>
      <c r="E3661" s="382"/>
      <c r="F3661" s="382"/>
    </row>
    <row r="3662" spans="1:6" ht="15" customHeight="1">
      <c r="A3662" s="383"/>
      <c r="B3662" s="382"/>
      <c r="C3662" s="382"/>
      <c r="D3662" s="385"/>
      <c r="E3662" s="382"/>
      <c r="F3662" s="382"/>
    </row>
    <row r="3663" spans="1:6" ht="15" customHeight="1">
      <c r="A3663" s="383"/>
      <c r="B3663" s="382"/>
      <c r="C3663" s="382"/>
      <c r="D3663" s="385"/>
      <c r="E3663" s="382"/>
      <c r="F3663" s="382"/>
    </row>
    <row r="3664" spans="1:6" ht="15" customHeight="1">
      <c r="A3664" s="383"/>
      <c r="B3664" s="382"/>
      <c r="C3664" s="382"/>
      <c r="D3664" s="385"/>
      <c r="E3664" s="382"/>
      <c r="F3664" s="382"/>
    </row>
    <row r="3665" spans="1:6" ht="15" customHeight="1">
      <c r="A3665" s="383"/>
      <c r="B3665" s="382"/>
      <c r="C3665" s="382"/>
      <c r="D3665" s="385"/>
      <c r="E3665" s="382"/>
      <c r="F3665" s="382"/>
    </row>
    <row r="3666" spans="1:6" ht="15" customHeight="1">
      <c r="A3666" s="383"/>
      <c r="B3666" s="382"/>
      <c r="C3666" s="382"/>
      <c r="D3666" s="385"/>
      <c r="E3666" s="382"/>
      <c r="F3666" s="382"/>
    </row>
    <row r="3667" spans="1:6" ht="15" customHeight="1">
      <c r="A3667" s="383"/>
      <c r="B3667" s="382"/>
      <c r="C3667" s="382"/>
      <c r="D3667" s="385"/>
      <c r="E3667" s="382"/>
      <c r="F3667" s="382"/>
    </row>
    <row r="3668" spans="1:6" ht="15" customHeight="1">
      <c r="A3668" s="383"/>
      <c r="B3668" s="382"/>
      <c r="C3668" s="382"/>
      <c r="D3668" s="385"/>
      <c r="E3668" s="382"/>
      <c r="F3668" s="382"/>
    </row>
    <row r="3669" spans="1:6" ht="15" customHeight="1">
      <c r="A3669" s="383"/>
      <c r="B3669" s="382"/>
      <c r="C3669" s="382"/>
      <c r="D3669" s="385"/>
      <c r="E3669" s="382"/>
      <c r="F3669" s="382"/>
    </row>
    <row r="3670" spans="1:6" ht="15" customHeight="1">
      <c r="A3670" s="383"/>
      <c r="B3670" s="382"/>
      <c r="C3670" s="382"/>
      <c r="D3670" s="385"/>
      <c r="E3670" s="382"/>
      <c r="F3670" s="382"/>
    </row>
    <row r="3671" spans="1:6" ht="15" customHeight="1">
      <c r="A3671" s="383"/>
      <c r="B3671" s="382"/>
      <c r="C3671" s="382"/>
      <c r="D3671" s="385"/>
      <c r="E3671" s="382"/>
      <c r="F3671" s="382"/>
    </row>
    <row r="3672" spans="1:6" ht="15" customHeight="1">
      <c r="A3672" s="383"/>
      <c r="B3672" s="382"/>
      <c r="C3672" s="382"/>
      <c r="D3672" s="385"/>
      <c r="E3672" s="382"/>
      <c r="F3672" s="382"/>
    </row>
    <row r="3673" spans="1:6" ht="15" customHeight="1">
      <c r="A3673" s="383"/>
      <c r="B3673" s="382"/>
      <c r="C3673" s="382"/>
      <c r="D3673" s="385"/>
      <c r="E3673" s="382"/>
      <c r="F3673" s="382"/>
    </row>
    <row r="3674" spans="1:6" ht="15" customHeight="1">
      <c r="A3674" s="383"/>
      <c r="B3674" s="382"/>
      <c r="C3674" s="382"/>
      <c r="D3674" s="385"/>
      <c r="E3674" s="382"/>
      <c r="F3674" s="382"/>
    </row>
    <row r="3675" spans="1:6" ht="15" customHeight="1">
      <c r="A3675" s="383"/>
      <c r="B3675" s="382"/>
      <c r="C3675" s="382"/>
      <c r="D3675" s="385"/>
      <c r="E3675" s="382"/>
      <c r="F3675" s="382"/>
    </row>
    <row r="3676" spans="1:6" ht="15" customHeight="1">
      <c r="A3676" s="383"/>
      <c r="B3676" s="382"/>
      <c r="C3676" s="382"/>
      <c r="D3676" s="385"/>
      <c r="E3676" s="382"/>
      <c r="F3676" s="382"/>
    </row>
    <row r="3677" spans="1:6" ht="15" customHeight="1">
      <c r="A3677" s="383"/>
      <c r="B3677" s="382"/>
      <c r="C3677" s="382"/>
      <c r="D3677" s="385"/>
      <c r="E3677" s="382"/>
      <c r="F3677" s="382"/>
    </row>
    <row r="3678" spans="1:6" ht="15" customHeight="1">
      <c r="A3678" s="383"/>
      <c r="B3678" s="382"/>
      <c r="C3678" s="382"/>
      <c r="D3678" s="385"/>
      <c r="E3678" s="382"/>
      <c r="F3678" s="382"/>
    </row>
    <row r="3679" spans="1:6" ht="15" customHeight="1">
      <c r="A3679" s="383"/>
      <c r="B3679" s="382"/>
      <c r="C3679" s="382"/>
      <c r="D3679" s="385"/>
      <c r="E3679" s="382"/>
      <c r="F3679" s="382"/>
    </row>
    <row r="3680" spans="1:6" ht="15" customHeight="1">
      <c r="A3680" s="383"/>
      <c r="B3680" s="382"/>
      <c r="C3680" s="382"/>
      <c r="D3680" s="385"/>
      <c r="E3680" s="382"/>
      <c r="F3680" s="382"/>
    </row>
    <row r="3681" spans="1:6" ht="15" customHeight="1">
      <c r="A3681" s="383"/>
      <c r="B3681" s="382"/>
      <c r="C3681" s="382"/>
      <c r="D3681" s="385"/>
      <c r="E3681" s="382"/>
      <c r="F3681" s="382"/>
    </row>
    <row r="3682" spans="1:6" ht="15" customHeight="1">
      <c r="A3682" s="383"/>
      <c r="B3682" s="382"/>
      <c r="C3682" s="382"/>
      <c r="D3682" s="385"/>
      <c r="E3682" s="382"/>
      <c r="F3682" s="382"/>
    </row>
    <row r="3683" spans="1:6" ht="15" customHeight="1">
      <c r="A3683" s="383"/>
      <c r="B3683" s="382"/>
      <c r="C3683" s="382"/>
      <c r="D3683" s="385"/>
      <c r="E3683" s="382"/>
      <c r="F3683" s="382"/>
    </row>
    <row r="3684" spans="1:6" ht="15" customHeight="1">
      <c r="A3684" s="383"/>
      <c r="B3684" s="382"/>
      <c r="C3684" s="382"/>
      <c r="D3684" s="385"/>
      <c r="E3684" s="382"/>
      <c r="F3684" s="382"/>
    </row>
    <row r="3685" spans="1:6" ht="15" customHeight="1">
      <c r="A3685" s="383"/>
      <c r="B3685" s="382"/>
      <c r="C3685" s="382"/>
      <c r="D3685" s="385"/>
      <c r="E3685" s="382"/>
      <c r="F3685" s="382"/>
    </row>
    <row r="3686" spans="1:6" ht="15" customHeight="1">
      <c r="A3686" s="383"/>
      <c r="B3686" s="382"/>
      <c r="C3686" s="382"/>
      <c r="D3686" s="385"/>
      <c r="E3686" s="382"/>
      <c r="F3686" s="382"/>
    </row>
    <row r="3687" spans="1:6" ht="15" customHeight="1">
      <c r="A3687" s="383"/>
      <c r="B3687" s="382"/>
      <c r="C3687" s="382"/>
      <c r="D3687" s="385"/>
      <c r="E3687" s="382"/>
      <c r="F3687" s="382"/>
    </row>
    <row r="3688" spans="1:6" ht="15" customHeight="1">
      <c r="A3688" s="383"/>
      <c r="B3688" s="382"/>
      <c r="C3688" s="382"/>
      <c r="D3688" s="385"/>
      <c r="E3688" s="382"/>
      <c r="F3688" s="382"/>
    </row>
    <row r="3689" spans="1:6" ht="15" customHeight="1">
      <c r="A3689" s="383"/>
      <c r="B3689" s="382"/>
      <c r="C3689" s="382"/>
      <c r="D3689" s="385"/>
      <c r="E3689" s="382"/>
      <c r="F3689" s="382"/>
    </row>
    <row r="3690" spans="1:6" ht="15" customHeight="1">
      <c r="A3690" s="383"/>
      <c r="B3690" s="382"/>
      <c r="C3690" s="382"/>
      <c r="D3690" s="385"/>
      <c r="E3690" s="382"/>
      <c r="F3690" s="382"/>
    </row>
    <row r="3691" spans="1:6" ht="15" customHeight="1">
      <c r="A3691" s="383"/>
      <c r="B3691" s="382"/>
      <c r="C3691" s="382"/>
      <c r="D3691" s="385"/>
      <c r="E3691" s="382"/>
      <c r="F3691" s="382"/>
    </row>
    <row r="3692" spans="1:6" ht="15" customHeight="1">
      <c r="A3692" s="383"/>
      <c r="B3692" s="382"/>
      <c r="C3692" s="382"/>
      <c r="D3692" s="385"/>
      <c r="E3692" s="382"/>
      <c r="F3692" s="382"/>
    </row>
    <row r="3693" spans="1:6" ht="15" customHeight="1">
      <c r="A3693" s="383"/>
      <c r="B3693" s="382"/>
      <c r="C3693" s="382"/>
      <c r="D3693" s="385"/>
      <c r="E3693" s="382"/>
      <c r="F3693" s="382"/>
    </row>
    <row r="3694" spans="1:6" ht="15" customHeight="1">
      <c r="A3694" s="383"/>
      <c r="B3694" s="382"/>
      <c r="C3694" s="382"/>
      <c r="D3694" s="385"/>
      <c r="E3694" s="382"/>
      <c r="F3694" s="382"/>
    </row>
    <row r="3695" spans="1:6" ht="15" customHeight="1">
      <c r="A3695" s="383"/>
      <c r="B3695" s="382"/>
      <c r="C3695" s="382"/>
      <c r="D3695" s="385"/>
      <c r="E3695" s="382"/>
      <c r="F3695" s="382"/>
    </row>
    <row r="3696" spans="1:6" ht="15" customHeight="1">
      <c r="A3696" s="383"/>
      <c r="B3696" s="382"/>
      <c r="C3696" s="382"/>
      <c r="D3696" s="385"/>
      <c r="E3696" s="382"/>
      <c r="F3696" s="382"/>
    </row>
    <row r="3697" spans="1:6" ht="15" customHeight="1">
      <c r="A3697" s="383"/>
      <c r="B3697" s="382"/>
      <c r="C3697" s="382"/>
      <c r="D3697" s="385"/>
      <c r="E3697" s="382"/>
      <c r="F3697" s="382"/>
    </row>
    <row r="3698" spans="1:6" ht="15" customHeight="1">
      <c r="A3698" s="383"/>
      <c r="B3698" s="382"/>
      <c r="C3698" s="382"/>
      <c r="D3698" s="385"/>
      <c r="E3698" s="382"/>
      <c r="F3698" s="382"/>
    </row>
    <row r="3699" spans="1:6" ht="15" customHeight="1">
      <c r="A3699" s="383"/>
      <c r="B3699" s="382"/>
      <c r="C3699" s="382"/>
      <c r="D3699" s="385"/>
      <c r="E3699" s="382"/>
      <c r="F3699" s="382"/>
    </row>
    <row r="3700" spans="1:6" ht="15" customHeight="1">
      <c r="A3700" s="383"/>
      <c r="B3700" s="382"/>
      <c r="C3700" s="382"/>
      <c r="D3700" s="385"/>
      <c r="E3700" s="382"/>
      <c r="F3700" s="382"/>
    </row>
    <row r="3701" spans="1:6" ht="15" customHeight="1">
      <c r="A3701" s="383"/>
      <c r="B3701" s="382"/>
      <c r="C3701" s="382"/>
      <c r="D3701" s="385"/>
      <c r="E3701" s="382"/>
      <c r="F3701" s="382"/>
    </row>
    <row r="3702" spans="1:6" ht="15" customHeight="1">
      <c r="A3702" s="383"/>
      <c r="B3702" s="382"/>
      <c r="C3702" s="382"/>
      <c r="D3702" s="385"/>
      <c r="E3702" s="382"/>
      <c r="F3702" s="382"/>
    </row>
    <row r="3703" spans="1:6" ht="15" customHeight="1">
      <c r="A3703" s="383"/>
      <c r="B3703" s="382"/>
      <c r="C3703" s="382"/>
      <c r="D3703" s="385"/>
      <c r="E3703" s="382"/>
      <c r="F3703" s="382"/>
    </row>
    <row r="3704" spans="1:6" ht="15" customHeight="1">
      <c r="A3704" s="383"/>
      <c r="B3704" s="382"/>
      <c r="C3704" s="382"/>
      <c r="D3704" s="385"/>
      <c r="E3704" s="382"/>
      <c r="F3704" s="382"/>
    </row>
    <row r="3705" spans="1:6" ht="15" customHeight="1">
      <c r="A3705" s="383"/>
      <c r="B3705" s="382"/>
      <c r="C3705" s="382"/>
      <c r="D3705" s="385"/>
      <c r="E3705" s="382"/>
      <c r="F3705" s="382"/>
    </row>
    <row r="3706" spans="1:6" ht="15" customHeight="1">
      <c r="A3706" s="383"/>
      <c r="B3706" s="382"/>
      <c r="C3706" s="382"/>
      <c r="D3706" s="385"/>
      <c r="E3706" s="382"/>
      <c r="F3706" s="382"/>
    </row>
    <row r="3707" spans="1:6" ht="15" customHeight="1">
      <c r="A3707" s="383"/>
      <c r="B3707" s="382"/>
      <c r="C3707" s="382"/>
      <c r="D3707" s="385"/>
      <c r="E3707" s="382"/>
      <c r="F3707" s="382"/>
    </row>
    <row r="3708" spans="1:6" ht="15" customHeight="1">
      <c r="A3708" s="383"/>
      <c r="B3708" s="382"/>
      <c r="C3708" s="382"/>
      <c r="D3708" s="385"/>
      <c r="E3708" s="382"/>
      <c r="F3708" s="382"/>
    </row>
    <row r="3709" spans="1:6" ht="15" customHeight="1">
      <c r="A3709" s="383"/>
      <c r="B3709" s="382"/>
      <c r="C3709" s="382"/>
      <c r="D3709" s="385"/>
      <c r="E3709" s="382"/>
      <c r="F3709" s="382"/>
    </row>
    <row r="3710" spans="1:6" ht="15" customHeight="1">
      <c r="A3710" s="383"/>
      <c r="B3710" s="382"/>
      <c r="C3710" s="382"/>
      <c r="D3710" s="385"/>
      <c r="E3710" s="382"/>
      <c r="F3710" s="382"/>
    </row>
    <row r="3711" spans="1:6" ht="15" customHeight="1">
      <c r="A3711" s="383"/>
      <c r="B3711" s="382"/>
      <c r="C3711" s="382"/>
      <c r="D3711" s="385"/>
      <c r="E3711" s="382"/>
      <c r="F3711" s="382"/>
    </row>
    <row r="3712" spans="1:6" ht="15" customHeight="1">
      <c r="A3712" s="383"/>
      <c r="B3712" s="382"/>
      <c r="C3712" s="382"/>
      <c r="D3712" s="385"/>
      <c r="E3712" s="382"/>
      <c r="F3712" s="382"/>
    </row>
    <row r="3713" spans="1:6" ht="15" customHeight="1">
      <c r="A3713" s="383"/>
      <c r="B3713" s="382"/>
      <c r="C3713" s="382"/>
      <c r="D3713" s="385"/>
      <c r="E3713" s="382"/>
      <c r="F3713" s="382"/>
    </row>
    <row r="3714" spans="1:6" ht="15" customHeight="1">
      <c r="A3714" s="383"/>
      <c r="B3714" s="382"/>
      <c r="C3714" s="382"/>
      <c r="D3714" s="385"/>
      <c r="E3714" s="382"/>
      <c r="F3714" s="382"/>
    </row>
    <row r="3715" spans="1:6" ht="15" customHeight="1">
      <c r="A3715" s="383"/>
      <c r="B3715" s="382"/>
      <c r="C3715" s="382"/>
      <c r="D3715" s="385"/>
      <c r="E3715" s="382"/>
      <c r="F3715" s="382"/>
    </row>
    <row r="3716" spans="1:6" ht="15" customHeight="1">
      <c r="A3716" s="383"/>
      <c r="B3716" s="382"/>
      <c r="C3716" s="382"/>
      <c r="D3716" s="385"/>
      <c r="E3716" s="382"/>
      <c r="F3716" s="382"/>
    </row>
    <row r="3717" spans="1:6" ht="15" customHeight="1">
      <c r="A3717" s="383"/>
      <c r="B3717" s="382"/>
      <c r="C3717" s="382"/>
      <c r="D3717" s="385"/>
      <c r="E3717" s="382"/>
      <c r="F3717" s="382"/>
    </row>
    <row r="3718" spans="1:6" ht="15" customHeight="1">
      <c r="A3718" s="383"/>
      <c r="B3718" s="382"/>
      <c r="C3718" s="382"/>
      <c r="D3718" s="385"/>
      <c r="E3718" s="382"/>
      <c r="F3718" s="382"/>
    </row>
    <row r="3719" spans="1:6" ht="15" customHeight="1">
      <c r="A3719" s="383"/>
      <c r="B3719" s="382"/>
      <c r="C3719" s="382"/>
      <c r="D3719" s="385"/>
      <c r="E3719" s="382"/>
      <c r="F3719" s="382"/>
    </row>
    <row r="3720" spans="1:6" ht="15" customHeight="1">
      <c r="A3720" s="383"/>
      <c r="B3720" s="382"/>
      <c r="C3720" s="382"/>
      <c r="D3720" s="385"/>
      <c r="E3720" s="382"/>
      <c r="F3720" s="382"/>
    </row>
    <row r="3721" spans="1:6" ht="15" customHeight="1">
      <c r="A3721" s="383"/>
      <c r="B3721" s="382"/>
      <c r="C3721" s="382"/>
      <c r="D3721" s="385"/>
      <c r="E3721" s="382"/>
      <c r="F3721" s="382"/>
    </row>
    <row r="3722" spans="1:6" ht="15" customHeight="1">
      <c r="A3722" s="383"/>
      <c r="B3722" s="382"/>
      <c r="C3722" s="382"/>
      <c r="D3722" s="385"/>
      <c r="E3722" s="382"/>
      <c r="F3722" s="382"/>
    </row>
    <row r="3723" spans="1:6" ht="15" customHeight="1">
      <c r="A3723" s="383"/>
      <c r="B3723" s="382"/>
      <c r="C3723" s="382"/>
      <c r="D3723" s="385"/>
      <c r="E3723" s="382"/>
      <c r="F3723" s="382"/>
    </row>
    <row r="3724" spans="1:6" ht="15" customHeight="1">
      <c r="A3724" s="383"/>
      <c r="B3724" s="382"/>
      <c r="C3724" s="382"/>
      <c r="D3724" s="385"/>
      <c r="E3724" s="382"/>
      <c r="F3724" s="382"/>
    </row>
    <row r="3725" spans="1:6" ht="15" customHeight="1">
      <c r="A3725" s="383"/>
      <c r="B3725" s="382"/>
      <c r="C3725" s="382"/>
      <c r="D3725" s="385"/>
      <c r="E3725" s="382"/>
      <c r="F3725" s="382"/>
    </row>
    <row r="3726" spans="1:6" ht="15" customHeight="1">
      <c r="A3726" s="383"/>
      <c r="B3726" s="382"/>
      <c r="C3726" s="382"/>
      <c r="D3726" s="385"/>
      <c r="E3726" s="382"/>
      <c r="F3726" s="382"/>
    </row>
    <row r="3727" spans="1:6" ht="15" customHeight="1">
      <c r="A3727" s="383"/>
      <c r="B3727" s="382"/>
      <c r="C3727" s="382"/>
      <c r="D3727" s="385"/>
      <c r="E3727" s="382"/>
      <c r="F3727" s="382"/>
    </row>
    <row r="3728" spans="1:6" ht="15" customHeight="1">
      <c r="A3728" s="383"/>
      <c r="B3728" s="382"/>
      <c r="C3728" s="382"/>
      <c r="D3728" s="385"/>
      <c r="E3728" s="382"/>
      <c r="F3728" s="382"/>
    </row>
    <row r="3729" spans="1:6" ht="15" customHeight="1">
      <c r="A3729" s="383"/>
      <c r="B3729" s="382"/>
      <c r="C3729" s="382"/>
      <c r="D3729" s="385"/>
      <c r="E3729" s="382"/>
      <c r="F3729" s="382"/>
    </row>
    <row r="3730" spans="1:6" ht="15" customHeight="1">
      <c r="A3730" s="383"/>
      <c r="B3730" s="382"/>
      <c r="C3730" s="382"/>
      <c r="D3730" s="385"/>
      <c r="E3730" s="382"/>
      <c r="F3730" s="382"/>
    </row>
    <row r="3731" spans="1:6" ht="15" customHeight="1">
      <c r="A3731" s="383"/>
      <c r="B3731" s="382"/>
      <c r="C3731" s="382"/>
      <c r="D3731" s="385"/>
      <c r="E3731" s="382"/>
      <c r="F3731" s="382"/>
    </row>
    <row r="3732" spans="1:6" ht="15" customHeight="1">
      <c r="A3732" s="383"/>
      <c r="B3732" s="382"/>
      <c r="C3732" s="382"/>
      <c r="D3732" s="385"/>
      <c r="E3732" s="382"/>
      <c r="F3732" s="382"/>
    </row>
    <row r="3733" spans="1:6" ht="15" customHeight="1">
      <c r="A3733" s="383"/>
      <c r="B3733" s="382"/>
      <c r="C3733" s="382"/>
      <c r="D3733" s="385"/>
      <c r="E3733" s="382"/>
      <c r="F3733" s="382"/>
    </row>
    <row r="3734" spans="1:6" ht="15" customHeight="1">
      <c r="A3734" s="383"/>
      <c r="B3734" s="382"/>
      <c r="C3734" s="382"/>
      <c r="D3734" s="385"/>
      <c r="E3734" s="382"/>
      <c r="F3734" s="382"/>
    </row>
    <row r="3735" spans="1:6" ht="15" customHeight="1">
      <c r="A3735" s="383"/>
      <c r="B3735" s="382"/>
      <c r="C3735" s="382"/>
      <c r="D3735" s="385"/>
      <c r="E3735" s="382"/>
      <c r="F3735" s="382"/>
    </row>
    <row r="3736" spans="1:6" ht="15" customHeight="1">
      <c r="A3736" s="383"/>
      <c r="B3736" s="382"/>
      <c r="C3736" s="382"/>
      <c r="D3736" s="385"/>
      <c r="E3736" s="382"/>
      <c r="F3736" s="382"/>
    </row>
    <row r="3737" spans="1:6" ht="15" customHeight="1">
      <c r="A3737" s="383"/>
      <c r="B3737" s="382"/>
      <c r="C3737" s="382"/>
      <c r="D3737" s="385"/>
      <c r="E3737" s="382"/>
      <c r="F3737" s="382"/>
    </row>
    <row r="3738" spans="1:6" ht="15" customHeight="1">
      <c r="A3738" s="383"/>
      <c r="B3738" s="382"/>
      <c r="C3738" s="382"/>
      <c r="D3738" s="385"/>
      <c r="E3738" s="382"/>
      <c r="F3738" s="382"/>
    </row>
    <row r="3739" spans="1:6" ht="15" customHeight="1">
      <c r="A3739" s="383"/>
      <c r="B3739" s="382"/>
      <c r="C3739" s="382"/>
      <c r="D3739" s="385"/>
      <c r="E3739" s="382"/>
      <c r="F3739" s="382"/>
    </row>
    <row r="3740" spans="1:6" ht="15" customHeight="1">
      <c r="A3740" s="383"/>
      <c r="B3740" s="382"/>
      <c r="C3740" s="382"/>
      <c r="D3740" s="385"/>
      <c r="E3740" s="382"/>
      <c r="F3740" s="382"/>
    </row>
    <row r="3741" spans="1:6" ht="15" customHeight="1">
      <c r="A3741" s="383"/>
      <c r="B3741" s="382"/>
      <c r="C3741" s="382"/>
      <c r="D3741" s="385"/>
      <c r="E3741" s="382"/>
      <c r="F3741" s="382"/>
    </row>
    <row r="3742" spans="1:6" ht="15" customHeight="1">
      <c r="A3742" s="383"/>
      <c r="B3742" s="382"/>
      <c r="C3742" s="382"/>
      <c r="D3742" s="385"/>
      <c r="E3742" s="382"/>
      <c r="F3742" s="382"/>
    </row>
    <row r="3743" spans="1:6" ht="15" customHeight="1">
      <c r="A3743" s="383"/>
      <c r="B3743" s="382"/>
      <c r="C3743" s="382"/>
      <c r="D3743" s="385"/>
      <c r="E3743" s="382"/>
      <c r="F3743" s="382"/>
    </row>
    <row r="3744" spans="1:6" ht="15" customHeight="1">
      <c r="A3744" s="383"/>
      <c r="B3744" s="382"/>
      <c r="C3744" s="382"/>
      <c r="D3744" s="385"/>
      <c r="E3744" s="382"/>
      <c r="F3744" s="382"/>
    </row>
    <row r="3745" spans="1:6" ht="15" customHeight="1">
      <c r="A3745" s="383"/>
      <c r="B3745" s="382"/>
      <c r="C3745" s="382"/>
      <c r="D3745" s="385"/>
      <c r="E3745" s="382"/>
      <c r="F3745" s="382"/>
    </row>
    <row r="3746" spans="1:6" ht="15" customHeight="1">
      <c r="A3746" s="383"/>
      <c r="B3746" s="382"/>
      <c r="C3746" s="382"/>
      <c r="D3746" s="385"/>
      <c r="E3746" s="382"/>
      <c r="F3746" s="382"/>
    </row>
    <row r="3747" spans="1:6" ht="15" customHeight="1">
      <c r="A3747" s="383"/>
      <c r="B3747" s="382"/>
      <c r="C3747" s="382"/>
      <c r="D3747" s="385"/>
      <c r="E3747" s="382"/>
      <c r="F3747" s="382"/>
    </row>
    <row r="3748" spans="1:6" ht="15" customHeight="1">
      <c r="A3748" s="383"/>
      <c r="B3748" s="382"/>
      <c r="C3748" s="382"/>
      <c r="D3748" s="385"/>
      <c r="E3748" s="382"/>
      <c r="F3748" s="382"/>
    </row>
    <row r="3749" spans="1:6" ht="15" customHeight="1">
      <c r="A3749" s="383"/>
      <c r="B3749" s="382"/>
      <c r="C3749" s="382"/>
      <c r="D3749" s="385"/>
      <c r="E3749" s="382"/>
      <c r="F3749" s="382"/>
    </row>
    <row r="3750" spans="1:6" ht="15" customHeight="1">
      <c r="A3750" s="383"/>
      <c r="B3750" s="382"/>
      <c r="C3750" s="382"/>
      <c r="D3750" s="385"/>
      <c r="E3750" s="382"/>
      <c r="F3750" s="382"/>
    </row>
    <row r="3751" spans="1:6" ht="15" customHeight="1">
      <c r="A3751" s="383"/>
      <c r="B3751" s="382"/>
      <c r="C3751" s="382"/>
      <c r="D3751" s="385"/>
      <c r="E3751" s="382"/>
      <c r="F3751" s="382"/>
    </row>
    <row r="3752" spans="1:6" ht="15" customHeight="1">
      <c r="A3752" s="383"/>
      <c r="B3752" s="382"/>
      <c r="C3752" s="382"/>
      <c r="D3752" s="385"/>
      <c r="E3752" s="382"/>
      <c r="F3752" s="382"/>
    </row>
    <row r="3753" spans="1:6" ht="15" customHeight="1">
      <c r="A3753" s="383"/>
      <c r="B3753" s="382"/>
      <c r="C3753" s="382"/>
      <c r="D3753" s="385"/>
      <c r="E3753" s="382"/>
      <c r="F3753" s="382"/>
    </row>
    <row r="3754" spans="1:6" ht="15" customHeight="1">
      <c r="A3754" s="383"/>
      <c r="B3754" s="382"/>
      <c r="C3754" s="382"/>
      <c r="D3754" s="385"/>
      <c r="E3754" s="382"/>
      <c r="F3754" s="382"/>
    </row>
    <row r="3755" spans="1:6" ht="15" customHeight="1">
      <c r="A3755" s="383"/>
      <c r="B3755" s="382"/>
      <c r="C3755" s="382"/>
      <c r="D3755" s="385"/>
      <c r="E3755" s="382"/>
      <c r="F3755" s="382"/>
    </row>
    <row r="3756" spans="1:6" ht="15" customHeight="1">
      <c r="A3756" s="383"/>
      <c r="B3756" s="382"/>
      <c r="C3756" s="382"/>
      <c r="D3756" s="385"/>
      <c r="E3756" s="382"/>
      <c r="F3756" s="382"/>
    </row>
    <row r="3757" spans="1:6" ht="15" customHeight="1">
      <c r="A3757" s="383"/>
      <c r="B3757" s="382"/>
      <c r="C3757" s="382"/>
      <c r="D3757" s="385"/>
      <c r="E3757" s="382"/>
      <c r="F3757" s="382"/>
    </row>
    <row r="3758" spans="1:6" ht="15" customHeight="1">
      <c r="A3758" s="383"/>
      <c r="B3758" s="382"/>
      <c r="C3758" s="382"/>
      <c r="D3758" s="385"/>
      <c r="E3758" s="382"/>
      <c r="F3758" s="382"/>
    </row>
    <row r="3759" spans="1:6" ht="15" customHeight="1">
      <c r="A3759" s="383"/>
      <c r="B3759" s="382"/>
      <c r="C3759" s="382"/>
      <c r="D3759" s="385"/>
      <c r="E3759" s="382"/>
      <c r="F3759" s="382"/>
    </row>
    <row r="3760" spans="1:6" ht="15" customHeight="1">
      <c r="A3760" s="383"/>
      <c r="B3760" s="382"/>
      <c r="C3760" s="382"/>
      <c r="D3760" s="385"/>
      <c r="E3760" s="382"/>
      <c r="F3760" s="382"/>
    </row>
    <row r="3761" spans="1:6" ht="15" customHeight="1">
      <c r="A3761" s="383"/>
      <c r="B3761" s="382"/>
      <c r="C3761" s="382"/>
      <c r="D3761" s="385"/>
      <c r="E3761" s="382"/>
      <c r="F3761" s="382"/>
    </row>
    <row r="3762" spans="1:6" ht="15" customHeight="1">
      <c r="A3762" s="383"/>
      <c r="B3762" s="382"/>
      <c r="C3762" s="382"/>
      <c r="D3762" s="385"/>
      <c r="E3762" s="382"/>
      <c r="F3762" s="382"/>
    </row>
    <row r="3763" spans="1:6" ht="15" customHeight="1">
      <c r="A3763" s="383"/>
      <c r="B3763" s="382"/>
      <c r="C3763" s="382"/>
      <c r="D3763" s="385"/>
      <c r="E3763" s="382"/>
      <c r="F3763" s="382"/>
    </row>
    <row r="3764" spans="1:6" ht="15" customHeight="1">
      <c r="A3764" s="383"/>
      <c r="B3764" s="382"/>
      <c r="C3764" s="382"/>
      <c r="D3764" s="385"/>
      <c r="E3764" s="382"/>
      <c r="F3764" s="382"/>
    </row>
    <row r="3765" spans="1:6" ht="15" customHeight="1">
      <c r="A3765" s="383"/>
      <c r="B3765" s="382"/>
      <c r="C3765" s="382"/>
      <c r="D3765" s="385"/>
      <c r="E3765" s="382"/>
      <c r="F3765" s="382"/>
    </row>
    <row r="3766" spans="1:6" ht="15" customHeight="1">
      <c r="A3766" s="383"/>
      <c r="B3766" s="382"/>
      <c r="C3766" s="382"/>
      <c r="D3766" s="385"/>
      <c r="E3766" s="382"/>
      <c r="F3766" s="382"/>
    </row>
    <row r="3767" spans="1:6" ht="15" customHeight="1">
      <c r="A3767" s="383"/>
      <c r="B3767" s="382"/>
      <c r="C3767" s="382"/>
      <c r="D3767" s="385"/>
      <c r="E3767" s="382"/>
      <c r="F3767" s="382"/>
    </row>
    <row r="3768" spans="1:6" ht="15" customHeight="1">
      <c r="A3768" s="383"/>
      <c r="B3768" s="382"/>
      <c r="C3768" s="382"/>
      <c r="D3768" s="385"/>
      <c r="E3768" s="382"/>
      <c r="F3768" s="382"/>
    </row>
    <row r="3769" spans="1:6" ht="15" customHeight="1">
      <c r="A3769" s="383"/>
      <c r="B3769" s="382"/>
      <c r="C3769" s="382"/>
      <c r="D3769" s="385"/>
      <c r="E3769" s="382"/>
      <c r="F3769" s="382"/>
    </row>
    <row r="3770" spans="1:6" ht="15" customHeight="1">
      <c r="A3770" s="383"/>
      <c r="B3770" s="382"/>
      <c r="C3770" s="382"/>
      <c r="D3770" s="385"/>
      <c r="E3770" s="382"/>
      <c r="F3770" s="382"/>
    </row>
    <row r="3771" spans="1:6" ht="15" customHeight="1">
      <c r="A3771" s="383"/>
      <c r="B3771" s="382"/>
      <c r="C3771" s="382"/>
      <c r="D3771" s="385"/>
      <c r="E3771" s="382"/>
      <c r="F3771" s="382"/>
    </row>
    <row r="3772" spans="1:6" ht="15" customHeight="1">
      <c r="A3772" s="383"/>
      <c r="B3772" s="382"/>
      <c r="C3772" s="382"/>
      <c r="D3772" s="385"/>
      <c r="E3772" s="382"/>
      <c r="F3772" s="382"/>
    </row>
    <row r="3773" spans="1:6" ht="15" customHeight="1">
      <c r="A3773" s="383"/>
      <c r="B3773" s="382"/>
      <c r="C3773" s="382"/>
      <c r="D3773" s="385"/>
      <c r="E3773" s="382"/>
      <c r="F3773" s="382"/>
    </row>
    <row r="3774" spans="1:6" ht="15" customHeight="1">
      <c r="A3774" s="383"/>
      <c r="B3774" s="382"/>
      <c r="C3774" s="382"/>
      <c r="D3774" s="385"/>
      <c r="E3774" s="382"/>
      <c r="F3774" s="382"/>
    </row>
    <row r="3775" spans="1:6" ht="15" customHeight="1">
      <c r="A3775" s="383"/>
      <c r="B3775" s="382"/>
      <c r="C3775" s="382"/>
      <c r="D3775" s="385"/>
      <c r="E3775" s="382"/>
      <c r="F3775" s="382"/>
    </row>
    <row r="3776" spans="1:6" ht="15" customHeight="1">
      <c r="A3776" s="383"/>
      <c r="B3776" s="382"/>
      <c r="C3776" s="382"/>
      <c r="D3776" s="385"/>
      <c r="E3776" s="382"/>
      <c r="F3776" s="382"/>
    </row>
    <row r="3777" spans="1:6" ht="15" customHeight="1">
      <c r="A3777" s="383"/>
      <c r="B3777" s="382"/>
      <c r="C3777" s="382"/>
      <c r="D3777" s="385"/>
      <c r="E3777" s="382"/>
      <c r="F3777" s="382"/>
    </row>
    <row r="3778" spans="1:6" ht="15" customHeight="1">
      <c r="A3778" s="383"/>
      <c r="B3778" s="382"/>
      <c r="C3778" s="382"/>
      <c r="D3778" s="385"/>
      <c r="E3778" s="382"/>
      <c r="F3778" s="382"/>
    </row>
    <row r="3779" spans="1:6" ht="15" customHeight="1">
      <c r="A3779" s="383"/>
      <c r="B3779" s="382"/>
      <c r="C3779" s="382"/>
      <c r="D3779" s="385"/>
      <c r="E3779" s="382"/>
      <c r="F3779" s="382"/>
    </row>
    <row r="3780" spans="1:6" ht="15" customHeight="1">
      <c r="A3780" s="383"/>
      <c r="B3780" s="382"/>
      <c r="C3780" s="382"/>
      <c r="D3780" s="385"/>
      <c r="E3780" s="382"/>
      <c r="F3780" s="382"/>
    </row>
    <row r="3781" spans="1:6" ht="15" customHeight="1">
      <c r="A3781" s="383"/>
      <c r="B3781" s="382"/>
      <c r="C3781" s="382"/>
      <c r="D3781" s="385"/>
      <c r="E3781" s="382"/>
      <c r="F3781" s="382"/>
    </row>
    <row r="3782" spans="1:6" ht="15" customHeight="1">
      <c r="A3782" s="383"/>
      <c r="B3782" s="382"/>
      <c r="C3782" s="382"/>
      <c r="D3782" s="385"/>
      <c r="E3782" s="382"/>
      <c r="F3782" s="382"/>
    </row>
    <row r="3783" spans="1:6" ht="15" customHeight="1">
      <c r="A3783" s="383"/>
      <c r="B3783" s="382"/>
      <c r="C3783" s="382"/>
      <c r="D3783" s="385"/>
      <c r="E3783" s="382"/>
      <c r="F3783" s="382"/>
    </row>
    <row r="3784" spans="1:6" ht="15" customHeight="1">
      <c r="A3784" s="383"/>
      <c r="B3784" s="382"/>
      <c r="C3784" s="382"/>
      <c r="D3784" s="385"/>
      <c r="E3784" s="382"/>
      <c r="F3784" s="382"/>
    </row>
    <row r="3785" spans="1:6" ht="15" customHeight="1">
      <c r="A3785" s="383"/>
      <c r="B3785" s="382"/>
      <c r="C3785" s="382"/>
      <c r="D3785" s="385"/>
      <c r="E3785" s="382"/>
      <c r="F3785" s="382"/>
    </row>
    <row r="3786" spans="1:6" ht="15" customHeight="1">
      <c r="A3786" s="383"/>
      <c r="B3786" s="382"/>
      <c r="C3786" s="382"/>
      <c r="D3786" s="385"/>
      <c r="E3786" s="382"/>
      <c r="F3786" s="382"/>
    </row>
    <row r="3787" spans="1:6" ht="15" customHeight="1">
      <c r="A3787" s="383"/>
      <c r="B3787" s="382"/>
      <c r="C3787" s="382"/>
      <c r="D3787" s="385"/>
      <c r="E3787" s="382"/>
      <c r="F3787" s="382"/>
    </row>
    <row r="3788" spans="1:6" ht="15" customHeight="1">
      <c r="A3788" s="383"/>
      <c r="B3788" s="382"/>
      <c r="C3788" s="382"/>
      <c r="D3788" s="385"/>
      <c r="E3788" s="382"/>
      <c r="F3788" s="382"/>
    </row>
    <row r="3789" spans="1:6" ht="15" customHeight="1">
      <c r="A3789" s="383"/>
      <c r="B3789" s="382"/>
      <c r="C3789" s="382"/>
      <c r="D3789" s="385"/>
      <c r="E3789" s="382"/>
      <c r="F3789" s="382"/>
    </row>
    <row r="3790" spans="1:6" ht="15" customHeight="1">
      <c r="A3790" s="383"/>
      <c r="B3790" s="382"/>
      <c r="C3790" s="382"/>
      <c r="D3790" s="385"/>
      <c r="E3790" s="382"/>
      <c r="F3790" s="382"/>
    </row>
    <row r="3791" spans="1:6" ht="15" customHeight="1">
      <c r="A3791" s="383"/>
      <c r="B3791" s="382"/>
      <c r="C3791" s="382"/>
      <c r="D3791" s="385"/>
      <c r="E3791" s="382"/>
      <c r="F3791" s="382"/>
    </row>
    <row r="3792" spans="1:6" ht="15" customHeight="1">
      <c r="A3792" s="383"/>
      <c r="B3792" s="382"/>
      <c r="C3792" s="382"/>
      <c r="D3792" s="385"/>
      <c r="E3792" s="382"/>
      <c r="F3792" s="382"/>
    </row>
    <row r="3793" spans="1:6" ht="15" customHeight="1">
      <c r="A3793" s="383"/>
      <c r="B3793" s="382"/>
      <c r="C3793" s="382"/>
      <c r="D3793" s="385"/>
      <c r="E3793" s="382"/>
      <c r="F3793" s="382"/>
    </row>
    <row r="3794" spans="1:6" ht="15" customHeight="1">
      <c r="A3794" s="383"/>
      <c r="B3794" s="382"/>
      <c r="C3794" s="382"/>
      <c r="D3794" s="385"/>
      <c r="E3794" s="382"/>
      <c r="F3794" s="382"/>
    </row>
    <row r="3795" spans="1:6" ht="15" customHeight="1">
      <c r="A3795" s="383"/>
      <c r="B3795" s="382"/>
      <c r="C3795" s="382"/>
      <c r="D3795" s="385"/>
      <c r="E3795" s="382"/>
      <c r="F3795" s="382"/>
    </row>
    <row r="3796" spans="1:6" ht="15" customHeight="1">
      <c r="A3796" s="383"/>
      <c r="B3796" s="382"/>
      <c r="C3796" s="382"/>
      <c r="D3796" s="385"/>
      <c r="E3796" s="382"/>
      <c r="F3796" s="382"/>
    </row>
    <row r="3797" spans="1:6" ht="15" customHeight="1">
      <c r="A3797" s="383"/>
      <c r="B3797" s="382"/>
      <c r="C3797" s="382"/>
      <c r="D3797" s="385"/>
      <c r="E3797" s="382"/>
      <c r="F3797" s="382"/>
    </row>
    <row r="3798" spans="1:6" ht="15" customHeight="1">
      <c r="A3798" s="383"/>
      <c r="B3798" s="382"/>
      <c r="C3798" s="382"/>
      <c r="D3798" s="385"/>
      <c r="E3798" s="382"/>
      <c r="F3798" s="382"/>
    </row>
    <row r="3799" spans="1:6" ht="15" customHeight="1">
      <c r="A3799" s="383"/>
      <c r="B3799" s="382"/>
      <c r="C3799" s="382"/>
      <c r="D3799" s="385"/>
      <c r="E3799" s="382"/>
      <c r="F3799" s="382"/>
    </row>
    <row r="3800" spans="1:6" ht="15" customHeight="1">
      <c r="A3800" s="383"/>
      <c r="B3800" s="382"/>
      <c r="C3800" s="382"/>
      <c r="D3800" s="385"/>
      <c r="E3800" s="382"/>
      <c r="F3800" s="382"/>
    </row>
    <row r="3801" spans="1:6" ht="15" customHeight="1">
      <c r="A3801" s="383"/>
      <c r="B3801" s="382"/>
      <c r="C3801" s="382"/>
      <c r="D3801" s="385"/>
      <c r="E3801" s="382"/>
      <c r="F3801" s="382"/>
    </row>
    <row r="3802" spans="1:6" ht="15" customHeight="1">
      <c r="A3802" s="383"/>
      <c r="B3802" s="382"/>
      <c r="C3802" s="382"/>
      <c r="D3802" s="385"/>
      <c r="E3802" s="382"/>
      <c r="F3802" s="382"/>
    </row>
    <row r="3803" spans="1:6" ht="15" customHeight="1">
      <c r="A3803" s="383"/>
      <c r="B3803" s="382"/>
      <c r="C3803" s="382"/>
      <c r="D3803" s="385"/>
      <c r="E3803" s="382"/>
      <c r="F3803" s="382"/>
    </row>
    <row r="3804" spans="1:6" ht="15" customHeight="1">
      <c r="A3804" s="383"/>
      <c r="B3804" s="382"/>
      <c r="C3804" s="382"/>
      <c r="D3804" s="385"/>
      <c r="E3804" s="382"/>
      <c r="F3804" s="382"/>
    </row>
    <row r="3805" spans="1:6" ht="15" customHeight="1">
      <c r="A3805" s="383"/>
      <c r="B3805" s="382"/>
      <c r="C3805" s="382"/>
      <c r="D3805" s="385"/>
      <c r="E3805" s="382"/>
      <c r="F3805" s="382"/>
    </row>
    <row r="3806" spans="1:6" ht="15" customHeight="1">
      <c r="A3806" s="383"/>
      <c r="B3806" s="382"/>
      <c r="C3806" s="382"/>
      <c r="D3806" s="385"/>
      <c r="E3806" s="382"/>
      <c r="F3806" s="382"/>
    </row>
    <row r="3807" spans="1:6" ht="15" customHeight="1">
      <c r="A3807" s="383"/>
      <c r="B3807" s="382"/>
      <c r="C3807" s="382"/>
      <c r="D3807" s="385"/>
      <c r="E3807" s="382"/>
      <c r="F3807" s="382"/>
    </row>
    <row r="3808" spans="1:6" ht="15" customHeight="1">
      <c r="A3808" s="383"/>
      <c r="B3808" s="382"/>
      <c r="C3808" s="382"/>
      <c r="D3808" s="385"/>
      <c r="E3808" s="382"/>
      <c r="F3808" s="382"/>
    </row>
    <row r="3809" spans="1:6" ht="15" customHeight="1">
      <c r="A3809" s="383"/>
      <c r="B3809" s="382"/>
      <c r="C3809" s="382"/>
      <c r="D3809" s="385"/>
      <c r="E3809" s="382"/>
      <c r="F3809" s="382"/>
    </row>
    <row r="3810" spans="1:6" ht="15" customHeight="1">
      <c r="A3810" s="383"/>
      <c r="B3810" s="382"/>
      <c r="C3810" s="382"/>
      <c r="D3810" s="385"/>
      <c r="E3810" s="382"/>
      <c r="F3810" s="382"/>
    </row>
    <row r="3811" spans="1:6" ht="15" customHeight="1">
      <c r="A3811" s="383"/>
      <c r="B3811" s="382"/>
      <c r="C3811" s="382"/>
      <c r="D3811" s="385"/>
      <c r="E3811" s="382"/>
      <c r="F3811" s="382"/>
    </row>
    <row r="3812" spans="1:6" ht="15" customHeight="1">
      <c r="A3812" s="383"/>
      <c r="B3812" s="382"/>
      <c r="C3812" s="382"/>
      <c r="D3812" s="385"/>
      <c r="E3812" s="382"/>
      <c r="F3812" s="382"/>
    </row>
    <row r="3813" spans="1:6" ht="15" customHeight="1">
      <c r="A3813" s="383"/>
      <c r="B3813" s="382"/>
      <c r="C3813" s="382"/>
      <c r="D3813" s="385"/>
      <c r="E3813" s="382"/>
      <c r="F3813" s="382"/>
    </row>
    <row r="3814" spans="1:6" ht="15" customHeight="1">
      <c r="A3814" s="383"/>
      <c r="B3814" s="382"/>
      <c r="C3814" s="382"/>
      <c r="D3814" s="385"/>
      <c r="E3814" s="382"/>
      <c r="F3814" s="382"/>
    </row>
    <row r="3815" spans="1:6" ht="15" customHeight="1">
      <c r="A3815" s="383"/>
      <c r="B3815" s="382"/>
      <c r="C3815" s="382"/>
      <c r="D3815" s="385"/>
      <c r="E3815" s="382"/>
      <c r="F3815" s="382"/>
    </row>
    <row r="3816" spans="1:6" ht="15" customHeight="1">
      <c r="A3816" s="383"/>
      <c r="B3816" s="382"/>
      <c r="C3816" s="382"/>
      <c r="D3816" s="385"/>
      <c r="E3816" s="382"/>
      <c r="F3816" s="382"/>
    </row>
    <row r="3817" spans="1:6" ht="15" customHeight="1">
      <c r="A3817" s="383"/>
      <c r="B3817" s="382"/>
      <c r="C3817" s="382"/>
      <c r="D3817" s="385"/>
      <c r="E3817" s="382"/>
      <c r="F3817" s="382"/>
    </row>
    <row r="3818" spans="1:6" ht="15" customHeight="1">
      <c r="A3818" s="383"/>
      <c r="B3818" s="382"/>
      <c r="C3818" s="382"/>
      <c r="D3818" s="385"/>
      <c r="E3818" s="382"/>
      <c r="F3818" s="382"/>
    </row>
    <row r="3819" spans="1:6" ht="15" customHeight="1">
      <c r="A3819" s="383"/>
      <c r="B3819" s="382"/>
      <c r="C3819" s="382"/>
      <c r="D3819" s="385"/>
      <c r="E3819" s="382"/>
      <c r="F3819" s="382"/>
    </row>
    <row r="3820" spans="1:6" ht="15" customHeight="1">
      <c r="A3820" s="383"/>
      <c r="B3820" s="382"/>
      <c r="C3820" s="382"/>
      <c r="D3820" s="385"/>
      <c r="E3820" s="382"/>
      <c r="F3820" s="382"/>
    </row>
    <row r="3821" spans="1:6" ht="15" customHeight="1">
      <c r="A3821" s="383"/>
      <c r="B3821" s="382"/>
      <c r="C3821" s="382"/>
      <c r="D3821" s="385"/>
      <c r="E3821" s="382"/>
      <c r="F3821" s="382"/>
    </row>
    <row r="3822" spans="1:6" ht="15" customHeight="1">
      <c r="A3822" s="383"/>
      <c r="B3822" s="382"/>
      <c r="C3822" s="382"/>
      <c r="D3822" s="385"/>
      <c r="E3822" s="382"/>
      <c r="F3822" s="382"/>
    </row>
    <row r="3823" spans="1:6" ht="15" customHeight="1">
      <c r="A3823" s="383"/>
      <c r="B3823" s="382"/>
      <c r="C3823" s="382"/>
      <c r="D3823" s="385"/>
      <c r="E3823" s="382"/>
      <c r="F3823" s="382"/>
    </row>
    <row r="3824" spans="1:6" ht="15" customHeight="1">
      <c r="A3824" s="383"/>
      <c r="B3824" s="382"/>
      <c r="C3824" s="382"/>
      <c r="D3824" s="385"/>
      <c r="E3824" s="382"/>
      <c r="F3824" s="382"/>
    </row>
    <row r="3825" spans="1:6" ht="15" customHeight="1">
      <c r="A3825" s="383"/>
      <c r="B3825" s="382"/>
      <c r="C3825" s="382"/>
      <c r="D3825" s="385"/>
      <c r="E3825" s="382"/>
      <c r="F3825" s="382"/>
    </row>
    <row r="3826" spans="1:6" ht="15" customHeight="1">
      <c r="A3826" s="383"/>
      <c r="B3826" s="382"/>
      <c r="C3826" s="382"/>
      <c r="D3826" s="385"/>
      <c r="E3826" s="382"/>
      <c r="F3826" s="382"/>
    </row>
    <row r="3827" spans="1:6" ht="15" customHeight="1">
      <c r="A3827" s="383"/>
      <c r="B3827" s="382"/>
      <c r="C3827" s="382"/>
      <c r="D3827" s="385"/>
      <c r="E3827" s="382"/>
      <c r="F3827" s="382"/>
    </row>
    <row r="3828" spans="1:6" ht="15" customHeight="1">
      <c r="A3828" s="383"/>
      <c r="B3828" s="382"/>
      <c r="C3828" s="382"/>
      <c r="D3828" s="385"/>
      <c r="E3828" s="382"/>
      <c r="F3828" s="382"/>
    </row>
    <row r="3829" spans="1:6" ht="15" customHeight="1">
      <c r="A3829" s="383"/>
      <c r="B3829" s="382"/>
      <c r="C3829" s="382"/>
      <c r="D3829" s="385"/>
      <c r="E3829" s="382"/>
      <c r="F3829" s="382"/>
    </row>
    <row r="3830" spans="1:6" ht="15" customHeight="1">
      <c r="A3830" s="383"/>
      <c r="B3830" s="382"/>
      <c r="C3830" s="382"/>
      <c r="D3830" s="385"/>
      <c r="E3830" s="382"/>
      <c r="F3830" s="382"/>
    </row>
    <row r="3831" spans="1:6" ht="15" customHeight="1">
      <c r="A3831" s="383"/>
      <c r="B3831" s="382"/>
      <c r="C3831" s="382"/>
      <c r="D3831" s="385"/>
      <c r="E3831" s="382"/>
      <c r="F3831" s="382"/>
    </row>
    <row r="3832" spans="1:6" ht="15" customHeight="1">
      <c r="A3832" s="383"/>
      <c r="B3832" s="382"/>
      <c r="C3832" s="382"/>
      <c r="D3832" s="385"/>
      <c r="E3832" s="382"/>
      <c r="F3832" s="382"/>
    </row>
    <row r="3833" spans="1:6" ht="15" customHeight="1">
      <c r="A3833" s="383"/>
      <c r="B3833" s="382"/>
      <c r="C3833" s="382"/>
      <c r="D3833" s="385"/>
      <c r="E3833" s="382"/>
      <c r="F3833" s="382"/>
    </row>
    <row r="3834" spans="1:6" ht="15" customHeight="1">
      <c r="A3834" s="383"/>
      <c r="B3834" s="382"/>
      <c r="C3834" s="382"/>
      <c r="D3834" s="385"/>
      <c r="E3834" s="382"/>
      <c r="F3834" s="382"/>
    </row>
    <row r="3835" spans="1:6" ht="15" customHeight="1">
      <c r="A3835" s="383"/>
      <c r="B3835" s="382"/>
      <c r="C3835" s="382"/>
      <c r="D3835" s="385"/>
      <c r="E3835" s="382"/>
      <c r="F3835" s="382"/>
    </row>
    <row r="3836" spans="1:6" ht="15" customHeight="1">
      <c r="A3836" s="383"/>
      <c r="B3836" s="382"/>
      <c r="C3836" s="382"/>
      <c r="D3836" s="385"/>
      <c r="E3836" s="382"/>
      <c r="F3836" s="382"/>
    </row>
    <row r="3837" spans="1:6" ht="15" customHeight="1">
      <c r="A3837" s="383"/>
      <c r="B3837" s="382"/>
      <c r="C3837" s="382"/>
      <c r="D3837" s="385"/>
      <c r="E3837" s="382"/>
      <c r="F3837" s="382"/>
    </row>
    <row r="3838" spans="1:6" ht="15" customHeight="1">
      <c r="A3838" s="383"/>
      <c r="B3838" s="382"/>
      <c r="C3838" s="382"/>
      <c r="D3838" s="385"/>
      <c r="E3838" s="382"/>
      <c r="F3838" s="382"/>
    </row>
    <row r="3839" spans="1:6" ht="15" customHeight="1">
      <c r="A3839" s="383"/>
      <c r="B3839" s="382"/>
      <c r="C3839" s="382"/>
      <c r="D3839" s="385"/>
      <c r="E3839" s="382"/>
      <c r="F3839" s="382"/>
    </row>
    <row r="3840" spans="1:6" ht="15" customHeight="1">
      <c r="A3840" s="383"/>
      <c r="B3840" s="382"/>
      <c r="C3840" s="382"/>
      <c r="D3840" s="385"/>
      <c r="E3840" s="382"/>
      <c r="F3840" s="382"/>
    </row>
    <row r="3841" spans="1:6" ht="15" customHeight="1">
      <c r="A3841" s="383"/>
      <c r="B3841" s="382"/>
      <c r="C3841" s="382"/>
      <c r="D3841" s="385"/>
      <c r="E3841" s="382"/>
      <c r="F3841" s="382"/>
    </row>
    <row r="3842" spans="1:6" ht="15" customHeight="1">
      <c r="A3842" s="383"/>
      <c r="B3842" s="382"/>
      <c r="C3842" s="382"/>
      <c r="D3842" s="385"/>
      <c r="E3842" s="382"/>
      <c r="F3842" s="382"/>
    </row>
    <row r="3843" spans="1:6" ht="15" customHeight="1">
      <c r="A3843" s="383"/>
      <c r="B3843" s="382"/>
      <c r="C3843" s="382"/>
      <c r="D3843" s="385"/>
      <c r="E3843" s="382"/>
      <c r="F3843" s="382"/>
    </row>
    <row r="3844" spans="1:6" ht="15" customHeight="1">
      <c r="A3844" s="383"/>
      <c r="B3844" s="382"/>
      <c r="C3844" s="382"/>
      <c r="D3844" s="385"/>
      <c r="E3844" s="382"/>
      <c r="F3844" s="382"/>
    </row>
    <row r="3845" spans="1:6" ht="15" customHeight="1">
      <c r="A3845" s="383"/>
      <c r="B3845" s="382"/>
      <c r="C3845" s="382"/>
      <c r="D3845" s="385"/>
      <c r="E3845" s="382"/>
      <c r="F3845" s="382"/>
    </row>
    <row r="3846" spans="1:6" ht="15" customHeight="1">
      <c r="A3846" s="383"/>
      <c r="B3846" s="382"/>
      <c r="C3846" s="382"/>
      <c r="D3846" s="385"/>
      <c r="E3846" s="382"/>
      <c r="F3846" s="382"/>
    </row>
    <row r="3847" spans="1:6" ht="15" customHeight="1">
      <c r="A3847" s="383"/>
      <c r="B3847" s="382"/>
      <c r="C3847" s="382"/>
      <c r="D3847" s="385"/>
      <c r="E3847" s="382"/>
      <c r="F3847" s="382"/>
    </row>
    <row r="3848" spans="1:6" ht="15" customHeight="1">
      <c r="A3848" s="383"/>
      <c r="B3848" s="382"/>
      <c r="C3848" s="382"/>
      <c r="D3848" s="385"/>
      <c r="E3848" s="382"/>
      <c r="F3848" s="382"/>
    </row>
    <row r="3849" spans="1:6" ht="15" customHeight="1">
      <c r="A3849" s="383"/>
      <c r="B3849" s="382"/>
      <c r="C3849" s="382"/>
      <c r="D3849" s="385"/>
      <c r="E3849" s="382"/>
      <c r="F3849" s="382"/>
    </row>
    <row r="3850" spans="1:6" ht="15" customHeight="1">
      <c r="A3850" s="383"/>
      <c r="B3850" s="382"/>
      <c r="C3850" s="382"/>
      <c r="D3850" s="385"/>
      <c r="E3850" s="382"/>
      <c r="F3850" s="382"/>
    </row>
    <row r="3851" spans="1:6" ht="15" customHeight="1">
      <c r="A3851" s="383"/>
      <c r="B3851" s="382"/>
      <c r="C3851" s="382"/>
      <c r="D3851" s="385"/>
      <c r="E3851" s="382"/>
      <c r="F3851" s="382"/>
    </row>
    <row r="3852" spans="1:6" ht="15" customHeight="1">
      <c r="A3852" s="383"/>
      <c r="B3852" s="382"/>
      <c r="C3852" s="382"/>
      <c r="D3852" s="385"/>
      <c r="E3852" s="382"/>
      <c r="F3852" s="382"/>
    </row>
    <row r="3853" spans="1:6" ht="15" customHeight="1">
      <c r="A3853" s="383"/>
      <c r="B3853" s="382"/>
      <c r="C3853" s="382"/>
      <c r="D3853" s="385"/>
      <c r="E3853" s="382"/>
      <c r="F3853" s="382"/>
    </row>
    <row r="3854" spans="1:6" ht="15" customHeight="1">
      <c r="A3854" s="383"/>
      <c r="B3854" s="382"/>
      <c r="C3854" s="382"/>
      <c r="D3854" s="385"/>
      <c r="E3854" s="382"/>
      <c r="F3854" s="382"/>
    </row>
    <row r="3855" spans="1:6" ht="15" customHeight="1">
      <c r="A3855" s="383"/>
      <c r="B3855" s="382"/>
      <c r="C3855" s="382"/>
      <c r="D3855" s="385"/>
      <c r="E3855" s="382"/>
      <c r="F3855" s="382"/>
    </row>
    <row r="3856" spans="1:6" ht="15" customHeight="1">
      <c r="A3856" s="383"/>
      <c r="B3856" s="382"/>
      <c r="C3856" s="382"/>
      <c r="D3856" s="385"/>
      <c r="E3856" s="382"/>
      <c r="F3856" s="382"/>
    </row>
    <row r="3857" spans="1:6" ht="15" customHeight="1">
      <c r="A3857" s="383"/>
      <c r="B3857" s="382"/>
      <c r="C3857" s="382"/>
      <c r="D3857" s="385"/>
      <c r="E3857" s="382"/>
      <c r="F3857" s="382"/>
    </row>
    <row r="3858" spans="1:6" ht="15" customHeight="1">
      <c r="A3858" s="383"/>
      <c r="B3858" s="382"/>
      <c r="C3858" s="382"/>
      <c r="D3858" s="385"/>
      <c r="E3858" s="382"/>
      <c r="F3858" s="382"/>
    </row>
    <row r="3859" spans="1:6" ht="15" customHeight="1">
      <c r="A3859" s="383"/>
      <c r="B3859" s="382"/>
      <c r="C3859" s="382"/>
      <c r="D3859" s="385"/>
      <c r="E3859" s="382"/>
      <c r="F3859" s="382"/>
    </row>
    <row r="3860" spans="1:6" ht="15" customHeight="1">
      <c r="A3860" s="383"/>
      <c r="B3860" s="382"/>
      <c r="C3860" s="382"/>
      <c r="D3860" s="385"/>
      <c r="E3860" s="382"/>
      <c r="F3860" s="382"/>
    </row>
    <row r="3861" spans="1:6" ht="15" customHeight="1">
      <c r="A3861" s="383"/>
      <c r="B3861" s="382"/>
      <c r="C3861" s="382"/>
      <c r="D3861" s="385"/>
      <c r="E3861" s="382"/>
      <c r="F3861" s="382"/>
    </row>
    <row r="3862" spans="1:6" ht="15" customHeight="1">
      <c r="A3862" s="383"/>
      <c r="B3862" s="382"/>
      <c r="C3862" s="382"/>
      <c r="D3862" s="385"/>
      <c r="E3862" s="382"/>
      <c r="F3862" s="382"/>
    </row>
    <row r="3863" spans="1:6" ht="15" customHeight="1">
      <c r="A3863" s="383"/>
      <c r="B3863" s="382"/>
      <c r="C3863" s="382"/>
      <c r="D3863" s="385"/>
      <c r="E3863" s="382"/>
      <c r="F3863" s="382"/>
    </row>
    <row r="3864" spans="1:6" ht="15" customHeight="1">
      <c r="A3864" s="383"/>
      <c r="B3864" s="382"/>
      <c r="C3864" s="382"/>
      <c r="D3864" s="385"/>
      <c r="E3864" s="382"/>
      <c r="F3864" s="382"/>
    </row>
    <row r="3865" spans="1:6" ht="15" customHeight="1">
      <c r="A3865" s="383"/>
      <c r="B3865" s="382"/>
      <c r="C3865" s="382"/>
      <c r="D3865" s="385"/>
      <c r="E3865" s="382"/>
      <c r="F3865" s="382"/>
    </row>
    <row r="3866" spans="1:6" ht="15" customHeight="1">
      <c r="A3866" s="383"/>
      <c r="B3866" s="382"/>
      <c r="C3866" s="382"/>
      <c r="D3866" s="385"/>
      <c r="E3866" s="382"/>
      <c r="F3866" s="382"/>
    </row>
    <row r="3867" spans="1:6" ht="15" customHeight="1">
      <c r="A3867" s="383"/>
      <c r="B3867" s="382"/>
      <c r="C3867" s="382"/>
      <c r="D3867" s="385"/>
      <c r="E3867" s="382"/>
      <c r="F3867" s="382"/>
    </row>
    <row r="3868" spans="1:6" ht="15" customHeight="1">
      <c r="A3868" s="383"/>
      <c r="B3868" s="382"/>
      <c r="C3868" s="382"/>
      <c r="D3868" s="385"/>
      <c r="E3868" s="382"/>
      <c r="F3868" s="382"/>
    </row>
    <row r="3869" spans="1:6" ht="15" customHeight="1">
      <c r="A3869" s="383"/>
      <c r="B3869" s="382"/>
      <c r="C3869" s="382"/>
      <c r="D3869" s="385"/>
      <c r="E3869" s="382"/>
      <c r="F3869" s="382"/>
    </row>
    <row r="3870" spans="1:6" ht="15" customHeight="1">
      <c r="A3870" s="383"/>
      <c r="B3870" s="382"/>
      <c r="C3870" s="382"/>
      <c r="D3870" s="385"/>
      <c r="E3870" s="382"/>
      <c r="F3870" s="382"/>
    </row>
    <row r="3871" spans="1:6" ht="15" customHeight="1">
      <c r="A3871" s="383"/>
      <c r="B3871" s="382"/>
      <c r="C3871" s="382"/>
      <c r="D3871" s="385"/>
      <c r="E3871" s="382"/>
      <c r="F3871" s="382"/>
    </row>
    <row r="3872" spans="1:6" ht="15" customHeight="1">
      <c r="A3872" s="383"/>
      <c r="B3872" s="382"/>
      <c r="C3872" s="382"/>
      <c r="D3872" s="385"/>
      <c r="E3872" s="382"/>
      <c r="F3872" s="382"/>
    </row>
    <row r="3873" spans="1:6" ht="15" customHeight="1">
      <c r="A3873" s="383"/>
      <c r="B3873" s="382"/>
      <c r="C3873" s="382"/>
      <c r="D3873" s="385"/>
      <c r="E3873" s="382"/>
      <c r="F3873" s="382"/>
    </row>
    <row r="3874" spans="1:6" ht="15" customHeight="1">
      <c r="A3874" s="383"/>
      <c r="B3874" s="382"/>
      <c r="C3874" s="382"/>
      <c r="D3874" s="385"/>
      <c r="E3874" s="382"/>
      <c r="F3874" s="382"/>
    </row>
    <row r="3875" spans="1:6" ht="15" customHeight="1">
      <c r="A3875" s="383"/>
      <c r="B3875" s="382"/>
      <c r="C3875" s="382"/>
      <c r="D3875" s="385"/>
      <c r="E3875" s="382"/>
      <c r="F3875" s="382"/>
    </row>
    <row r="3876" spans="1:6" ht="15" customHeight="1">
      <c r="A3876" s="383"/>
      <c r="B3876" s="382"/>
      <c r="C3876" s="382"/>
      <c r="D3876" s="385"/>
      <c r="E3876" s="382"/>
      <c r="F3876" s="382"/>
    </row>
    <row r="3877" spans="1:6" ht="15" customHeight="1">
      <c r="A3877" s="383"/>
      <c r="B3877" s="382"/>
      <c r="C3877" s="382"/>
      <c r="D3877" s="385"/>
      <c r="E3877" s="382"/>
      <c r="F3877" s="382"/>
    </row>
    <row r="3879" spans="1:6" ht="15" customHeight="1" thickBot="1">
      <c r="A3879" s="361"/>
      <c r="B3879" s="403"/>
      <c r="C3879" s="381"/>
      <c r="D3879" s="418"/>
      <c r="E3879" s="403"/>
      <c r="F3879" s="381"/>
    </row>
    <row r="3880" spans="1:6" ht="15" customHeight="1" thickBot="1">
      <c r="B3880" s="404"/>
      <c r="C3880" s="379"/>
      <c r="D3880" s="419"/>
      <c r="E3880" s="404"/>
      <c r="F3880" s="379"/>
    </row>
    <row r="3881" spans="1:6" ht="15" customHeight="1" thickBot="1">
      <c r="B3881" s="404"/>
      <c r="C3881" s="379"/>
      <c r="D3881" s="419"/>
      <c r="E3881" s="404"/>
      <c r="F3881" s="379"/>
    </row>
    <row r="3882" spans="1:6" ht="15" customHeight="1" thickBot="1">
      <c r="B3882" s="404"/>
      <c r="C3882" s="379"/>
      <c r="D3882" s="419"/>
      <c r="E3882" s="404"/>
      <c r="F3882" s="379"/>
    </row>
    <row r="3883" spans="1:6" ht="15" customHeight="1" thickBot="1">
      <c r="B3883" s="404"/>
      <c r="C3883" s="379"/>
      <c r="D3883" s="419"/>
      <c r="E3883" s="404"/>
      <c r="F3883" s="379"/>
    </row>
    <row r="3884" spans="1:6" ht="15" customHeight="1" thickBot="1">
      <c r="B3884" s="404"/>
      <c r="C3884" s="379"/>
      <c r="D3884" s="419"/>
      <c r="E3884" s="404"/>
      <c r="F3884" s="379"/>
    </row>
    <row r="3885" spans="1:6" ht="15" customHeight="1" thickBot="1">
      <c r="B3885" s="404"/>
      <c r="C3885" s="379"/>
      <c r="D3885" s="419"/>
      <c r="E3885" s="404"/>
      <c r="F3885" s="379"/>
    </row>
    <row r="3886" spans="1:6" ht="15" customHeight="1" thickBot="1">
      <c r="B3886" s="404"/>
      <c r="C3886" s="379"/>
      <c r="D3886" s="419"/>
      <c r="E3886" s="404"/>
      <c r="F3886" s="379"/>
    </row>
    <row r="3887" spans="1:6" ht="15" customHeight="1" thickBot="1">
      <c r="B3887" s="404"/>
      <c r="C3887" s="379"/>
      <c r="D3887" s="419"/>
      <c r="E3887" s="404"/>
      <c r="F3887" s="379"/>
    </row>
    <row r="3888" spans="1:6" ht="15" customHeight="1" thickBot="1">
      <c r="B3888" s="404"/>
      <c r="C3888" s="379"/>
      <c r="D3888" s="419"/>
      <c r="E3888" s="404"/>
      <c r="F3888" s="379"/>
    </row>
    <row r="3889" spans="2:6" ht="15" customHeight="1" thickBot="1">
      <c r="B3889" s="404"/>
      <c r="C3889" s="379"/>
      <c r="D3889" s="419"/>
      <c r="E3889" s="404"/>
      <c r="F3889" s="379"/>
    </row>
    <row r="3890" spans="2:6" ht="15" customHeight="1" thickBot="1">
      <c r="B3890" s="404"/>
      <c r="C3890" s="379"/>
      <c r="D3890" s="419"/>
      <c r="E3890" s="404"/>
      <c r="F3890" s="379"/>
    </row>
    <row r="3891" spans="2:6" ht="15" customHeight="1" thickBot="1">
      <c r="B3891" s="404"/>
      <c r="C3891" s="379"/>
      <c r="D3891" s="419"/>
      <c r="E3891" s="404"/>
      <c r="F3891" s="379"/>
    </row>
    <row r="3892" spans="2:6" ht="15" customHeight="1" thickBot="1">
      <c r="B3892" s="404"/>
      <c r="C3892" s="379"/>
      <c r="D3892" s="419"/>
      <c r="E3892" s="404"/>
      <c r="F3892" s="379"/>
    </row>
    <row r="3893" spans="2:6" ht="15" customHeight="1" thickBot="1">
      <c r="B3893" s="404"/>
      <c r="C3893" s="379"/>
      <c r="D3893" s="419"/>
      <c r="E3893" s="404"/>
      <c r="F3893" s="379"/>
    </row>
    <row r="3894" spans="2:6" ht="15" customHeight="1" thickBot="1">
      <c r="B3894" s="404"/>
      <c r="C3894" s="379"/>
      <c r="D3894" s="419"/>
      <c r="E3894" s="404"/>
      <c r="F3894" s="379"/>
    </row>
    <row r="3895" spans="2:6" ht="15" customHeight="1" thickBot="1">
      <c r="B3895" s="404"/>
      <c r="C3895" s="379"/>
      <c r="D3895" s="419"/>
      <c r="E3895" s="404"/>
      <c r="F3895" s="379"/>
    </row>
    <row r="3896" spans="2:6" ht="15" customHeight="1" thickBot="1">
      <c r="B3896" s="404"/>
      <c r="C3896" s="379"/>
      <c r="D3896" s="419"/>
      <c r="E3896" s="404"/>
      <c r="F3896" s="379"/>
    </row>
    <row r="3897" spans="2:6" ht="15" customHeight="1" thickBot="1">
      <c r="B3897" s="404"/>
      <c r="C3897" s="379"/>
      <c r="D3897" s="419"/>
      <c r="E3897" s="404"/>
      <c r="F3897" s="379"/>
    </row>
    <row r="3898" spans="2:6" ht="15" customHeight="1" thickBot="1">
      <c r="B3898" s="404"/>
      <c r="C3898" s="379"/>
      <c r="D3898" s="419"/>
      <c r="E3898" s="404"/>
      <c r="F3898" s="379"/>
    </row>
    <row r="3899" spans="2:6" ht="15" customHeight="1" thickBot="1">
      <c r="B3899" s="404"/>
      <c r="C3899" s="379"/>
      <c r="D3899" s="419"/>
      <c r="E3899" s="404"/>
      <c r="F3899" s="379"/>
    </row>
    <row r="3900" spans="2:6" ht="15" customHeight="1" thickBot="1">
      <c r="B3900" s="404"/>
      <c r="C3900" s="379"/>
      <c r="D3900" s="419"/>
      <c r="E3900" s="404"/>
      <c r="F3900" s="379"/>
    </row>
    <row r="3901" spans="2:6" ht="15" customHeight="1" thickBot="1">
      <c r="B3901" s="404"/>
      <c r="C3901" s="379"/>
      <c r="D3901" s="419"/>
      <c r="E3901" s="404"/>
      <c r="F3901" s="379"/>
    </row>
    <row r="3902" spans="2:6" ht="15" customHeight="1" thickBot="1">
      <c r="B3902" s="404"/>
      <c r="C3902" s="379"/>
      <c r="D3902" s="419"/>
      <c r="E3902" s="404"/>
      <c r="F3902" s="379"/>
    </row>
    <row r="3903" spans="2:6" ht="15" customHeight="1" thickBot="1">
      <c r="B3903" s="404"/>
      <c r="C3903" s="379"/>
      <c r="D3903" s="419"/>
      <c r="E3903" s="404"/>
      <c r="F3903" s="379"/>
    </row>
    <row r="3904" spans="2:6" ht="15" customHeight="1" thickBot="1">
      <c r="B3904" s="404"/>
      <c r="C3904" s="379"/>
      <c r="D3904" s="419"/>
      <c r="E3904" s="404"/>
      <c r="F3904" s="379"/>
    </row>
    <row r="3905" spans="2:6" ht="15" customHeight="1" thickBot="1">
      <c r="B3905" s="404"/>
      <c r="C3905" s="379"/>
      <c r="D3905" s="419"/>
      <c r="E3905" s="404"/>
      <c r="F3905" s="379"/>
    </row>
    <row r="3906" spans="2:6" ht="15" customHeight="1" thickBot="1">
      <c r="B3906" s="404"/>
      <c r="C3906" s="379"/>
      <c r="D3906" s="419"/>
      <c r="E3906" s="404"/>
      <c r="F3906" s="379"/>
    </row>
    <row r="3907" spans="2:6" ht="15" customHeight="1" thickBot="1">
      <c r="B3907" s="404"/>
      <c r="C3907" s="379"/>
      <c r="D3907" s="419"/>
      <c r="E3907" s="404"/>
      <c r="F3907" s="379"/>
    </row>
    <row r="3908" spans="2:6" ht="15" customHeight="1" thickBot="1">
      <c r="B3908" s="404"/>
      <c r="C3908" s="379"/>
      <c r="D3908" s="419"/>
      <c r="E3908" s="404"/>
      <c r="F3908" s="379"/>
    </row>
    <row r="3909" spans="2:6" ht="15" customHeight="1" thickBot="1">
      <c r="B3909" s="404"/>
      <c r="C3909" s="379"/>
      <c r="D3909" s="419"/>
      <c r="E3909" s="404"/>
      <c r="F3909" s="379"/>
    </row>
    <row r="3910" spans="2:6" ht="15" customHeight="1" thickBot="1">
      <c r="B3910" s="404"/>
      <c r="C3910" s="379"/>
      <c r="D3910" s="419"/>
      <c r="E3910" s="404"/>
      <c r="F3910" s="379"/>
    </row>
    <row r="3911" spans="2:6" ht="15" customHeight="1" thickBot="1">
      <c r="B3911" s="404"/>
      <c r="C3911" s="379"/>
      <c r="D3911" s="419"/>
      <c r="E3911" s="404"/>
      <c r="F3911" s="379"/>
    </row>
    <row r="3912" spans="2:6" ht="15" customHeight="1" thickBot="1">
      <c r="B3912" s="404"/>
      <c r="C3912" s="379"/>
      <c r="D3912" s="419"/>
      <c r="E3912" s="404"/>
      <c r="F3912" s="379"/>
    </row>
    <row r="3913" spans="2:6" ht="15" customHeight="1" thickBot="1">
      <c r="B3913" s="404"/>
      <c r="C3913" s="379"/>
      <c r="D3913" s="419"/>
      <c r="E3913" s="404"/>
      <c r="F3913" s="379"/>
    </row>
    <row r="3914" spans="2:6" ht="15" customHeight="1" thickBot="1">
      <c r="B3914" s="404"/>
      <c r="C3914" s="379"/>
      <c r="D3914" s="419"/>
      <c r="E3914" s="404"/>
      <c r="F3914" s="379"/>
    </row>
    <row r="3915" spans="2:6" ht="15" customHeight="1" thickBot="1">
      <c r="B3915" s="404"/>
      <c r="C3915" s="379"/>
      <c r="D3915" s="419"/>
      <c r="E3915" s="404"/>
      <c r="F3915" s="379"/>
    </row>
    <row r="3916" spans="2:6" ht="15" customHeight="1" thickBot="1">
      <c r="B3916" s="404"/>
      <c r="C3916" s="379"/>
      <c r="D3916" s="419"/>
      <c r="E3916" s="404"/>
      <c r="F3916" s="379"/>
    </row>
    <row r="3917" spans="2:6" ht="15" customHeight="1" thickBot="1">
      <c r="B3917" s="404"/>
      <c r="C3917" s="379"/>
      <c r="D3917" s="419"/>
      <c r="E3917" s="404"/>
      <c r="F3917" s="379"/>
    </row>
    <row r="3918" spans="2:6" ht="15" customHeight="1" thickBot="1">
      <c r="B3918" s="404"/>
      <c r="C3918" s="379"/>
      <c r="D3918" s="419"/>
      <c r="E3918" s="404"/>
      <c r="F3918" s="379"/>
    </row>
    <row r="3919" spans="2:6" ht="15" customHeight="1" thickBot="1">
      <c r="B3919" s="404"/>
      <c r="C3919" s="379"/>
      <c r="D3919" s="419"/>
      <c r="E3919" s="404"/>
      <c r="F3919" s="379"/>
    </row>
    <row r="3920" spans="2:6" ht="15" customHeight="1" thickBot="1">
      <c r="B3920" s="404"/>
      <c r="C3920" s="379"/>
      <c r="D3920" s="419"/>
      <c r="E3920" s="404"/>
      <c r="F3920" s="379"/>
    </row>
    <row r="3921" spans="2:6" ht="15" customHeight="1" thickBot="1">
      <c r="B3921" s="404"/>
      <c r="C3921" s="379"/>
      <c r="D3921" s="419"/>
      <c r="E3921" s="404"/>
      <c r="F3921" s="379"/>
    </row>
    <row r="3922" spans="2:6" ht="15" customHeight="1" thickBot="1">
      <c r="B3922" s="404"/>
      <c r="C3922" s="379"/>
      <c r="D3922" s="419"/>
      <c r="E3922" s="404"/>
      <c r="F3922" s="379"/>
    </row>
    <row r="3923" spans="2:6" ht="15" customHeight="1" thickBot="1">
      <c r="B3923" s="404"/>
      <c r="C3923" s="379"/>
      <c r="D3923" s="419"/>
      <c r="E3923" s="404"/>
      <c r="F3923" s="379"/>
    </row>
    <row r="3924" spans="2:6" ht="15" customHeight="1" thickBot="1">
      <c r="B3924" s="404"/>
      <c r="C3924" s="379"/>
      <c r="D3924" s="419"/>
      <c r="E3924" s="404"/>
      <c r="F3924" s="379"/>
    </row>
    <row r="3925" spans="2:6" ht="15" customHeight="1" thickBot="1">
      <c r="B3925" s="404"/>
      <c r="C3925" s="379"/>
      <c r="D3925" s="419"/>
      <c r="E3925" s="404"/>
      <c r="F3925" s="379"/>
    </row>
    <row r="3926" spans="2:6" ht="15" customHeight="1" thickBot="1">
      <c r="B3926" s="404"/>
      <c r="C3926" s="379"/>
      <c r="D3926" s="419"/>
      <c r="E3926" s="404"/>
      <c r="F3926" s="379"/>
    </row>
    <row r="3927" spans="2:6" ht="15" customHeight="1" thickBot="1">
      <c r="B3927" s="404"/>
      <c r="C3927" s="379"/>
      <c r="D3927" s="419"/>
      <c r="E3927" s="404"/>
      <c r="F3927" s="379"/>
    </row>
    <row r="3928" spans="2:6" ht="15" customHeight="1" thickBot="1">
      <c r="B3928" s="404"/>
      <c r="C3928" s="379"/>
      <c r="D3928" s="419"/>
      <c r="E3928" s="404"/>
      <c r="F3928" s="379"/>
    </row>
    <row r="3929" spans="2:6" ht="15" customHeight="1" thickBot="1">
      <c r="B3929" s="404"/>
      <c r="C3929" s="379"/>
      <c r="D3929" s="419"/>
      <c r="E3929" s="404"/>
      <c r="F3929" s="379"/>
    </row>
    <row r="3930" spans="2:6" ht="15" customHeight="1" thickBot="1">
      <c r="B3930" s="404"/>
      <c r="C3930" s="379"/>
      <c r="D3930" s="419"/>
      <c r="E3930" s="404"/>
      <c r="F3930" s="379"/>
    </row>
    <row r="3931" spans="2:6" ht="15" customHeight="1" thickBot="1">
      <c r="B3931" s="404"/>
      <c r="C3931" s="379"/>
      <c r="D3931" s="419"/>
      <c r="E3931" s="404"/>
      <c r="F3931" s="379"/>
    </row>
    <row r="3932" spans="2:6" ht="15" customHeight="1" thickBot="1">
      <c r="B3932" s="404"/>
      <c r="C3932" s="379"/>
      <c r="D3932" s="419"/>
      <c r="E3932" s="404"/>
      <c r="F3932" s="379"/>
    </row>
    <row r="3933" spans="2:6" ht="15" customHeight="1" thickBot="1">
      <c r="B3933" s="404"/>
      <c r="C3933" s="379"/>
      <c r="D3933" s="419"/>
      <c r="E3933" s="404"/>
      <c r="F3933" s="379"/>
    </row>
    <row r="3934" spans="2:6" ht="15" customHeight="1" thickBot="1">
      <c r="B3934" s="404"/>
      <c r="C3934" s="379"/>
      <c r="D3934" s="419"/>
      <c r="E3934" s="404"/>
      <c r="F3934" s="379"/>
    </row>
    <row r="3935" spans="2:6" ht="15" customHeight="1" thickBot="1">
      <c r="B3935" s="404"/>
      <c r="C3935" s="379"/>
      <c r="D3935" s="419"/>
      <c r="E3935" s="404"/>
      <c r="F3935" s="379"/>
    </row>
    <row r="3936" spans="2:6" ht="15" customHeight="1" thickBot="1">
      <c r="B3936" s="404"/>
      <c r="C3936" s="379"/>
      <c r="D3936" s="419"/>
      <c r="E3936" s="404"/>
      <c r="F3936" s="379"/>
    </row>
    <row r="3937" spans="2:6" ht="15" customHeight="1" thickBot="1">
      <c r="B3937" s="404"/>
      <c r="C3937" s="379"/>
      <c r="D3937" s="419"/>
      <c r="E3937" s="404"/>
      <c r="F3937" s="379"/>
    </row>
    <row r="3938" spans="2:6" ht="15" customHeight="1" thickBot="1">
      <c r="B3938" s="404"/>
      <c r="C3938" s="379"/>
      <c r="D3938" s="419"/>
      <c r="E3938" s="404"/>
      <c r="F3938" s="379"/>
    </row>
    <row r="3939" spans="2:6" ht="15" customHeight="1" thickBot="1">
      <c r="B3939" s="404"/>
      <c r="C3939" s="379"/>
      <c r="D3939" s="419"/>
      <c r="E3939" s="404"/>
      <c r="F3939" s="379"/>
    </row>
    <row r="3940" spans="2:6" ht="15" customHeight="1" thickBot="1">
      <c r="B3940" s="404"/>
      <c r="C3940" s="379"/>
      <c r="D3940" s="419"/>
      <c r="E3940" s="404"/>
      <c r="F3940" s="379"/>
    </row>
    <row r="3941" spans="2:6" ht="15" customHeight="1" thickBot="1">
      <c r="B3941" s="404"/>
      <c r="C3941" s="379"/>
      <c r="D3941" s="419"/>
      <c r="E3941" s="404"/>
      <c r="F3941" s="379"/>
    </row>
    <row r="3942" spans="2:6" ht="15" customHeight="1" thickBot="1">
      <c r="B3942" s="404"/>
      <c r="C3942" s="379"/>
      <c r="D3942" s="419"/>
      <c r="E3942" s="404"/>
      <c r="F3942" s="379"/>
    </row>
    <row r="3943" spans="2:6" ht="15" customHeight="1" thickBot="1">
      <c r="B3943" s="404"/>
      <c r="C3943" s="379"/>
      <c r="D3943" s="419"/>
      <c r="E3943" s="404"/>
      <c r="F3943" s="379"/>
    </row>
    <row r="3944" spans="2:6" ht="15" customHeight="1" thickBot="1">
      <c r="B3944" s="404"/>
      <c r="C3944" s="379"/>
      <c r="D3944" s="419"/>
      <c r="E3944" s="404"/>
      <c r="F3944" s="379"/>
    </row>
    <row r="3945" spans="2:6" ht="15" customHeight="1" thickBot="1">
      <c r="B3945" s="404"/>
      <c r="C3945" s="379"/>
      <c r="D3945" s="419"/>
      <c r="E3945" s="404"/>
      <c r="F3945" s="379"/>
    </row>
    <row r="3946" spans="2:6" ht="15" customHeight="1" thickBot="1">
      <c r="B3946" s="404"/>
      <c r="C3946" s="379"/>
      <c r="D3946" s="419"/>
      <c r="E3946" s="404"/>
      <c r="F3946" s="379"/>
    </row>
    <row r="3947" spans="2:6" ht="15" customHeight="1" thickBot="1">
      <c r="B3947" s="404"/>
      <c r="C3947" s="379"/>
      <c r="D3947" s="419"/>
      <c r="E3947" s="404"/>
      <c r="F3947" s="379"/>
    </row>
    <row r="3948" spans="2:6" ht="15" customHeight="1" thickBot="1">
      <c r="B3948" s="404"/>
      <c r="C3948" s="379"/>
      <c r="D3948" s="419"/>
      <c r="E3948" s="404"/>
      <c r="F3948" s="379"/>
    </row>
    <row r="3949" spans="2:6" ht="15" customHeight="1" thickBot="1">
      <c r="B3949" s="404"/>
      <c r="C3949" s="379"/>
      <c r="D3949" s="419"/>
      <c r="E3949" s="404"/>
      <c r="F3949" s="379"/>
    </row>
    <row r="3950" spans="2:6" ht="15" customHeight="1" thickBot="1">
      <c r="B3950" s="404"/>
      <c r="C3950" s="379"/>
      <c r="D3950" s="419"/>
      <c r="E3950" s="404"/>
      <c r="F3950" s="379"/>
    </row>
    <row r="3951" spans="2:6" ht="15" customHeight="1" thickBot="1">
      <c r="B3951" s="404"/>
      <c r="C3951" s="379"/>
      <c r="D3951" s="419"/>
      <c r="E3951" s="404"/>
      <c r="F3951" s="379"/>
    </row>
    <row r="3952" spans="2:6" ht="15" customHeight="1" thickBot="1">
      <c r="B3952" s="404"/>
      <c r="C3952" s="379"/>
      <c r="D3952" s="419"/>
      <c r="E3952" s="404"/>
      <c r="F3952" s="379"/>
    </row>
    <row r="3953" spans="2:6" ht="15" customHeight="1" thickBot="1">
      <c r="B3953" s="404"/>
      <c r="C3953" s="379"/>
      <c r="D3953" s="419"/>
      <c r="E3953" s="404"/>
      <c r="F3953" s="379"/>
    </row>
    <row r="3954" spans="2:6" ht="15" customHeight="1" thickBot="1">
      <c r="B3954" s="404"/>
      <c r="C3954" s="379"/>
      <c r="D3954" s="419"/>
      <c r="E3954" s="404"/>
      <c r="F3954" s="379"/>
    </row>
    <row r="3955" spans="2:6" ht="15" customHeight="1" thickBot="1">
      <c r="B3955" s="404"/>
      <c r="C3955" s="379"/>
      <c r="D3955" s="419"/>
      <c r="E3955" s="404"/>
      <c r="F3955" s="379"/>
    </row>
    <row r="3956" spans="2:6" ht="15" customHeight="1" thickBot="1">
      <c r="B3956" s="404"/>
      <c r="C3956" s="379"/>
      <c r="D3956" s="419"/>
      <c r="E3956" s="404"/>
      <c r="F3956" s="379"/>
    </row>
    <row r="3957" spans="2:6" ht="15" customHeight="1" thickBot="1">
      <c r="B3957" s="404"/>
      <c r="C3957" s="379"/>
      <c r="D3957" s="419"/>
      <c r="E3957" s="404"/>
      <c r="F3957" s="379"/>
    </row>
    <row r="3958" spans="2:6" ht="15" customHeight="1" thickBot="1">
      <c r="B3958" s="404"/>
      <c r="C3958" s="379"/>
      <c r="D3958" s="419"/>
      <c r="E3958" s="404"/>
      <c r="F3958" s="379"/>
    </row>
    <row r="3959" spans="2:6" ht="15" customHeight="1" thickBot="1">
      <c r="B3959" s="404"/>
      <c r="C3959" s="379"/>
      <c r="D3959" s="419"/>
      <c r="E3959" s="404"/>
      <c r="F3959" s="379"/>
    </row>
    <row r="3960" spans="2:6" ht="15" customHeight="1" thickBot="1">
      <c r="B3960" s="404"/>
      <c r="C3960" s="379"/>
      <c r="D3960" s="419"/>
      <c r="E3960" s="404"/>
      <c r="F3960" s="379"/>
    </row>
    <row r="3961" spans="2:6" ht="15" customHeight="1" thickBot="1">
      <c r="B3961" s="404"/>
      <c r="C3961" s="379"/>
      <c r="D3961" s="419"/>
      <c r="E3961" s="404"/>
      <c r="F3961" s="379"/>
    </row>
    <row r="3962" spans="2:6" ht="15" customHeight="1" thickBot="1">
      <c r="B3962" s="404"/>
      <c r="C3962" s="379"/>
      <c r="D3962" s="419"/>
      <c r="E3962" s="404"/>
      <c r="F3962" s="379"/>
    </row>
    <row r="3963" spans="2:6" ht="15" customHeight="1" thickBot="1">
      <c r="B3963" s="404"/>
      <c r="C3963" s="379"/>
      <c r="D3963" s="419"/>
      <c r="E3963" s="404"/>
      <c r="F3963" s="379"/>
    </row>
    <row r="3964" spans="2:6" ht="15" customHeight="1" thickBot="1">
      <c r="B3964" s="404"/>
      <c r="C3964" s="379"/>
      <c r="D3964" s="419"/>
      <c r="E3964" s="404"/>
      <c r="F3964" s="379"/>
    </row>
    <row r="3965" spans="2:6" ht="15" customHeight="1" thickBot="1">
      <c r="B3965" s="404"/>
      <c r="C3965" s="379"/>
      <c r="D3965" s="419"/>
      <c r="E3965" s="404"/>
      <c r="F3965" s="379"/>
    </row>
    <row r="3966" spans="2:6" ht="15" customHeight="1" thickBot="1">
      <c r="B3966" s="404"/>
      <c r="C3966" s="379"/>
      <c r="D3966" s="419"/>
      <c r="E3966" s="404"/>
      <c r="F3966" s="379"/>
    </row>
    <row r="3967" spans="2:6" ht="15" customHeight="1" thickBot="1">
      <c r="B3967" s="404"/>
      <c r="C3967" s="379"/>
      <c r="D3967" s="419"/>
      <c r="E3967" s="404"/>
      <c r="F3967" s="379"/>
    </row>
    <row r="3968" spans="2:6" ht="15" customHeight="1" thickBot="1">
      <c r="B3968" s="404"/>
      <c r="C3968" s="379"/>
      <c r="D3968" s="419"/>
      <c r="E3968" s="404"/>
      <c r="F3968" s="379"/>
    </row>
    <row r="3969" spans="2:6" ht="15" customHeight="1" thickBot="1">
      <c r="B3969" s="404"/>
      <c r="C3969" s="379"/>
      <c r="D3969" s="419"/>
      <c r="E3969" s="404"/>
      <c r="F3969" s="379"/>
    </row>
    <row r="3970" spans="2:6" ht="15" customHeight="1" thickBot="1">
      <c r="B3970" s="404"/>
      <c r="C3970" s="379"/>
      <c r="D3970" s="419"/>
      <c r="E3970" s="404"/>
      <c r="F3970" s="379"/>
    </row>
    <row r="3971" spans="2:6" ht="15" customHeight="1" thickBot="1">
      <c r="B3971" s="404"/>
      <c r="C3971" s="379"/>
      <c r="D3971" s="419"/>
      <c r="E3971" s="404"/>
      <c r="F3971" s="379"/>
    </row>
    <row r="3972" spans="2:6" ht="15" customHeight="1" thickBot="1">
      <c r="B3972" s="404"/>
      <c r="C3972" s="379"/>
      <c r="D3972" s="419"/>
      <c r="E3972" s="404"/>
      <c r="F3972" s="379"/>
    </row>
    <row r="3973" spans="2:6" ht="15" customHeight="1" thickBot="1">
      <c r="B3973" s="404"/>
      <c r="C3973" s="379"/>
      <c r="D3973" s="419"/>
      <c r="E3973" s="404"/>
      <c r="F3973" s="379"/>
    </row>
    <row r="3974" spans="2:6" ht="15" customHeight="1" thickBot="1">
      <c r="B3974" s="404"/>
      <c r="C3974" s="379"/>
      <c r="D3974" s="419"/>
      <c r="E3974" s="404"/>
      <c r="F3974" s="379"/>
    </row>
    <row r="3975" spans="2:6" ht="15" customHeight="1" thickBot="1">
      <c r="B3975" s="404"/>
      <c r="C3975" s="379"/>
      <c r="D3975" s="419"/>
      <c r="E3975" s="404"/>
      <c r="F3975" s="379"/>
    </row>
    <row r="3976" spans="2:6" ht="15" customHeight="1" thickBot="1">
      <c r="B3976" s="404"/>
      <c r="C3976" s="379"/>
      <c r="D3976" s="419"/>
      <c r="E3976" s="404"/>
      <c r="F3976" s="379"/>
    </row>
    <row r="3977" spans="2:6" ht="15" customHeight="1" thickBot="1">
      <c r="B3977" s="404"/>
      <c r="C3977" s="379"/>
      <c r="D3977" s="419"/>
      <c r="E3977" s="404"/>
      <c r="F3977" s="379"/>
    </row>
    <row r="3978" spans="2:6" ht="15" customHeight="1" thickBot="1">
      <c r="B3978" s="404"/>
      <c r="C3978" s="379"/>
      <c r="D3978" s="419"/>
      <c r="E3978" s="404"/>
      <c r="F3978" s="379"/>
    </row>
    <row r="3979" spans="2:6" ht="15" customHeight="1" thickBot="1">
      <c r="B3979" s="404"/>
      <c r="C3979" s="379"/>
      <c r="D3979" s="419"/>
      <c r="E3979" s="404"/>
      <c r="F3979" s="379"/>
    </row>
    <row r="3980" spans="2:6" ht="15" customHeight="1" thickBot="1">
      <c r="B3980" s="404"/>
      <c r="C3980" s="379"/>
      <c r="D3980" s="419"/>
      <c r="E3980" s="404"/>
      <c r="F3980" s="379"/>
    </row>
    <row r="3981" spans="2:6" ht="15" customHeight="1" thickBot="1">
      <c r="B3981" s="404"/>
      <c r="C3981" s="379"/>
      <c r="D3981" s="419"/>
      <c r="E3981" s="404"/>
      <c r="F3981" s="379"/>
    </row>
    <row r="3982" spans="2:6" ht="15" customHeight="1" thickBot="1">
      <c r="B3982" s="404"/>
      <c r="C3982" s="379"/>
      <c r="D3982" s="419"/>
      <c r="E3982" s="404"/>
      <c r="F3982" s="379"/>
    </row>
    <row r="3983" spans="2:6" ht="15" customHeight="1" thickBot="1">
      <c r="B3983" s="404"/>
      <c r="C3983" s="379"/>
      <c r="D3983" s="419"/>
      <c r="E3983" s="404"/>
      <c r="F3983" s="379"/>
    </row>
    <row r="3984" spans="2:6" ht="15" customHeight="1" thickBot="1">
      <c r="B3984" s="404"/>
      <c r="C3984" s="379"/>
      <c r="D3984" s="419"/>
      <c r="E3984" s="404"/>
      <c r="F3984" s="379"/>
    </row>
    <row r="3985" spans="2:6" ht="15" customHeight="1" thickBot="1">
      <c r="B3985" s="404"/>
      <c r="C3985" s="379"/>
      <c r="D3985" s="419"/>
      <c r="E3985" s="404"/>
      <c r="F3985" s="379"/>
    </row>
    <row r="3986" spans="2:6" ht="15" customHeight="1" thickBot="1">
      <c r="B3986" s="404"/>
      <c r="C3986" s="379"/>
      <c r="D3986" s="419"/>
      <c r="E3986" s="404"/>
      <c r="F3986" s="379"/>
    </row>
    <row r="3987" spans="2:6" ht="15" customHeight="1" thickBot="1">
      <c r="B3987" s="404"/>
      <c r="C3987" s="379"/>
      <c r="D3987" s="419"/>
      <c r="E3987" s="404"/>
      <c r="F3987" s="379"/>
    </row>
    <row r="3988" spans="2:6" ht="15" customHeight="1" thickBot="1">
      <c r="B3988" s="404"/>
      <c r="C3988" s="379"/>
      <c r="D3988" s="419"/>
      <c r="E3988" s="404"/>
      <c r="F3988" s="379"/>
    </row>
    <row r="3989" spans="2:6" ht="15" customHeight="1" thickBot="1">
      <c r="B3989" s="404"/>
      <c r="C3989" s="379"/>
      <c r="D3989" s="419"/>
      <c r="E3989" s="404"/>
      <c r="F3989" s="379"/>
    </row>
    <row r="3990" spans="2:6" ht="15" customHeight="1" thickBot="1">
      <c r="B3990" s="404"/>
      <c r="C3990" s="379"/>
      <c r="D3990" s="419"/>
      <c r="E3990" s="404"/>
      <c r="F3990" s="379"/>
    </row>
    <row r="3991" spans="2:6" ht="15" customHeight="1" thickBot="1">
      <c r="B3991" s="404"/>
      <c r="C3991" s="379"/>
      <c r="D3991" s="419"/>
      <c r="E3991" s="404"/>
      <c r="F3991" s="379"/>
    </row>
    <row r="3992" spans="2:6" ht="15" customHeight="1" thickBot="1">
      <c r="B3992" s="404"/>
      <c r="C3992" s="379"/>
      <c r="D3992" s="419"/>
      <c r="E3992" s="404"/>
      <c r="F3992" s="379"/>
    </row>
    <row r="3993" spans="2:6" ht="15" customHeight="1" thickBot="1">
      <c r="B3993" s="404"/>
      <c r="C3993" s="379"/>
      <c r="D3993" s="419"/>
      <c r="E3993" s="404"/>
      <c r="F3993" s="379"/>
    </row>
    <row r="3994" spans="2:6" ht="15" customHeight="1" thickBot="1">
      <c r="B3994" s="404"/>
      <c r="C3994" s="379"/>
      <c r="D3994" s="419"/>
      <c r="E3994" s="404"/>
      <c r="F3994" s="379"/>
    </row>
    <row r="3995" spans="2:6" ht="15" customHeight="1" thickBot="1">
      <c r="B3995" s="404"/>
      <c r="C3995" s="379"/>
      <c r="D3995" s="419"/>
      <c r="E3995" s="404"/>
      <c r="F3995" s="379"/>
    </row>
    <row r="3996" spans="2:6" ht="15" customHeight="1" thickBot="1">
      <c r="B3996" s="404"/>
      <c r="C3996" s="379"/>
      <c r="D3996" s="419"/>
      <c r="E3996" s="404"/>
      <c r="F3996" s="379"/>
    </row>
    <row r="3997" spans="2:6" ht="15" customHeight="1" thickBot="1">
      <c r="B3997" s="404"/>
      <c r="C3997" s="379"/>
      <c r="D3997" s="419"/>
      <c r="E3997" s="404"/>
      <c r="F3997" s="379"/>
    </row>
    <row r="3998" spans="2:6" ht="15" customHeight="1" thickBot="1">
      <c r="B3998" s="404"/>
      <c r="C3998" s="379"/>
      <c r="D3998" s="419"/>
      <c r="E3998" s="404"/>
      <c r="F3998" s="379"/>
    </row>
    <row r="3999" spans="2:6" ht="15" customHeight="1" thickBot="1">
      <c r="B3999" s="404"/>
      <c r="C3999" s="379"/>
      <c r="D3999" s="419"/>
      <c r="E3999" s="404"/>
      <c r="F3999" s="379"/>
    </row>
    <row r="4000" spans="2:6" ht="15" customHeight="1" thickBot="1">
      <c r="B4000" s="404"/>
      <c r="C4000" s="379"/>
      <c r="D4000" s="419"/>
      <c r="E4000" s="404"/>
      <c r="F4000" s="379"/>
    </row>
    <row r="4001" spans="2:6" ht="15" customHeight="1" thickBot="1">
      <c r="B4001" s="404"/>
      <c r="C4001" s="379"/>
      <c r="D4001" s="419"/>
      <c r="E4001" s="404"/>
      <c r="F4001" s="379"/>
    </row>
    <row r="4002" spans="2:6" ht="15" customHeight="1" thickBot="1">
      <c r="B4002" s="404"/>
      <c r="C4002" s="379"/>
      <c r="D4002" s="419"/>
      <c r="E4002" s="404"/>
      <c r="F4002" s="379"/>
    </row>
    <row r="4003" spans="2:6" ht="15" customHeight="1" thickBot="1">
      <c r="B4003" s="404"/>
      <c r="C4003" s="379"/>
      <c r="D4003" s="419"/>
      <c r="E4003" s="404"/>
      <c r="F4003" s="379"/>
    </row>
    <row r="4004" spans="2:6" ht="15" customHeight="1" thickBot="1">
      <c r="B4004" s="404"/>
      <c r="C4004" s="379"/>
      <c r="D4004" s="419"/>
      <c r="E4004" s="404"/>
      <c r="F4004" s="379"/>
    </row>
    <row r="4005" spans="2:6" ht="15" customHeight="1" thickBot="1">
      <c r="B4005" s="404"/>
      <c r="C4005" s="379"/>
      <c r="D4005" s="419"/>
      <c r="E4005" s="404"/>
      <c r="F4005" s="379"/>
    </row>
    <row r="4006" spans="2:6" ht="15" customHeight="1" thickBot="1">
      <c r="B4006" s="404"/>
      <c r="C4006" s="379"/>
      <c r="D4006" s="419"/>
      <c r="E4006" s="404"/>
      <c r="F4006" s="379"/>
    </row>
    <row r="4007" spans="2:6" ht="15" customHeight="1" thickBot="1">
      <c r="B4007" s="404"/>
      <c r="C4007" s="379"/>
      <c r="D4007" s="419"/>
      <c r="E4007" s="404"/>
      <c r="F4007" s="379"/>
    </row>
    <row r="4008" spans="2:6" ht="15" customHeight="1" thickBot="1">
      <c r="B4008" s="404"/>
      <c r="C4008" s="379"/>
      <c r="D4008" s="419"/>
      <c r="E4008" s="404"/>
      <c r="F4008" s="379"/>
    </row>
    <row r="4009" spans="2:6" ht="15" customHeight="1" thickBot="1">
      <c r="B4009" s="404"/>
      <c r="C4009" s="379"/>
      <c r="D4009" s="419"/>
      <c r="E4009" s="404"/>
      <c r="F4009" s="379"/>
    </row>
    <row r="4010" spans="2:6" ht="15" customHeight="1" thickBot="1">
      <c r="B4010" s="404"/>
      <c r="C4010" s="379"/>
      <c r="D4010" s="419"/>
      <c r="E4010" s="404"/>
      <c r="F4010" s="379"/>
    </row>
    <row r="4011" spans="2:6" ht="15" customHeight="1" thickBot="1">
      <c r="B4011" s="404"/>
      <c r="C4011" s="379"/>
      <c r="D4011" s="419"/>
      <c r="E4011" s="404"/>
      <c r="F4011" s="379"/>
    </row>
    <row r="4012" spans="2:6" ht="15" customHeight="1" thickBot="1">
      <c r="B4012" s="404"/>
      <c r="C4012" s="379"/>
      <c r="D4012" s="419"/>
      <c r="E4012" s="404"/>
      <c r="F4012" s="379"/>
    </row>
    <row r="4013" spans="2:6" ht="15" customHeight="1" thickBot="1">
      <c r="B4013" s="404"/>
      <c r="C4013" s="379"/>
      <c r="D4013" s="419"/>
      <c r="E4013" s="404"/>
      <c r="F4013" s="379"/>
    </row>
    <row r="4014" spans="2:6" ht="15" customHeight="1" thickBot="1">
      <c r="B4014" s="404"/>
      <c r="C4014" s="379"/>
      <c r="D4014" s="419"/>
      <c r="E4014" s="404"/>
      <c r="F4014" s="379"/>
    </row>
    <row r="4015" spans="2:6" ht="15" customHeight="1" thickBot="1">
      <c r="B4015" s="404"/>
      <c r="C4015" s="379"/>
      <c r="D4015" s="419"/>
      <c r="E4015" s="404"/>
      <c r="F4015" s="379"/>
    </row>
    <row r="4016" spans="2:6" ht="15" customHeight="1" thickBot="1">
      <c r="B4016" s="404"/>
      <c r="C4016" s="379"/>
      <c r="D4016" s="419"/>
      <c r="E4016" s="404"/>
      <c r="F4016" s="379"/>
    </row>
    <row r="4017" spans="2:6" ht="15" customHeight="1" thickBot="1">
      <c r="B4017" s="404"/>
      <c r="C4017" s="379"/>
      <c r="D4017" s="419"/>
      <c r="E4017" s="404"/>
      <c r="F4017" s="379"/>
    </row>
    <row r="4018" spans="2:6" ht="15" customHeight="1" thickBot="1">
      <c r="B4018" s="404"/>
      <c r="C4018" s="379"/>
      <c r="D4018" s="419"/>
      <c r="E4018" s="404"/>
      <c r="F4018" s="379"/>
    </row>
    <row r="4019" spans="2:6" ht="15" customHeight="1" thickBot="1">
      <c r="B4019" s="404"/>
      <c r="C4019" s="379"/>
      <c r="D4019" s="419"/>
      <c r="E4019" s="404"/>
      <c r="F4019" s="379"/>
    </row>
    <row r="4020" spans="2:6" ht="15" customHeight="1" thickBot="1">
      <c r="B4020" s="404"/>
      <c r="C4020" s="379"/>
      <c r="D4020" s="419"/>
      <c r="E4020" s="404"/>
      <c r="F4020" s="379"/>
    </row>
    <row r="4021" spans="2:6" ht="15" customHeight="1" thickBot="1">
      <c r="B4021" s="404"/>
      <c r="C4021" s="379"/>
      <c r="D4021" s="419"/>
      <c r="E4021" s="404"/>
      <c r="F4021" s="379"/>
    </row>
    <row r="4022" spans="2:6" ht="15" customHeight="1" thickBot="1">
      <c r="B4022" s="404"/>
      <c r="C4022" s="379"/>
      <c r="D4022" s="419"/>
      <c r="E4022" s="404"/>
      <c r="F4022" s="379"/>
    </row>
    <row r="4023" spans="2:6" ht="15" customHeight="1" thickBot="1">
      <c r="B4023" s="404"/>
      <c r="C4023" s="379"/>
      <c r="D4023" s="419"/>
      <c r="E4023" s="404"/>
      <c r="F4023" s="379"/>
    </row>
    <row r="4024" spans="2:6" ht="15" customHeight="1" thickBot="1">
      <c r="B4024" s="404"/>
      <c r="C4024" s="379"/>
      <c r="D4024" s="419"/>
      <c r="E4024" s="404"/>
      <c r="F4024" s="379"/>
    </row>
    <row r="4025" spans="2:6" ht="15" customHeight="1" thickBot="1">
      <c r="B4025" s="404"/>
      <c r="C4025" s="379"/>
      <c r="D4025" s="419"/>
      <c r="E4025" s="404"/>
      <c r="F4025" s="379"/>
    </row>
    <row r="4026" spans="2:6" ht="15" customHeight="1" thickBot="1">
      <c r="B4026" s="404"/>
      <c r="C4026" s="379"/>
      <c r="D4026" s="419"/>
      <c r="E4026" s="404"/>
      <c r="F4026" s="379"/>
    </row>
    <row r="4027" spans="2:6" ht="15" customHeight="1" thickBot="1">
      <c r="B4027" s="404"/>
      <c r="C4027" s="379"/>
      <c r="D4027" s="419"/>
      <c r="E4027" s="404"/>
      <c r="F4027" s="379"/>
    </row>
    <row r="4028" spans="2:6" ht="15" customHeight="1" thickBot="1">
      <c r="B4028" s="404"/>
      <c r="C4028" s="379"/>
      <c r="D4028" s="419"/>
      <c r="E4028" s="404"/>
      <c r="F4028" s="379"/>
    </row>
    <row r="4029" spans="2:6" ht="15" customHeight="1" thickBot="1">
      <c r="B4029" s="404"/>
      <c r="C4029" s="379"/>
      <c r="D4029" s="419"/>
      <c r="E4029" s="404"/>
      <c r="F4029" s="379"/>
    </row>
    <row r="4030" spans="2:6" ht="15" customHeight="1" thickBot="1">
      <c r="B4030" s="404"/>
      <c r="C4030" s="379"/>
      <c r="D4030" s="419"/>
      <c r="E4030" s="404"/>
      <c r="F4030" s="379"/>
    </row>
    <row r="4031" spans="2:6" ht="15" customHeight="1" thickBot="1">
      <c r="B4031" s="404"/>
      <c r="C4031" s="379"/>
      <c r="D4031" s="419"/>
      <c r="E4031" s="404"/>
      <c r="F4031" s="379"/>
    </row>
    <row r="4032" spans="2:6" ht="15" customHeight="1" thickBot="1">
      <c r="B4032" s="404"/>
      <c r="C4032" s="379"/>
      <c r="D4032" s="419"/>
      <c r="E4032" s="404"/>
      <c r="F4032" s="379"/>
    </row>
    <row r="4033" spans="2:6" ht="15" customHeight="1" thickBot="1">
      <c r="B4033" s="404"/>
      <c r="C4033" s="379"/>
      <c r="D4033" s="419"/>
      <c r="E4033" s="404"/>
      <c r="F4033" s="379"/>
    </row>
    <row r="4034" spans="2:6" ht="15" customHeight="1" thickBot="1">
      <c r="B4034" s="404"/>
      <c r="C4034" s="379"/>
      <c r="D4034" s="419"/>
      <c r="E4034" s="404"/>
      <c r="F4034" s="379"/>
    </row>
    <row r="4035" spans="2:6" ht="15" customHeight="1" thickBot="1">
      <c r="B4035" s="404"/>
      <c r="C4035" s="379"/>
      <c r="D4035" s="419"/>
      <c r="E4035" s="404"/>
      <c r="F4035" s="379"/>
    </row>
    <row r="4036" spans="2:6" ht="15" customHeight="1" thickBot="1">
      <c r="B4036" s="404"/>
      <c r="C4036" s="379"/>
      <c r="D4036" s="419"/>
      <c r="E4036" s="404"/>
      <c r="F4036" s="379"/>
    </row>
    <row r="4037" spans="2:6" ht="15" customHeight="1" thickBot="1">
      <c r="B4037" s="404"/>
      <c r="C4037" s="379"/>
      <c r="D4037" s="419"/>
      <c r="E4037" s="404"/>
      <c r="F4037" s="379"/>
    </row>
    <row r="4038" spans="2:6" ht="15" customHeight="1" thickBot="1">
      <c r="B4038" s="404"/>
      <c r="C4038" s="379"/>
      <c r="D4038" s="419"/>
      <c r="E4038" s="404"/>
      <c r="F4038" s="379"/>
    </row>
    <row r="4039" spans="2:6" ht="15" customHeight="1" thickBot="1">
      <c r="B4039" s="404"/>
      <c r="C4039" s="379"/>
      <c r="D4039" s="419"/>
      <c r="E4039" s="404"/>
      <c r="F4039" s="379"/>
    </row>
    <row r="4040" spans="2:6" ht="15" customHeight="1" thickBot="1">
      <c r="B4040" s="404"/>
      <c r="C4040" s="379"/>
      <c r="D4040" s="419"/>
      <c r="E4040" s="404"/>
      <c r="F4040" s="379"/>
    </row>
    <row r="4041" spans="2:6" ht="15" customHeight="1" thickBot="1">
      <c r="B4041" s="404"/>
      <c r="C4041" s="379"/>
      <c r="D4041" s="419"/>
      <c r="E4041" s="404"/>
      <c r="F4041" s="379"/>
    </row>
    <row r="4042" spans="2:6" ht="15" customHeight="1" thickBot="1">
      <c r="B4042" s="404"/>
      <c r="C4042" s="379"/>
      <c r="D4042" s="419"/>
      <c r="E4042" s="404"/>
      <c r="F4042" s="379"/>
    </row>
    <row r="4043" spans="2:6" ht="15" customHeight="1" thickBot="1">
      <c r="B4043" s="404"/>
      <c r="C4043" s="379"/>
      <c r="D4043" s="419"/>
      <c r="E4043" s="404"/>
      <c r="F4043" s="379"/>
    </row>
    <row r="4044" spans="2:6" ht="15" customHeight="1" thickBot="1">
      <c r="B4044" s="404"/>
      <c r="C4044" s="379"/>
      <c r="D4044" s="419"/>
      <c r="E4044" s="404"/>
      <c r="F4044" s="379"/>
    </row>
    <row r="4045" spans="2:6" ht="15" customHeight="1" thickBot="1">
      <c r="B4045" s="404"/>
      <c r="C4045" s="379"/>
      <c r="D4045" s="419"/>
      <c r="E4045" s="404"/>
      <c r="F4045" s="379"/>
    </row>
    <row r="4046" spans="2:6" ht="15" customHeight="1" thickBot="1">
      <c r="B4046" s="404"/>
      <c r="C4046" s="379"/>
      <c r="D4046" s="419"/>
      <c r="E4046" s="404"/>
      <c r="F4046" s="379"/>
    </row>
    <row r="4047" spans="2:6" ht="15" customHeight="1" thickBot="1">
      <c r="B4047" s="404"/>
      <c r="C4047" s="379"/>
      <c r="D4047" s="419"/>
      <c r="E4047" s="404"/>
      <c r="F4047" s="379"/>
    </row>
    <row r="4048" spans="2:6" ht="15" customHeight="1" thickBot="1">
      <c r="B4048" s="404"/>
      <c r="C4048" s="379"/>
      <c r="D4048" s="419"/>
      <c r="E4048" s="404"/>
      <c r="F4048" s="379"/>
    </row>
    <row r="4049" spans="2:6" ht="15" customHeight="1" thickBot="1">
      <c r="B4049" s="404"/>
      <c r="C4049" s="379"/>
      <c r="D4049" s="419"/>
      <c r="E4049" s="404"/>
      <c r="F4049" s="379"/>
    </row>
    <row r="4050" spans="2:6" ht="15" customHeight="1" thickBot="1">
      <c r="B4050" s="404"/>
      <c r="C4050" s="379"/>
      <c r="D4050" s="419"/>
      <c r="E4050" s="404"/>
      <c r="F4050" s="379"/>
    </row>
    <row r="4051" spans="2:6" ht="15" customHeight="1" thickBot="1">
      <c r="B4051" s="404"/>
      <c r="C4051" s="379"/>
      <c r="D4051" s="419"/>
      <c r="E4051" s="404"/>
      <c r="F4051" s="379"/>
    </row>
    <row r="4052" spans="2:6" ht="15" customHeight="1" thickBot="1">
      <c r="B4052" s="404"/>
      <c r="C4052" s="379"/>
      <c r="D4052" s="419"/>
      <c r="E4052" s="404"/>
      <c r="F4052" s="379"/>
    </row>
    <row r="4053" spans="2:6" ht="15" customHeight="1" thickBot="1">
      <c r="B4053" s="404"/>
      <c r="C4053" s="379"/>
      <c r="D4053" s="419"/>
      <c r="E4053" s="404"/>
      <c r="F4053" s="379"/>
    </row>
    <row r="4054" spans="2:6" ht="15" customHeight="1" thickBot="1">
      <c r="B4054" s="404"/>
      <c r="C4054" s="379"/>
      <c r="D4054" s="419"/>
      <c r="E4054" s="404"/>
      <c r="F4054" s="379"/>
    </row>
    <row r="4055" spans="2:6" ht="15" customHeight="1" thickBot="1">
      <c r="B4055" s="404"/>
      <c r="C4055" s="379"/>
      <c r="D4055" s="419"/>
      <c r="E4055" s="404"/>
      <c r="F4055" s="379"/>
    </row>
    <row r="4056" spans="2:6" ht="15" customHeight="1" thickBot="1">
      <c r="B4056" s="404"/>
      <c r="C4056" s="379"/>
      <c r="D4056" s="419"/>
      <c r="E4056" s="404"/>
      <c r="F4056" s="379"/>
    </row>
    <row r="4057" spans="2:6" ht="15" customHeight="1" thickBot="1">
      <c r="B4057" s="404"/>
      <c r="C4057" s="379"/>
      <c r="D4057" s="419"/>
      <c r="E4057" s="404"/>
      <c r="F4057" s="379"/>
    </row>
    <row r="4058" spans="2:6" ht="15" customHeight="1" thickBot="1">
      <c r="B4058" s="404"/>
      <c r="C4058" s="379"/>
      <c r="D4058" s="419"/>
      <c r="E4058" s="404"/>
      <c r="F4058" s="379"/>
    </row>
    <row r="4059" spans="2:6" ht="15" customHeight="1" thickBot="1">
      <c r="B4059" s="404"/>
      <c r="C4059" s="379"/>
      <c r="D4059" s="419"/>
      <c r="E4059" s="404"/>
      <c r="F4059" s="379"/>
    </row>
    <row r="4060" spans="2:6" ht="15" customHeight="1" thickBot="1">
      <c r="B4060" s="404"/>
      <c r="C4060" s="379"/>
      <c r="D4060" s="419"/>
      <c r="E4060" s="404"/>
      <c r="F4060" s="379"/>
    </row>
    <row r="4061" spans="2:6" ht="15" customHeight="1" thickBot="1">
      <c r="B4061" s="404"/>
      <c r="C4061" s="379"/>
      <c r="D4061" s="419"/>
      <c r="E4061" s="404"/>
      <c r="F4061" s="379"/>
    </row>
    <row r="4062" spans="2:6" ht="15" customHeight="1" thickBot="1">
      <c r="B4062" s="404"/>
      <c r="C4062" s="379"/>
      <c r="D4062" s="419"/>
      <c r="E4062" s="404"/>
      <c r="F4062" s="379"/>
    </row>
    <row r="4063" spans="2:6" ht="15" customHeight="1" thickBot="1">
      <c r="B4063" s="404"/>
      <c r="C4063" s="379"/>
      <c r="D4063" s="419"/>
      <c r="E4063" s="404"/>
      <c r="F4063" s="379"/>
    </row>
    <row r="4064" spans="2:6" ht="15" customHeight="1" thickBot="1">
      <c r="B4064" s="404"/>
      <c r="C4064" s="379"/>
      <c r="D4064" s="419"/>
      <c r="E4064" s="404"/>
      <c r="F4064" s="379"/>
    </row>
    <row r="4065" spans="2:6" ht="15" customHeight="1" thickBot="1">
      <c r="B4065" s="404"/>
      <c r="C4065" s="379"/>
      <c r="D4065" s="419"/>
      <c r="E4065" s="404"/>
      <c r="F4065" s="379"/>
    </row>
    <row r="4066" spans="2:6" ht="15" customHeight="1" thickBot="1">
      <c r="B4066" s="404"/>
      <c r="C4066" s="379"/>
      <c r="D4066" s="419"/>
      <c r="E4066" s="404"/>
      <c r="F4066" s="379"/>
    </row>
    <row r="4067" spans="2:6" ht="15" customHeight="1" thickBot="1">
      <c r="B4067" s="404"/>
      <c r="C4067" s="379"/>
      <c r="D4067" s="419"/>
      <c r="E4067" s="404"/>
      <c r="F4067" s="379"/>
    </row>
    <row r="4068" spans="2:6" ht="15" customHeight="1" thickBot="1">
      <c r="B4068" s="404"/>
      <c r="C4068" s="379"/>
      <c r="D4068" s="419"/>
      <c r="E4068" s="404"/>
      <c r="F4068" s="379"/>
    </row>
    <row r="4069" spans="2:6" ht="15" customHeight="1" thickBot="1">
      <c r="B4069" s="404"/>
      <c r="C4069" s="379"/>
      <c r="D4069" s="419"/>
      <c r="E4069" s="404"/>
      <c r="F4069" s="379"/>
    </row>
    <row r="4070" spans="2:6" ht="15" customHeight="1" thickBot="1">
      <c r="B4070" s="404"/>
      <c r="C4070" s="379"/>
      <c r="D4070" s="419"/>
      <c r="E4070" s="404"/>
      <c r="F4070" s="379"/>
    </row>
    <row r="4071" spans="2:6" ht="15" customHeight="1" thickBot="1">
      <c r="B4071" s="404"/>
      <c r="C4071" s="379"/>
      <c r="D4071" s="419"/>
      <c r="E4071" s="404"/>
      <c r="F4071" s="379"/>
    </row>
    <row r="4072" spans="2:6" ht="15" customHeight="1" thickBot="1">
      <c r="B4072" s="404"/>
      <c r="C4072" s="379"/>
      <c r="D4072" s="419"/>
      <c r="E4072" s="404"/>
      <c r="F4072" s="379"/>
    </row>
    <row r="4073" spans="2:6" ht="15" customHeight="1" thickBot="1">
      <c r="B4073" s="404"/>
      <c r="C4073" s="379"/>
      <c r="D4073" s="419"/>
      <c r="E4073" s="404"/>
      <c r="F4073" s="379"/>
    </row>
    <row r="4074" spans="2:6" ht="15" customHeight="1" thickBot="1">
      <c r="B4074" s="404"/>
      <c r="C4074" s="379"/>
      <c r="D4074" s="419"/>
      <c r="E4074" s="404"/>
      <c r="F4074" s="379"/>
    </row>
    <row r="4075" spans="2:6" ht="15" customHeight="1" thickBot="1">
      <c r="B4075" s="404"/>
      <c r="C4075" s="379"/>
      <c r="D4075" s="419"/>
      <c r="E4075" s="404"/>
      <c r="F4075" s="379"/>
    </row>
    <row r="4076" spans="2:6" ht="15" customHeight="1" thickBot="1">
      <c r="B4076" s="404"/>
      <c r="C4076" s="379"/>
      <c r="D4076" s="419"/>
      <c r="E4076" s="404"/>
      <c r="F4076" s="379"/>
    </row>
    <row r="4077" spans="2:6" ht="15" customHeight="1" thickBot="1">
      <c r="B4077" s="404"/>
      <c r="C4077" s="379"/>
      <c r="D4077" s="419"/>
      <c r="E4077" s="404"/>
      <c r="F4077" s="379"/>
    </row>
    <row r="4078" spans="2:6" ht="15" customHeight="1" thickBot="1">
      <c r="B4078" s="404"/>
      <c r="C4078" s="379"/>
      <c r="D4078" s="419"/>
      <c r="E4078" s="404"/>
      <c r="F4078" s="379"/>
    </row>
    <row r="4079" spans="2:6" ht="15" customHeight="1" thickBot="1">
      <c r="B4079" s="404"/>
      <c r="C4079" s="379"/>
      <c r="D4079" s="419"/>
      <c r="E4079" s="404"/>
      <c r="F4079" s="379"/>
    </row>
    <row r="4080" spans="2:6" ht="15" customHeight="1" thickBot="1">
      <c r="B4080" s="404"/>
      <c r="C4080" s="379"/>
      <c r="D4080" s="419"/>
      <c r="E4080" s="404"/>
      <c r="F4080" s="379"/>
    </row>
    <row r="4081" spans="2:6" ht="15" customHeight="1" thickBot="1">
      <c r="B4081" s="404"/>
      <c r="C4081" s="379"/>
      <c r="D4081" s="419"/>
      <c r="E4081" s="404"/>
      <c r="F4081" s="379"/>
    </row>
    <row r="4082" spans="2:6" ht="15" customHeight="1" thickBot="1">
      <c r="B4082" s="404"/>
      <c r="C4082" s="379"/>
      <c r="D4082" s="419"/>
      <c r="E4082" s="404"/>
      <c r="F4082" s="379"/>
    </row>
    <row r="4083" spans="2:6" ht="15" customHeight="1" thickBot="1">
      <c r="B4083" s="404"/>
      <c r="C4083" s="379"/>
      <c r="D4083" s="419"/>
      <c r="E4083" s="404"/>
      <c r="F4083" s="379"/>
    </row>
    <row r="4084" spans="2:6" ht="15" customHeight="1" thickBot="1">
      <c r="B4084" s="404"/>
      <c r="C4084" s="379"/>
      <c r="D4084" s="419"/>
      <c r="E4084" s="404"/>
      <c r="F4084" s="379"/>
    </row>
    <row r="4085" spans="2:6" ht="15" customHeight="1" thickBot="1">
      <c r="B4085" s="404"/>
      <c r="C4085" s="379"/>
      <c r="D4085" s="419"/>
      <c r="E4085" s="404"/>
      <c r="F4085" s="379"/>
    </row>
    <row r="4086" spans="2:6" ht="15" customHeight="1" thickBot="1">
      <c r="B4086" s="404"/>
      <c r="C4086" s="379"/>
      <c r="D4086" s="419"/>
      <c r="E4086" s="404"/>
      <c r="F4086" s="379"/>
    </row>
    <row r="4087" spans="2:6" ht="15" customHeight="1" thickBot="1">
      <c r="B4087" s="404"/>
      <c r="C4087" s="379"/>
      <c r="D4087" s="419"/>
      <c r="E4087" s="404"/>
      <c r="F4087" s="379"/>
    </row>
    <row r="4088" spans="2:6" ht="15" customHeight="1" thickBot="1">
      <c r="B4088" s="404"/>
      <c r="C4088" s="379"/>
      <c r="D4088" s="419"/>
      <c r="E4088" s="404"/>
      <c r="F4088" s="379"/>
    </row>
    <row r="4089" spans="2:6" ht="15" customHeight="1" thickBot="1">
      <c r="B4089" s="404"/>
      <c r="C4089" s="379"/>
      <c r="D4089" s="419"/>
      <c r="E4089" s="404"/>
      <c r="F4089" s="379"/>
    </row>
    <row r="4090" spans="2:6" ht="15" customHeight="1" thickBot="1">
      <c r="B4090" s="404"/>
      <c r="C4090" s="379"/>
      <c r="D4090" s="419"/>
      <c r="E4090" s="404"/>
      <c r="F4090" s="379"/>
    </row>
    <row r="4091" spans="2:6" ht="15" customHeight="1" thickBot="1">
      <c r="B4091" s="404"/>
      <c r="C4091" s="379"/>
      <c r="D4091" s="419"/>
      <c r="E4091" s="404"/>
      <c r="F4091" s="379"/>
    </row>
    <row r="4092" spans="2:6" ht="15" customHeight="1" thickBot="1">
      <c r="B4092" s="404"/>
      <c r="C4092" s="379"/>
      <c r="D4092" s="419"/>
      <c r="E4092" s="404"/>
      <c r="F4092" s="379"/>
    </row>
    <row r="4093" spans="2:6" ht="15" customHeight="1" thickBot="1">
      <c r="B4093" s="404"/>
      <c r="C4093" s="379"/>
      <c r="D4093" s="419"/>
      <c r="E4093" s="404"/>
      <c r="F4093" s="379"/>
    </row>
    <row r="4094" spans="2:6" ht="15" customHeight="1" thickBot="1">
      <c r="B4094" s="404"/>
      <c r="C4094" s="379"/>
      <c r="D4094" s="419"/>
      <c r="E4094" s="404"/>
      <c r="F4094" s="379"/>
    </row>
    <row r="4095" spans="2:6" ht="15" customHeight="1" thickBot="1">
      <c r="B4095" s="404"/>
      <c r="C4095" s="379"/>
      <c r="D4095" s="419"/>
      <c r="E4095" s="404"/>
      <c r="F4095" s="379"/>
    </row>
    <row r="4096" spans="2:6" ht="15" customHeight="1" thickBot="1">
      <c r="B4096" s="404"/>
      <c r="C4096" s="379"/>
      <c r="D4096" s="419"/>
      <c r="E4096" s="404"/>
      <c r="F4096" s="379"/>
    </row>
    <row r="4097" spans="2:6" ht="15" customHeight="1" thickBot="1">
      <c r="B4097" s="404"/>
      <c r="C4097" s="379"/>
      <c r="D4097" s="419"/>
      <c r="E4097" s="404"/>
      <c r="F4097" s="379"/>
    </row>
    <row r="4098" spans="2:6" ht="15" customHeight="1" thickBot="1">
      <c r="B4098" s="404"/>
      <c r="C4098" s="379"/>
      <c r="D4098" s="419"/>
      <c r="E4098" s="404"/>
      <c r="F4098" s="379"/>
    </row>
    <row r="4099" spans="2:6" ht="15" customHeight="1" thickBot="1">
      <c r="B4099" s="404"/>
      <c r="C4099" s="379"/>
      <c r="D4099" s="419"/>
      <c r="E4099" s="404"/>
      <c r="F4099" s="379"/>
    </row>
    <row r="4100" spans="2:6" ht="15" customHeight="1" thickBot="1">
      <c r="B4100" s="404"/>
      <c r="C4100" s="379"/>
      <c r="D4100" s="419"/>
      <c r="E4100" s="404"/>
      <c r="F4100" s="379"/>
    </row>
    <row r="4101" spans="2:6" ht="15" customHeight="1" thickBot="1">
      <c r="B4101" s="404"/>
      <c r="C4101" s="379"/>
      <c r="D4101" s="419"/>
      <c r="E4101" s="404"/>
      <c r="F4101" s="379"/>
    </row>
    <row r="4102" spans="2:6" ht="15" customHeight="1" thickBot="1">
      <c r="B4102" s="404"/>
      <c r="C4102" s="379"/>
      <c r="D4102" s="419"/>
      <c r="E4102" s="404"/>
      <c r="F4102" s="379"/>
    </row>
    <row r="4103" spans="2:6" ht="15" customHeight="1" thickBot="1">
      <c r="B4103" s="404"/>
      <c r="C4103" s="379"/>
      <c r="D4103" s="419"/>
      <c r="E4103" s="404"/>
      <c r="F4103" s="379"/>
    </row>
    <row r="4104" spans="2:6" ht="15" customHeight="1" thickBot="1">
      <c r="B4104" s="404"/>
      <c r="C4104" s="379"/>
      <c r="D4104" s="419"/>
      <c r="E4104" s="404"/>
      <c r="F4104" s="379"/>
    </row>
    <row r="4105" spans="2:6" ht="15" customHeight="1" thickBot="1">
      <c r="B4105" s="404"/>
      <c r="C4105" s="379"/>
      <c r="D4105" s="419"/>
      <c r="E4105" s="404"/>
      <c r="F4105" s="379"/>
    </row>
    <row r="4106" spans="2:6" ht="15" customHeight="1" thickBot="1">
      <c r="B4106" s="404"/>
      <c r="C4106" s="379"/>
      <c r="D4106" s="419"/>
      <c r="E4106" s="404"/>
      <c r="F4106" s="379"/>
    </row>
    <row r="4107" spans="2:6" ht="15" customHeight="1" thickBot="1">
      <c r="B4107" s="404"/>
      <c r="C4107" s="379"/>
      <c r="D4107" s="419"/>
      <c r="E4107" s="404"/>
      <c r="F4107" s="379"/>
    </row>
    <row r="4108" spans="2:6" ht="15" customHeight="1" thickBot="1">
      <c r="B4108" s="404"/>
      <c r="C4108" s="379"/>
      <c r="D4108" s="419"/>
      <c r="E4108" s="404"/>
      <c r="F4108" s="379"/>
    </row>
    <row r="4109" spans="2:6" ht="15" customHeight="1" thickBot="1">
      <c r="B4109" s="404"/>
      <c r="C4109" s="379"/>
      <c r="D4109" s="419"/>
      <c r="E4109" s="404"/>
      <c r="F4109" s="379"/>
    </row>
    <row r="4110" spans="2:6" ht="15" customHeight="1" thickBot="1">
      <c r="B4110" s="404"/>
      <c r="C4110" s="379"/>
      <c r="D4110" s="419"/>
      <c r="E4110" s="404"/>
      <c r="F4110" s="379"/>
    </row>
    <row r="4111" spans="2:6" ht="15" customHeight="1" thickBot="1">
      <c r="B4111" s="404"/>
      <c r="C4111" s="379"/>
      <c r="D4111" s="419"/>
      <c r="E4111" s="404"/>
      <c r="F4111" s="379"/>
    </row>
    <row r="4112" spans="2:6" ht="15" customHeight="1" thickBot="1">
      <c r="B4112" s="404"/>
      <c r="C4112" s="379"/>
      <c r="D4112" s="419"/>
      <c r="E4112" s="404"/>
      <c r="F4112" s="379"/>
    </row>
    <row r="4113" spans="2:6" ht="15" customHeight="1" thickBot="1">
      <c r="B4113" s="404"/>
      <c r="C4113" s="379"/>
      <c r="D4113" s="419"/>
      <c r="E4113" s="404"/>
      <c r="F4113" s="379"/>
    </row>
    <row r="4114" spans="2:6" ht="15" customHeight="1" thickBot="1">
      <c r="B4114" s="404"/>
      <c r="C4114" s="379"/>
      <c r="D4114" s="419"/>
      <c r="E4114" s="404"/>
      <c r="F4114" s="379"/>
    </row>
    <row r="4115" spans="2:6" ht="15" customHeight="1" thickBot="1">
      <c r="B4115" s="404"/>
      <c r="C4115" s="379"/>
      <c r="D4115" s="419"/>
      <c r="E4115" s="404"/>
      <c r="F4115" s="379"/>
    </row>
    <row r="4116" spans="2:6" ht="15" customHeight="1" thickBot="1">
      <c r="B4116" s="404"/>
      <c r="C4116" s="379"/>
      <c r="D4116" s="419"/>
      <c r="E4116" s="404"/>
      <c r="F4116" s="379"/>
    </row>
    <row r="4117" spans="2:6" ht="15" customHeight="1" thickBot="1">
      <c r="B4117" s="404"/>
      <c r="C4117" s="379"/>
      <c r="D4117" s="419"/>
      <c r="E4117" s="404"/>
      <c r="F4117" s="379"/>
    </row>
    <row r="4118" spans="2:6" ht="15" customHeight="1" thickBot="1">
      <c r="B4118" s="404"/>
      <c r="C4118" s="379"/>
      <c r="D4118" s="419"/>
      <c r="E4118" s="404"/>
      <c r="F4118" s="379"/>
    </row>
    <row r="4119" spans="2:6" ht="15" customHeight="1" thickBot="1">
      <c r="B4119" s="404"/>
      <c r="C4119" s="379"/>
      <c r="D4119" s="419"/>
      <c r="E4119" s="404"/>
      <c r="F4119" s="379"/>
    </row>
    <row r="4120" spans="2:6" ht="15" customHeight="1" thickBot="1">
      <c r="B4120" s="404"/>
      <c r="C4120" s="379"/>
      <c r="D4120" s="419"/>
      <c r="E4120" s="404"/>
      <c r="F4120" s="379"/>
    </row>
    <row r="4121" spans="2:6" ht="15" customHeight="1" thickBot="1">
      <c r="B4121" s="404"/>
      <c r="C4121" s="379"/>
      <c r="D4121" s="419"/>
      <c r="E4121" s="404"/>
      <c r="F4121" s="379"/>
    </row>
    <row r="4122" spans="2:6" ht="15" customHeight="1" thickBot="1">
      <c r="B4122" s="404"/>
      <c r="C4122" s="379"/>
      <c r="D4122" s="419"/>
      <c r="E4122" s="404"/>
      <c r="F4122" s="379"/>
    </row>
    <row r="4123" spans="2:6" ht="15" customHeight="1" thickBot="1">
      <c r="B4123" s="404"/>
      <c r="C4123" s="379"/>
      <c r="D4123" s="419"/>
      <c r="E4123" s="404"/>
      <c r="F4123" s="379"/>
    </row>
    <row r="4124" spans="2:6" ht="15" customHeight="1" thickBot="1">
      <c r="B4124" s="404"/>
      <c r="C4124" s="379"/>
      <c r="D4124" s="419"/>
      <c r="E4124" s="404"/>
      <c r="F4124" s="379"/>
    </row>
    <row r="4125" spans="2:6" ht="15" customHeight="1" thickBot="1">
      <c r="B4125" s="404"/>
      <c r="C4125" s="379"/>
      <c r="D4125" s="419"/>
      <c r="E4125" s="404"/>
      <c r="F4125" s="379"/>
    </row>
    <row r="4126" spans="2:6" ht="15" customHeight="1" thickBot="1">
      <c r="B4126" s="404"/>
      <c r="C4126" s="379"/>
      <c r="D4126" s="419"/>
      <c r="E4126" s="404"/>
      <c r="F4126" s="379"/>
    </row>
    <row r="4127" spans="2:6" ht="15" customHeight="1" thickBot="1">
      <c r="B4127" s="404"/>
      <c r="C4127" s="379"/>
      <c r="D4127" s="419"/>
      <c r="E4127" s="404"/>
      <c r="F4127" s="379"/>
    </row>
    <row r="4128" spans="2:6" ht="15" customHeight="1" thickBot="1">
      <c r="B4128" s="404"/>
      <c r="C4128" s="379"/>
      <c r="D4128" s="419"/>
      <c r="E4128" s="404"/>
      <c r="F4128" s="379"/>
    </row>
    <row r="4129" spans="2:6" ht="15" customHeight="1" thickBot="1">
      <c r="B4129" s="404"/>
      <c r="C4129" s="379"/>
      <c r="D4129" s="419"/>
      <c r="E4129" s="404"/>
      <c r="F4129" s="379"/>
    </row>
    <row r="4130" spans="2:6" ht="15" customHeight="1" thickBot="1">
      <c r="B4130" s="404"/>
      <c r="C4130" s="379"/>
      <c r="D4130" s="419"/>
      <c r="E4130" s="404"/>
      <c r="F4130" s="379"/>
    </row>
    <row r="4131" spans="2:6" ht="15" customHeight="1" thickBot="1">
      <c r="B4131" s="404"/>
      <c r="C4131" s="379"/>
      <c r="D4131" s="419"/>
      <c r="E4131" s="404"/>
      <c r="F4131" s="379"/>
    </row>
    <row r="4132" spans="2:6" ht="15" customHeight="1" thickBot="1">
      <c r="B4132" s="404"/>
      <c r="C4132" s="379"/>
      <c r="D4132" s="419"/>
      <c r="E4132" s="404"/>
      <c r="F4132" s="379"/>
    </row>
    <row r="4133" spans="2:6" ht="15" customHeight="1" thickBot="1">
      <c r="B4133" s="404"/>
      <c r="C4133" s="379"/>
      <c r="D4133" s="419"/>
      <c r="E4133" s="404"/>
      <c r="F4133" s="379"/>
    </row>
    <row r="4134" spans="2:6" ht="15" customHeight="1" thickBot="1">
      <c r="B4134" s="404"/>
      <c r="C4134" s="379"/>
      <c r="D4134" s="419"/>
      <c r="E4134" s="404"/>
      <c r="F4134" s="379"/>
    </row>
    <row r="4135" spans="2:6" ht="15" customHeight="1" thickBot="1">
      <c r="B4135" s="404"/>
      <c r="C4135" s="379"/>
      <c r="D4135" s="419"/>
      <c r="E4135" s="404"/>
      <c r="F4135" s="379"/>
    </row>
    <row r="4136" spans="2:6" ht="15" customHeight="1" thickBot="1">
      <c r="B4136" s="404"/>
      <c r="C4136" s="379"/>
      <c r="D4136" s="419"/>
      <c r="E4136" s="404"/>
      <c r="F4136" s="379"/>
    </row>
    <row r="4137" spans="2:6" ht="15" customHeight="1" thickBot="1">
      <c r="B4137" s="404"/>
      <c r="C4137" s="379"/>
      <c r="D4137" s="419"/>
      <c r="E4137" s="404"/>
      <c r="F4137" s="379"/>
    </row>
    <row r="4138" spans="2:6" ht="15" customHeight="1" thickBot="1">
      <c r="B4138" s="404"/>
      <c r="C4138" s="379"/>
      <c r="D4138" s="419"/>
      <c r="E4138" s="404"/>
      <c r="F4138" s="379"/>
    </row>
    <row r="4139" spans="2:6" ht="15" customHeight="1" thickBot="1">
      <c r="B4139" s="404"/>
      <c r="C4139" s="379"/>
      <c r="D4139" s="419"/>
      <c r="E4139" s="404"/>
      <c r="F4139" s="379"/>
    </row>
    <row r="4140" spans="2:6" ht="15" customHeight="1" thickBot="1">
      <c r="B4140" s="404"/>
      <c r="C4140" s="379"/>
      <c r="D4140" s="419"/>
      <c r="E4140" s="404"/>
      <c r="F4140" s="379"/>
    </row>
    <row r="4141" spans="2:6" ht="15" customHeight="1" thickBot="1">
      <c r="B4141" s="404"/>
      <c r="C4141" s="379"/>
      <c r="D4141" s="419"/>
      <c r="E4141" s="404"/>
      <c r="F4141" s="379"/>
    </row>
    <row r="4142" spans="2:6" ht="15" customHeight="1" thickBot="1">
      <c r="B4142" s="404"/>
      <c r="C4142" s="379"/>
      <c r="D4142" s="419"/>
      <c r="E4142" s="404"/>
      <c r="F4142" s="379"/>
    </row>
    <row r="4143" spans="2:6" ht="15" customHeight="1" thickBot="1">
      <c r="B4143" s="404"/>
      <c r="C4143" s="379"/>
      <c r="D4143" s="419"/>
      <c r="E4143" s="404"/>
      <c r="F4143" s="379"/>
    </row>
    <row r="4144" spans="2:6" ht="15" customHeight="1" thickBot="1">
      <c r="B4144" s="404"/>
      <c r="C4144" s="379"/>
      <c r="D4144" s="419"/>
      <c r="E4144" s="404"/>
      <c r="F4144" s="379"/>
    </row>
    <row r="4145" spans="2:6" ht="15" customHeight="1" thickBot="1">
      <c r="B4145" s="404"/>
      <c r="C4145" s="379"/>
      <c r="D4145" s="419"/>
      <c r="E4145" s="404"/>
      <c r="F4145" s="379"/>
    </row>
    <row r="4146" spans="2:6" ht="15" customHeight="1" thickBot="1">
      <c r="B4146" s="404"/>
      <c r="C4146" s="379"/>
      <c r="D4146" s="419"/>
      <c r="E4146" s="404"/>
      <c r="F4146" s="379"/>
    </row>
    <row r="4147" spans="2:6" ht="15" customHeight="1" thickBot="1">
      <c r="B4147" s="404"/>
      <c r="C4147" s="379"/>
      <c r="D4147" s="419"/>
      <c r="E4147" s="404"/>
      <c r="F4147" s="379"/>
    </row>
    <row r="4148" spans="2:6" ht="15" customHeight="1" thickBot="1">
      <c r="B4148" s="404"/>
      <c r="C4148" s="379"/>
      <c r="D4148" s="419"/>
      <c r="E4148" s="404"/>
      <c r="F4148" s="379"/>
    </row>
    <row r="4149" spans="2:6" ht="15" customHeight="1" thickBot="1">
      <c r="B4149" s="404"/>
      <c r="C4149" s="379"/>
      <c r="D4149" s="419"/>
      <c r="E4149" s="404"/>
      <c r="F4149" s="379"/>
    </row>
    <row r="4150" spans="2:6" ht="15" customHeight="1" thickBot="1">
      <c r="B4150" s="404"/>
      <c r="C4150" s="379"/>
      <c r="D4150" s="419"/>
      <c r="E4150" s="404"/>
      <c r="F4150" s="379"/>
    </row>
    <row r="4151" spans="2:6" ht="15" customHeight="1" thickBot="1">
      <c r="B4151" s="404"/>
      <c r="C4151" s="379"/>
      <c r="D4151" s="419"/>
      <c r="E4151" s="404"/>
      <c r="F4151" s="379"/>
    </row>
    <row r="4152" spans="2:6" ht="15" customHeight="1" thickBot="1">
      <c r="B4152" s="404"/>
      <c r="C4152" s="379"/>
      <c r="D4152" s="419"/>
      <c r="E4152" s="404"/>
      <c r="F4152" s="379"/>
    </row>
    <row r="4153" spans="2:6" ht="15" customHeight="1" thickBot="1">
      <c r="B4153" s="404"/>
      <c r="C4153" s="379"/>
      <c r="D4153" s="419"/>
      <c r="E4153" s="404"/>
      <c r="F4153" s="379"/>
    </row>
    <row r="4154" spans="2:6" ht="15" customHeight="1" thickBot="1">
      <c r="B4154" s="404"/>
      <c r="C4154" s="379"/>
      <c r="D4154" s="419"/>
      <c r="E4154" s="404"/>
      <c r="F4154" s="379"/>
    </row>
    <row r="4155" spans="2:6" ht="15" customHeight="1" thickBot="1">
      <c r="B4155" s="404"/>
      <c r="C4155" s="379"/>
      <c r="D4155" s="419"/>
      <c r="E4155" s="404"/>
      <c r="F4155" s="379"/>
    </row>
    <row r="4156" spans="2:6" ht="15" customHeight="1" thickBot="1">
      <c r="B4156" s="404"/>
      <c r="C4156" s="379"/>
      <c r="D4156" s="419"/>
      <c r="E4156" s="404"/>
      <c r="F4156" s="379"/>
    </row>
    <row r="4157" spans="2:6" ht="15" customHeight="1" thickBot="1">
      <c r="B4157" s="404"/>
      <c r="C4157" s="379"/>
      <c r="D4157" s="419"/>
      <c r="E4157" s="404"/>
      <c r="F4157" s="379"/>
    </row>
    <row r="4158" spans="2:6" ht="15" customHeight="1" thickBot="1">
      <c r="B4158" s="404"/>
      <c r="C4158" s="379"/>
      <c r="D4158" s="419"/>
      <c r="E4158" s="404"/>
      <c r="F4158" s="379"/>
    </row>
    <row r="4159" spans="2:6" ht="15" customHeight="1" thickBot="1">
      <c r="B4159" s="404"/>
      <c r="C4159" s="379"/>
      <c r="D4159" s="419"/>
      <c r="E4159" s="404"/>
      <c r="F4159" s="379"/>
    </row>
    <row r="4160" spans="2:6" ht="15" customHeight="1" thickBot="1">
      <c r="B4160" s="404"/>
      <c r="C4160" s="379"/>
      <c r="D4160" s="419"/>
      <c r="E4160" s="404"/>
      <c r="F4160" s="379"/>
    </row>
    <row r="4161" spans="2:6" ht="15" customHeight="1" thickBot="1">
      <c r="B4161" s="404"/>
      <c r="C4161" s="379"/>
      <c r="D4161" s="419"/>
      <c r="E4161" s="404"/>
      <c r="F4161" s="379"/>
    </row>
    <row r="4162" spans="2:6" ht="15" customHeight="1" thickBot="1">
      <c r="B4162" s="404"/>
      <c r="C4162" s="379"/>
      <c r="D4162" s="419"/>
      <c r="E4162" s="404"/>
      <c r="F4162" s="379"/>
    </row>
    <row r="4163" spans="2:6" ht="15" customHeight="1" thickBot="1">
      <c r="B4163" s="404"/>
      <c r="C4163" s="379"/>
      <c r="D4163" s="419"/>
      <c r="E4163" s="404"/>
      <c r="F4163" s="379"/>
    </row>
    <row r="4164" spans="2:6" ht="15" customHeight="1" thickBot="1">
      <c r="B4164" s="404"/>
      <c r="C4164" s="379"/>
      <c r="D4164" s="419"/>
      <c r="E4164" s="404"/>
      <c r="F4164" s="379"/>
    </row>
    <row r="4165" spans="2:6" ht="15" customHeight="1" thickBot="1">
      <c r="B4165" s="404"/>
      <c r="C4165" s="379"/>
      <c r="D4165" s="419"/>
      <c r="E4165" s="404"/>
      <c r="F4165" s="379"/>
    </row>
    <row r="4166" spans="2:6" ht="15" customHeight="1" thickBot="1">
      <c r="B4166" s="404"/>
      <c r="C4166" s="379"/>
      <c r="D4166" s="419"/>
      <c r="E4166" s="404"/>
      <c r="F4166" s="379"/>
    </row>
    <row r="4167" spans="2:6" ht="15" customHeight="1" thickBot="1">
      <c r="B4167" s="404"/>
      <c r="C4167" s="379"/>
      <c r="D4167" s="419"/>
      <c r="E4167" s="404"/>
      <c r="F4167" s="379"/>
    </row>
    <row r="4168" spans="2:6" ht="15" customHeight="1" thickBot="1">
      <c r="B4168" s="404"/>
      <c r="C4168" s="379"/>
      <c r="D4168" s="419"/>
      <c r="E4168" s="404"/>
      <c r="F4168" s="379"/>
    </row>
    <row r="4169" spans="2:6" ht="15" customHeight="1" thickBot="1">
      <c r="B4169" s="404"/>
      <c r="C4169" s="379"/>
      <c r="D4169" s="419"/>
      <c r="E4169" s="404"/>
      <c r="F4169" s="379"/>
    </row>
    <row r="4170" spans="2:6" ht="15" customHeight="1" thickBot="1">
      <c r="B4170" s="404"/>
      <c r="C4170" s="379"/>
      <c r="D4170" s="419"/>
      <c r="E4170" s="404"/>
      <c r="F4170" s="379"/>
    </row>
    <row r="4171" spans="2:6" ht="15" customHeight="1" thickBot="1">
      <c r="B4171" s="404"/>
      <c r="C4171" s="379"/>
      <c r="D4171" s="419"/>
      <c r="E4171" s="404"/>
      <c r="F4171" s="379"/>
    </row>
    <row r="4172" spans="2:6" ht="15" customHeight="1" thickBot="1">
      <c r="B4172" s="404"/>
      <c r="C4172" s="379"/>
      <c r="D4172" s="419"/>
      <c r="E4172" s="404"/>
      <c r="F4172" s="379"/>
    </row>
    <row r="4173" spans="2:6" ht="15" customHeight="1" thickBot="1">
      <c r="B4173" s="404"/>
      <c r="C4173" s="379"/>
      <c r="D4173" s="419"/>
      <c r="E4173" s="404"/>
      <c r="F4173" s="379"/>
    </row>
    <row r="4174" spans="2:6" ht="15" customHeight="1" thickBot="1">
      <c r="B4174" s="404"/>
      <c r="C4174" s="379"/>
      <c r="D4174" s="419"/>
      <c r="E4174" s="404"/>
      <c r="F4174" s="379"/>
    </row>
    <row r="4175" spans="2:6" ht="15" customHeight="1" thickBot="1">
      <c r="B4175" s="404"/>
      <c r="C4175" s="379"/>
      <c r="D4175" s="419"/>
      <c r="E4175" s="404"/>
      <c r="F4175" s="379"/>
    </row>
    <row r="4176" spans="2:6" ht="15" customHeight="1" thickBot="1">
      <c r="B4176" s="404"/>
      <c r="C4176" s="379"/>
      <c r="D4176" s="419"/>
      <c r="E4176" s="404"/>
      <c r="F4176" s="379"/>
    </row>
    <row r="4177" spans="2:6" ht="15" customHeight="1" thickBot="1">
      <c r="B4177" s="404"/>
      <c r="C4177" s="379"/>
      <c r="D4177" s="419"/>
      <c r="E4177" s="404"/>
      <c r="F4177" s="379"/>
    </row>
    <row r="4178" spans="2:6" ht="15" customHeight="1" thickBot="1">
      <c r="B4178" s="404"/>
      <c r="C4178" s="379"/>
      <c r="D4178" s="419"/>
      <c r="E4178" s="404"/>
      <c r="F4178" s="379"/>
    </row>
    <row r="4179" spans="2:6" ht="15" customHeight="1" thickBot="1">
      <c r="B4179" s="404"/>
      <c r="C4179" s="379"/>
      <c r="D4179" s="419"/>
      <c r="E4179" s="404"/>
      <c r="F4179" s="379"/>
    </row>
    <row r="4180" spans="2:6" ht="15" customHeight="1" thickBot="1">
      <c r="B4180" s="404"/>
      <c r="C4180" s="379"/>
      <c r="D4180" s="419"/>
      <c r="E4180" s="404"/>
      <c r="F4180" s="379"/>
    </row>
    <row r="4181" spans="2:6" ht="15" customHeight="1" thickBot="1">
      <c r="B4181" s="404"/>
      <c r="C4181" s="379"/>
      <c r="D4181" s="419"/>
      <c r="E4181" s="404"/>
      <c r="F4181" s="379"/>
    </row>
    <row r="4182" spans="2:6" ht="15" customHeight="1" thickBot="1">
      <c r="B4182" s="404"/>
      <c r="C4182" s="379"/>
      <c r="D4182" s="419"/>
      <c r="E4182" s="404"/>
      <c r="F4182" s="379"/>
    </row>
    <row r="4183" spans="2:6" ht="15" customHeight="1" thickBot="1">
      <c r="B4183" s="404"/>
      <c r="C4183" s="379"/>
      <c r="D4183" s="419"/>
      <c r="E4183" s="404"/>
      <c r="F4183" s="379"/>
    </row>
    <row r="4184" spans="2:6" ht="15" customHeight="1" thickBot="1">
      <c r="B4184" s="404"/>
      <c r="C4184" s="379"/>
      <c r="D4184" s="419"/>
      <c r="E4184" s="404"/>
      <c r="F4184" s="379"/>
    </row>
    <row r="4185" spans="2:6" ht="15" customHeight="1" thickBot="1">
      <c r="B4185" s="404"/>
      <c r="C4185" s="379"/>
      <c r="D4185" s="419"/>
      <c r="E4185" s="404"/>
      <c r="F4185" s="379"/>
    </row>
    <row r="4186" spans="2:6" ht="15" customHeight="1" thickBot="1">
      <c r="B4186" s="404"/>
      <c r="C4186" s="379"/>
      <c r="D4186" s="419"/>
      <c r="E4186" s="404"/>
      <c r="F4186" s="379"/>
    </row>
    <row r="4187" spans="2:6" ht="15" customHeight="1" thickBot="1">
      <c r="B4187" s="404"/>
      <c r="C4187" s="379"/>
      <c r="D4187" s="419"/>
      <c r="E4187" s="404"/>
      <c r="F4187" s="379"/>
    </row>
    <row r="4188" spans="2:6" ht="15" customHeight="1" thickBot="1">
      <c r="B4188" s="404"/>
      <c r="C4188" s="379"/>
      <c r="D4188" s="419"/>
      <c r="E4188" s="404"/>
      <c r="F4188" s="379"/>
    </row>
    <row r="4189" spans="2:6" ht="15" customHeight="1" thickBot="1">
      <c r="B4189" s="404"/>
      <c r="C4189" s="379"/>
      <c r="D4189" s="419"/>
      <c r="E4189" s="404"/>
      <c r="F4189" s="379"/>
    </row>
    <row r="4190" spans="2:6" ht="15" customHeight="1" thickBot="1">
      <c r="B4190" s="404"/>
      <c r="C4190" s="379"/>
      <c r="D4190" s="419"/>
      <c r="E4190" s="404"/>
      <c r="F4190" s="379"/>
    </row>
    <row r="4191" spans="2:6" ht="15" customHeight="1" thickBot="1">
      <c r="B4191" s="404"/>
      <c r="C4191" s="379"/>
      <c r="D4191" s="419"/>
      <c r="E4191" s="404"/>
      <c r="F4191" s="379"/>
    </row>
    <row r="4192" spans="2:6" ht="15" customHeight="1" thickBot="1">
      <c r="B4192" s="404"/>
      <c r="C4192" s="379"/>
      <c r="D4192" s="419"/>
      <c r="E4192" s="404"/>
      <c r="F4192" s="379"/>
    </row>
    <row r="4193" spans="2:6" ht="15" customHeight="1" thickBot="1">
      <c r="B4193" s="404"/>
      <c r="C4193" s="379"/>
      <c r="D4193" s="419"/>
      <c r="E4193" s="404"/>
      <c r="F4193" s="379"/>
    </row>
    <row r="4194" spans="2:6" ht="15" customHeight="1" thickBot="1">
      <c r="B4194" s="404"/>
      <c r="C4194" s="379"/>
      <c r="D4194" s="419"/>
      <c r="E4194" s="404"/>
      <c r="F4194" s="379"/>
    </row>
    <row r="4195" spans="2:6" ht="15" customHeight="1" thickBot="1">
      <c r="B4195" s="404"/>
      <c r="C4195" s="379"/>
      <c r="D4195" s="419"/>
      <c r="E4195" s="404"/>
      <c r="F4195" s="379"/>
    </row>
    <row r="4196" spans="2:6" ht="15" customHeight="1" thickBot="1">
      <c r="B4196" s="404"/>
      <c r="C4196" s="379"/>
      <c r="D4196" s="419"/>
      <c r="E4196" s="404"/>
      <c r="F4196" s="379"/>
    </row>
    <row r="4197" spans="2:6" ht="15" customHeight="1" thickBot="1">
      <c r="B4197" s="404"/>
      <c r="C4197" s="379"/>
      <c r="D4197" s="419"/>
      <c r="E4197" s="404"/>
      <c r="F4197" s="379"/>
    </row>
    <row r="4198" spans="2:6" ht="15" customHeight="1" thickBot="1">
      <c r="B4198" s="404"/>
      <c r="C4198" s="379"/>
      <c r="D4198" s="419"/>
      <c r="E4198" s="404"/>
      <c r="F4198" s="379"/>
    </row>
    <row r="4199" spans="2:6" ht="15" customHeight="1" thickBot="1">
      <c r="B4199" s="404"/>
      <c r="C4199" s="379"/>
      <c r="D4199" s="419"/>
      <c r="E4199" s="404"/>
      <c r="F4199" s="379"/>
    </row>
    <row r="4200" spans="2:6" ht="15" customHeight="1" thickBot="1">
      <c r="B4200" s="404"/>
      <c r="C4200" s="379"/>
      <c r="D4200" s="419"/>
      <c r="E4200" s="404"/>
      <c r="F4200" s="379"/>
    </row>
    <row r="4201" spans="2:6" ht="15" customHeight="1" thickBot="1">
      <c r="B4201" s="404"/>
      <c r="C4201" s="379"/>
      <c r="D4201" s="419"/>
      <c r="E4201" s="404"/>
      <c r="F4201" s="379"/>
    </row>
    <row r="4202" spans="2:6" ht="15" customHeight="1" thickBot="1">
      <c r="B4202" s="404"/>
      <c r="C4202" s="379"/>
      <c r="D4202" s="419"/>
      <c r="E4202" s="404"/>
      <c r="F4202" s="379"/>
    </row>
    <row r="4203" spans="2:6" ht="15" customHeight="1" thickBot="1">
      <c r="B4203" s="404"/>
      <c r="C4203" s="379"/>
      <c r="D4203" s="419"/>
      <c r="E4203" s="404"/>
      <c r="F4203" s="379"/>
    </row>
    <row r="4204" spans="2:6" ht="15" customHeight="1" thickBot="1">
      <c r="B4204" s="404"/>
      <c r="C4204" s="379"/>
      <c r="D4204" s="419"/>
      <c r="E4204" s="404"/>
      <c r="F4204" s="379"/>
    </row>
    <row r="4205" spans="2:6" ht="15" customHeight="1" thickBot="1">
      <c r="B4205" s="404"/>
      <c r="C4205" s="379"/>
      <c r="D4205" s="419"/>
      <c r="E4205" s="404"/>
      <c r="F4205" s="379"/>
    </row>
    <row r="4206" spans="2:6" ht="15" customHeight="1" thickBot="1">
      <c r="B4206" s="404"/>
      <c r="C4206" s="379"/>
      <c r="D4206" s="419"/>
      <c r="E4206" s="404"/>
      <c r="F4206" s="379"/>
    </row>
    <row r="4207" spans="2:6" ht="15" customHeight="1" thickBot="1">
      <c r="B4207" s="404"/>
      <c r="C4207" s="379"/>
      <c r="D4207" s="419"/>
      <c r="E4207" s="404"/>
      <c r="F4207" s="379"/>
    </row>
    <row r="4208" spans="2:6" ht="15" customHeight="1" thickBot="1">
      <c r="B4208" s="404"/>
      <c r="C4208" s="379"/>
      <c r="D4208" s="419"/>
      <c r="E4208" s="404"/>
      <c r="F4208" s="379"/>
    </row>
    <row r="4209" spans="2:6" ht="15" customHeight="1" thickBot="1">
      <c r="B4209" s="404"/>
      <c r="C4209" s="379"/>
      <c r="D4209" s="419"/>
      <c r="E4209" s="404"/>
      <c r="F4209" s="379"/>
    </row>
    <row r="4210" spans="2:6" ht="15" customHeight="1" thickBot="1">
      <c r="B4210" s="404"/>
      <c r="C4210" s="379"/>
      <c r="D4210" s="419"/>
      <c r="E4210" s="404"/>
      <c r="F4210" s="379"/>
    </row>
    <row r="4211" spans="2:6" ht="15" customHeight="1" thickBot="1">
      <c r="B4211" s="404"/>
      <c r="C4211" s="379"/>
      <c r="D4211" s="419"/>
      <c r="E4211" s="404"/>
      <c r="F4211" s="379"/>
    </row>
    <row r="4212" spans="2:6" ht="15" customHeight="1" thickBot="1">
      <c r="B4212" s="404"/>
      <c r="C4212" s="379"/>
      <c r="D4212" s="419"/>
      <c r="E4212" s="404"/>
      <c r="F4212" s="379"/>
    </row>
    <row r="4213" spans="2:6" ht="15" customHeight="1" thickBot="1">
      <c r="B4213" s="404"/>
      <c r="C4213" s="379"/>
      <c r="D4213" s="419"/>
      <c r="E4213" s="404"/>
      <c r="F4213" s="379"/>
    </row>
    <row r="4214" spans="2:6" ht="15" customHeight="1" thickBot="1">
      <c r="B4214" s="404"/>
      <c r="C4214" s="379"/>
      <c r="D4214" s="419"/>
      <c r="E4214" s="404"/>
      <c r="F4214" s="379"/>
    </row>
    <row r="4215" spans="2:6" ht="15" customHeight="1" thickBot="1">
      <c r="B4215" s="404"/>
      <c r="C4215" s="379"/>
      <c r="D4215" s="419"/>
      <c r="E4215" s="404"/>
      <c r="F4215" s="379"/>
    </row>
    <row r="4216" spans="2:6" ht="15" customHeight="1" thickBot="1">
      <c r="B4216" s="404"/>
      <c r="C4216" s="379"/>
      <c r="D4216" s="419"/>
      <c r="E4216" s="404"/>
      <c r="F4216" s="379"/>
    </row>
    <row r="4217" spans="2:6" ht="15" customHeight="1" thickBot="1">
      <c r="B4217" s="404"/>
      <c r="C4217" s="379"/>
      <c r="D4217" s="419"/>
      <c r="E4217" s="404"/>
      <c r="F4217" s="379"/>
    </row>
    <row r="4218" spans="2:6" ht="15" customHeight="1" thickBot="1">
      <c r="B4218" s="404"/>
      <c r="C4218" s="379"/>
      <c r="D4218" s="419"/>
      <c r="E4218" s="404"/>
      <c r="F4218" s="379"/>
    </row>
    <row r="4219" spans="2:6" ht="15" customHeight="1" thickBot="1">
      <c r="B4219" s="404"/>
      <c r="C4219" s="379"/>
      <c r="D4219" s="419"/>
      <c r="E4219" s="404"/>
      <c r="F4219" s="379"/>
    </row>
    <row r="4220" spans="2:6" ht="15" customHeight="1" thickBot="1">
      <c r="B4220" s="404"/>
      <c r="C4220" s="379"/>
      <c r="D4220" s="419"/>
      <c r="E4220" s="404"/>
      <c r="F4220" s="379"/>
    </row>
    <row r="4221" spans="2:6" ht="15" customHeight="1" thickBot="1">
      <c r="B4221" s="404"/>
      <c r="C4221" s="379"/>
      <c r="D4221" s="419"/>
      <c r="E4221" s="404"/>
      <c r="F4221" s="379"/>
    </row>
    <row r="4222" spans="2:6" ht="15" customHeight="1" thickBot="1">
      <c r="B4222" s="404"/>
      <c r="C4222" s="379"/>
      <c r="D4222" s="419"/>
      <c r="E4222" s="404"/>
      <c r="F4222" s="379"/>
    </row>
    <row r="4223" spans="2:6" ht="15" customHeight="1" thickBot="1">
      <c r="B4223" s="404"/>
      <c r="C4223" s="379"/>
      <c r="D4223" s="419"/>
      <c r="E4223" s="404"/>
      <c r="F4223" s="379"/>
    </row>
    <row r="4224" spans="2:6" ht="15" customHeight="1" thickBot="1">
      <c r="B4224" s="404"/>
      <c r="C4224" s="379"/>
      <c r="D4224" s="419"/>
      <c r="E4224" s="404"/>
      <c r="F4224" s="379"/>
    </row>
    <row r="4225" spans="2:6" ht="15" customHeight="1" thickBot="1">
      <c r="B4225" s="404"/>
      <c r="C4225" s="379"/>
      <c r="D4225" s="419"/>
      <c r="E4225" s="404"/>
      <c r="F4225" s="379"/>
    </row>
    <row r="4226" spans="2:6" ht="15" customHeight="1" thickBot="1">
      <c r="B4226" s="404"/>
      <c r="C4226" s="379"/>
      <c r="D4226" s="419"/>
      <c r="E4226" s="404"/>
      <c r="F4226" s="379"/>
    </row>
    <row r="4227" spans="2:6" ht="15" customHeight="1" thickBot="1">
      <c r="B4227" s="404"/>
      <c r="C4227" s="379"/>
      <c r="D4227" s="419"/>
      <c r="E4227" s="404"/>
      <c r="F4227" s="379"/>
    </row>
    <row r="4228" spans="2:6" ht="15" customHeight="1" thickBot="1">
      <c r="B4228" s="404"/>
      <c r="C4228" s="379"/>
      <c r="D4228" s="419"/>
      <c r="E4228" s="404"/>
      <c r="F4228" s="379"/>
    </row>
    <row r="4229" spans="2:6" ht="15" customHeight="1" thickBot="1">
      <c r="B4229" s="404"/>
      <c r="C4229" s="379"/>
      <c r="D4229" s="419"/>
      <c r="E4229" s="404"/>
      <c r="F4229" s="379"/>
    </row>
    <row r="4230" spans="2:6" ht="15" customHeight="1" thickBot="1">
      <c r="B4230" s="404"/>
      <c r="C4230" s="379"/>
      <c r="D4230" s="419"/>
      <c r="E4230" s="404"/>
      <c r="F4230" s="379"/>
    </row>
    <row r="4231" spans="2:6" ht="15" customHeight="1" thickBot="1">
      <c r="B4231" s="404"/>
      <c r="C4231" s="379"/>
      <c r="D4231" s="419"/>
      <c r="E4231" s="404"/>
      <c r="F4231" s="379"/>
    </row>
    <row r="4232" spans="2:6" ht="15" customHeight="1" thickBot="1">
      <c r="B4232" s="404"/>
      <c r="C4232" s="379"/>
      <c r="D4232" s="419"/>
      <c r="E4232" s="404"/>
      <c r="F4232" s="379"/>
    </row>
    <row r="4233" spans="2:6" ht="15" customHeight="1" thickBot="1">
      <c r="B4233" s="404"/>
      <c r="C4233" s="379"/>
      <c r="D4233" s="419"/>
      <c r="E4233" s="404"/>
      <c r="F4233" s="379"/>
    </row>
    <row r="4234" spans="2:6" ht="15" customHeight="1" thickBot="1">
      <c r="B4234" s="404"/>
      <c r="C4234" s="379"/>
      <c r="D4234" s="419"/>
      <c r="E4234" s="404"/>
      <c r="F4234" s="379"/>
    </row>
    <row r="4235" spans="2:6" ht="15" customHeight="1" thickBot="1">
      <c r="B4235" s="404"/>
      <c r="C4235" s="379"/>
      <c r="D4235" s="419"/>
      <c r="E4235" s="404"/>
      <c r="F4235" s="379"/>
    </row>
    <row r="4236" spans="2:6" ht="15" customHeight="1" thickBot="1">
      <c r="B4236" s="404"/>
      <c r="C4236" s="379"/>
      <c r="D4236" s="419"/>
      <c r="E4236" s="404"/>
      <c r="F4236" s="379"/>
    </row>
    <row r="4237" spans="2:6" ht="15" customHeight="1" thickBot="1">
      <c r="B4237" s="404"/>
      <c r="C4237" s="379"/>
      <c r="D4237" s="419"/>
      <c r="E4237" s="404"/>
      <c r="F4237" s="379"/>
    </row>
    <row r="4238" spans="2:6" ht="15" customHeight="1" thickBot="1">
      <c r="B4238" s="404"/>
      <c r="C4238" s="379"/>
      <c r="D4238" s="419"/>
      <c r="E4238" s="404"/>
      <c r="F4238" s="379"/>
    </row>
    <row r="4239" spans="2:6" ht="15" customHeight="1" thickBot="1">
      <c r="B4239" s="404"/>
      <c r="C4239" s="379"/>
      <c r="D4239" s="419"/>
      <c r="E4239" s="404"/>
      <c r="F4239" s="379"/>
    </row>
    <row r="4240" spans="2:6" ht="15" customHeight="1" thickBot="1">
      <c r="B4240" s="404"/>
      <c r="C4240" s="379"/>
      <c r="D4240" s="419"/>
      <c r="E4240" s="404"/>
      <c r="F4240" s="379"/>
    </row>
    <row r="4241" spans="2:6" ht="15" customHeight="1" thickBot="1">
      <c r="B4241" s="404"/>
      <c r="C4241" s="379"/>
      <c r="D4241" s="419"/>
      <c r="E4241" s="404"/>
      <c r="F4241" s="379"/>
    </row>
    <row r="4242" spans="2:6" ht="15" customHeight="1" thickBot="1">
      <c r="B4242" s="404"/>
      <c r="C4242" s="379"/>
      <c r="D4242" s="419"/>
      <c r="E4242" s="404"/>
      <c r="F4242" s="379"/>
    </row>
    <row r="4243" spans="2:6" ht="15" customHeight="1" thickBot="1">
      <c r="B4243" s="404"/>
      <c r="C4243" s="379"/>
      <c r="D4243" s="419"/>
      <c r="E4243" s="404"/>
      <c r="F4243" s="379"/>
    </row>
    <row r="4244" spans="2:6" ht="15" customHeight="1" thickBot="1">
      <c r="B4244" s="404"/>
      <c r="C4244" s="379"/>
      <c r="D4244" s="419"/>
      <c r="E4244" s="404"/>
      <c r="F4244" s="379"/>
    </row>
    <row r="4245" spans="2:6" ht="15" customHeight="1" thickBot="1">
      <c r="B4245" s="404"/>
      <c r="C4245" s="379"/>
      <c r="D4245" s="419"/>
      <c r="E4245" s="404"/>
      <c r="F4245" s="379"/>
    </row>
    <row r="4246" spans="2:6" ht="15" customHeight="1" thickBot="1">
      <c r="B4246" s="404"/>
      <c r="C4246" s="379"/>
      <c r="D4246" s="419"/>
      <c r="E4246" s="404"/>
      <c r="F4246" s="379"/>
    </row>
    <row r="4247" spans="2:6" ht="15" customHeight="1" thickBot="1">
      <c r="B4247" s="404"/>
      <c r="C4247" s="379"/>
      <c r="D4247" s="419"/>
      <c r="E4247" s="404"/>
      <c r="F4247" s="379"/>
    </row>
    <row r="4248" spans="2:6" ht="15" customHeight="1" thickBot="1">
      <c r="B4248" s="404"/>
      <c r="C4248" s="379"/>
      <c r="D4248" s="419"/>
      <c r="E4248" s="404"/>
      <c r="F4248" s="379"/>
    </row>
    <row r="4249" spans="2:6" ht="15" customHeight="1" thickBot="1">
      <c r="B4249" s="404"/>
      <c r="C4249" s="379"/>
      <c r="D4249" s="419"/>
      <c r="E4249" s="404"/>
      <c r="F4249" s="379"/>
    </row>
    <row r="4250" spans="2:6" ht="15" customHeight="1" thickBot="1">
      <c r="B4250" s="404"/>
      <c r="C4250" s="379"/>
      <c r="D4250" s="419"/>
      <c r="E4250" s="404"/>
      <c r="F4250" s="379"/>
    </row>
    <row r="4251" spans="2:6" ht="15" customHeight="1" thickBot="1">
      <c r="B4251" s="404"/>
      <c r="C4251" s="379"/>
      <c r="D4251" s="419"/>
      <c r="E4251" s="404"/>
      <c r="F4251" s="379"/>
    </row>
    <row r="4252" spans="2:6" ht="15" customHeight="1" thickBot="1">
      <c r="B4252" s="404"/>
      <c r="C4252" s="379"/>
      <c r="D4252" s="419"/>
      <c r="E4252" s="404"/>
      <c r="F4252" s="379"/>
    </row>
    <row r="4253" spans="2:6" ht="15" customHeight="1" thickBot="1">
      <c r="B4253" s="404"/>
      <c r="C4253" s="379"/>
      <c r="D4253" s="419"/>
      <c r="E4253" s="404"/>
      <c r="F4253" s="379"/>
    </row>
    <row r="4254" spans="2:6" ht="15" customHeight="1" thickBot="1">
      <c r="B4254" s="404"/>
      <c r="C4254" s="379"/>
      <c r="D4254" s="419"/>
      <c r="E4254" s="404"/>
      <c r="F4254" s="379"/>
    </row>
    <row r="4255" spans="2:6" ht="15" customHeight="1" thickBot="1">
      <c r="B4255" s="404"/>
      <c r="C4255" s="379"/>
      <c r="D4255" s="419"/>
      <c r="E4255" s="404"/>
      <c r="F4255" s="379"/>
    </row>
    <row r="4256" spans="2:6" ht="15" customHeight="1" thickBot="1">
      <c r="B4256" s="404"/>
      <c r="C4256" s="379"/>
      <c r="D4256" s="419"/>
      <c r="E4256" s="404"/>
      <c r="F4256" s="379"/>
    </row>
    <row r="4257" spans="2:6" ht="15" customHeight="1" thickBot="1">
      <c r="B4257" s="404"/>
      <c r="C4257" s="379"/>
      <c r="D4257" s="419"/>
      <c r="E4257" s="404"/>
      <c r="F4257" s="379"/>
    </row>
    <row r="4258" spans="2:6" ht="15" customHeight="1" thickBot="1">
      <c r="B4258" s="404"/>
      <c r="C4258" s="379"/>
      <c r="D4258" s="419"/>
      <c r="E4258" s="404"/>
      <c r="F4258" s="379"/>
    </row>
    <row r="4259" spans="2:6" ht="15" customHeight="1" thickBot="1">
      <c r="B4259" s="404"/>
      <c r="C4259" s="379"/>
      <c r="D4259" s="419"/>
      <c r="E4259" s="404"/>
      <c r="F4259" s="379"/>
    </row>
    <row r="4260" spans="2:6" ht="15" customHeight="1" thickBot="1">
      <c r="B4260" s="404"/>
      <c r="C4260" s="379"/>
      <c r="D4260" s="419"/>
      <c r="E4260" s="404"/>
      <c r="F4260" s="379"/>
    </row>
    <row r="4261" spans="2:6" ht="15" customHeight="1" thickBot="1">
      <c r="B4261" s="404"/>
      <c r="C4261" s="379"/>
      <c r="D4261" s="419"/>
      <c r="E4261" s="404"/>
      <c r="F4261" s="379"/>
    </row>
    <row r="4262" spans="2:6" ht="15" customHeight="1" thickBot="1">
      <c r="B4262" s="404"/>
      <c r="C4262" s="379"/>
      <c r="D4262" s="419"/>
      <c r="E4262" s="404"/>
      <c r="F4262" s="379"/>
    </row>
    <row r="4263" spans="2:6" ht="15" customHeight="1" thickBot="1">
      <c r="B4263" s="404"/>
      <c r="C4263" s="379"/>
      <c r="D4263" s="419"/>
      <c r="E4263" s="404"/>
      <c r="F4263" s="379"/>
    </row>
    <row r="4264" spans="2:6" ht="15" customHeight="1" thickBot="1">
      <c r="B4264" s="404"/>
      <c r="C4264" s="379"/>
      <c r="D4264" s="419"/>
      <c r="E4264" s="404"/>
      <c r="F4264" s="379"/>
    </row>
    <row r="4265" spans="2:6" ht="15" customHeight="1" thickBot="1">
      <c r="B4265" s="404"/>
      <c r="C4265" s="379"/>
      <c r="D4265" s="419"/>
      <c r="E4265" s="404"/>
      <c r="F4265" s="379"/>
    </row>
    <row r="4266" spans="2:6" ht="15" customHeight="1" thickBot="1">
      <c r="B4266" s="404"/>
      <c r="C4266" s="379"/>
      <c r="D4266" s="419"/>
      <c r="E4266" s="404"/>
      <c r="F4266" s="379"/>
    </row>
    <row r="4267" spans="2:6" ht="15" customHeight="1" thickBot="1">
      <c r="B4267" s="404"/>
      <c r="C4267" s="379"/>
      <c r="D4267" s="419"/>
      <c r="E4267" s="404"/>
      <c r="F4267" s="379"/>
    </row>
    <row r="4268" spans="2:6" ht="15" customHeight="1" thickBot="1">
      <c r="B4268" s="404"/>
      <c r="C4268" s="379"/>
      <c r="D4268" s="419"/>
      <c r="E4268" s="404"/>
      <c r="F4268" s="379"/>
    </row>
    <row r="4269" spans="2:6" ht="15" customHeight="1" thickBot="1">
      <c r="B4269" s="404"/>
      <c r="C4269" s="379"/>
      <c r="D4269" s="419"/>
      <c r="E4269" s="404"/>
      <c r="F4269" s="379"/>
    </row>
    <row r="4270" spans="2:6" ht="15" customHeight="1" thickBot="1">
      <c r="B4270" s="404"/>
      <c r="C4270" s="379"/>
      <c r="D4270" s="419"/>
      <c r="E4270" s="404"/>
      <c r="F4270" s="379"/>
    </row>
    <row r="4271" spans="2:6" ht="15" customHeight="1" thickBot="1">
      <c r="B4271" s="404"/>
      <c r="C4271" s="379"/>
      <c r="D4271" s="419"/>
      <c r="E4271" s="404"/>
      <c r="F4271" s="379"/>
    </row>
    <row r="4272" spans="2:6" ht="15" customHeight="1" thickBot="1">
      <c r="B4272" s="404"/>
      <c r="C4272" s="379"/>
      <c r="D4272" s="419"/>
      <c r="E4272" s="404"/>
      <c r="F4272" s="379"/>
    </row>
    <row r="4273" spans="2:6" ht="15" customHeight="1" thickBot="1">
      <c r="B4273" s="404"/>
      <c r="C4273" s="379"/>
      <c r="D4273" s="419"/>
      <c r="E4273" s="404"/>
      <c r="F4273" s="379"/>
    </row>
    <row r="4274" spans="2:6" ht="15" customHeight="1" thickBot="1">
      <c r="B4274" s="404"/>
      <c r="C4274" s="379"/>
      <c r="D4274" s="419"/>
      <c r="E4274" s="404"/>
      <c r="F4274" s="379"/>
    </row>
    <row r="4275" spans="2:6" ht="15" customHeight="1" thickBot="1">
      <c r="B4275" s="404"/>
      <c r="C4275" s="379"/>
      <c r="D4275" s="419"/>
      <c r="E4275" s="404"/>
      <c r="F4275" s="379"/>
    </row>
    <row r="4276" spans="2:6" ht="15" customHeight="1" thickBot="1">
      <c r="B4276" s="404"/>
      <c r="C4276" s="379"/>
      <c r="D4276" s="419"/>
      <c r="E4276" s="404"/>
      <c r="F4276" s="379"/>
    </row>
    <row r="4277" spans="2:6" ht="15" customHeight="1" thickBot="1">
      <c r="B4277" s="404"/>
      <c r="C4277" s="379"/>
      <c r="D4277" s="419"/>
      <c r="E4277" s="404"/>
      <c r="F4277" s="379"/>
    </row>
    <row r="4278" spans="2:6" ht="15" customHeight="1" thickBot="1">
      <c r="B4278" s="404"/>
      <c r="C4278" s="379"/>
      <c r="D4278" s="419"/>
      <c r="E4278" s="404"/>
      <c r="F4278" s="379"/>
    </row>
    <row r="4279" spans="2:6" ht="15" customHeight="1" thickBot="1">
      <c r="B4279" s="404"/>
      <c r="C4279" s="379"/>
      <c r="D4279" s="419"/>
      <c r="E4279" s="404"/>
      <c r="F4279" s="379"/>
    </row>
    <row r="4280" spans="2:6" ht="15" customHeight="1" thickBot="1">
      <c r="B4280" s="404"/>
      <c r="C4280" s="379"/>
      <c r="D4280" s="419"/>
      <c r="E4280" s="404"/>
      <c r="F4280" s="379"/>
    </row>
    <row r="4281" spans="2:6" ht="15" customHeight="1" thickBot="1">
      <c r="B4281" s="404"/>
      <c r="C4281" s="379"/>
      <c r="D4281" s="419"/>
      <c r="E4281" s="404"/>
      <c r="F4281" s="379"/>
    </row>
    <row r="4282" spans="2:6" ht="15" customHeight="1" thickBot="1">
      <c r="B4282" s="404"/>
      <c r="C4282" s="379"/>
      <c r="D4282" s="419"/>
      <c r="E4282" s="404"/>
      <c r="F4282" s="379"/>
    </row>
    <row r="4283" spans="2:6" ht="15" customHeight="1" thickBot="1">
      <c r="B4283" s="404"/>
      <c r="C4283" s="379"/>
      <c r="D4283" s="419"/>
      <c r="E4283" s="404"/>
      <c r="F4283" s="379"/>
    </row>
    <row r="4284" spans="2:6" ht="15" customHeight="1" thickBot="1">
      <c r="B4284" s="404"/>
      <c r="C4284" s="379"/>
      <c r="D4284" s="419"/>
      <c r="E4284" s="404"/>
      <c r="F4284" s="379"/>
    </row>
    <row r="4285" spans="2:6" ht="15" customHeight="1" thickBot="1">
      <c r="B4285" s="404"/>
      <c r="C4285" s="379"/>
      <c r="D4285" s="419"/>
      <c r="E4285" s="404"/>
      <c r="F4285" s="379"/>
    </row>
    <row r="4286" spans="2:6" ht="15" customHeight="1" thickBot="1">
      <c r="B4286" s="404"/>
      <c r="C4286" s="379"/>
      <c r="D4286" s="419"/>
      <c r="E4286" s="404"/>
      <c r="F4286" s="379"/>
    </row>
    <row r="4287" spans="2:6" ht="15" customHeight="1" thickBot="1">
      <c r="B4287" s="404"/>
      <c r="C4287" s="379"/>
      <c r="D4287" s="419"/>
      <c r="E4287" s="404"/>
      <c r="F4287" s="379"/>
    </row>
    <row r="4288" spans="2:6" ht="15" customHeight="1" thickBot="1">
      <c r="B4288" s="404"/>
      <c r="C4288" s="379"/>
      <c r="D4288" s="419"/>
      <c r="E4288" s="404"/>
      <c r="F4288" s="379"/>
    </row>
    <row r="4289" spans="2:6" ht="15" customHeight="1" thickBot="1">
      <c r="B4289" s="404"/>
      <c r="C4289" s="379"/>
      <c r="D4289" s="419"/>
      <c r="E4289" s="404"/>
      <c r="F4289" s="379"/>
    </row>
    <row r="4290" spans="2:6" ht="15" customHeight="1" thickBot="1">
      <c r="B4290" s="404"/>
      <c r="C4290" s="379"/>
      <c r="D4290" s="419"/>
      <c r="E4290" s="404"/>
      <c r="F4290" s="379"/>
    </row>
    <row r="4291" spans="2:6" ht="15" customHeight="1" thickBot="1">
      <c r="B4291" s="404"/>
      <c r="C4291" s="379"/>
      <c r="D4291" s="419"/>
      <c r="E4291" s="404"/>
      <c r="F4291" s="379"/>
    </row>
    <row r="4292" spans="2:6" ht="15" customHeight="1" thickBot="1">
      <c r="B4292" s="404"/>
      <c r="C4292" s="379"/>
      <c r="D4292" s="419"/>
      <c r="E4292" s="404"/>
      <c r="F4292" s="379"/>
    </row>
    <row r="4293" spans="2:6" ht="15" customHeight="1" thickBot="1">
      <c r="B4293" s="404"/>
      <c r="C4293" s="379"/>
      <c r="D4293" s="419"/>
      <c r="E4293" s="404"/>
      <c r="F4293" s="379"/>
    </row>
    <row r="4294" spans="2:6" ht="15" customHeight="1" thickBot="1">
      <c r="B4294" s="404"/>
      <c r="C4294" s="379"/>
      <c r="D4294" s="419"/>
      <c r="E4294" s="404"/>
      <c r="F4294" s="379"/>
    </row>
    <row r="4295" spans="2:6" ht="15" customHeight="1" thickBot="1">
      <c r="B4295" s="404"/>
      <c r="C4295" s="379"/>
      <c r="D4295" s="419"/>
      <c r="E4295" s="404"/>
      <c r="F4295" s="379"/>
    </row>
    <row r="4296" spans="2:6" ht="15" customHeight="1" thickBot="1">
      <c r="B4296" s="404"/>
      <c r="C4296" s="379"/>
      <c r="D4296" s="419"/>
      <c r="E4296" s="404"/>
      <c r="F4296" s="379"/>
    </row>
    <row r="4297" spans="2:6" ht="15" customHeight="1" thickBot="1">
      <c r="B4297" s="404"/>
      <c r="C4297" s="379"/>
      <c r="D4297" s="419"/>
      <c r="E4297" s="404"/>
      <c r="F4297" s="379"/>
    </row>
    <row r="4298" spans="2:6" ht="15" customHeight="1" thickBot="1">
      <c r="B4298" s="404"/>
      <c r="C4298" s="379"/>
      <c r="D4298" s="419"/>
      <c r="E4298" s="404"/>
      <c r="F4298" s="379"/>
    </row>
    <row r="4299" spans="2:6" ht="15" customHeight="1" thickBot="1">
      <c r="B4299" s="404"/>
      <c r="C4299" s="379"/>
      <c r="D4299" s="419"/>
      <c r="E4299" s="404"/>
      <c r="F4299" s="379"/>
    </row>
    <row r="4300" spans="2:6" ht="15" customHeight="1" thickBot="1">
      <c r="B4300" s="404"/>
      <c r="C4300" s="379"/>
      <c r="D4300" s="419"/>
      <c r="E4300" s="404"/>
      <c r="F4300" s="379"/>
    </row>
    <row r="4301" spans="2:6" ht="15" customHeight="1" thickBot="1">
      <c r="B4301" s="404"/>
      <c r="C4301" s="379"/>
      <c r="D4301" s="419"/>
      <c r="E4301" s="404"/>
      <c r="F4301" s="379"/>
    </row>
    <row r="4302" spans="2:6" ht="15" customHeight="1" thickBot="1">
      <c r="B4302" s="404"/>
      <c r="C4302" s="379"/>
      <c r="D4302" s="419"/>
      <c r="E4302" s="404"/>
      <c r="F4302" s="379"/>
    </row>
    <row r="4303" spans="2:6" ht="15" customHeight="1" thickBot="1">
      <c r="B4303" s="404"/>
      <c r="C4303" s="379"/>
      <c r="D4303" s="419"/>
      <c r="E4303" s="404"/>
      <c r="F4303" s="379"/>
    </row>
    <row r="4304" spans="2:6" ht="15" customHeight="1" thickBot="1">
      <c r="B4304" s="404"/>
      <c r="C4304" s="379"/>
      <c r="D4304" s="419"/>
      <c r="E4304" s="404"/>
      <c r="F4304" s="379"/>
    </row>
    <row r="4305" spans="2:6" ht="15" customHeight="1" thickBot="1">
      <c r="B4305" s="404"/>
      <c r="C4305" s="379"/>
      <c r="D4305" s="419"/>
      <c r="E4305" s="404"/>
      <c r="F4305" s="379"/>
    </row>
    <row r="4306" spans="2:6" ht="15" customHeight="1" thickBot="1">
      <c r="B4306" s="404"/>
      <c r="C4306" s="379"/>
      <c r="D4306" s="419"/>
      <c r="E4306" s="404"/>
      <c r="F4306" s="379"/>
    </row>
    <row r="4307" spans="2:6" ht="15" customHeight="1" thickBot="1">
      <c r="B4307" s="404"/>
      <c r="C4307" s="379"/>
      <c r="D4307" s="419"/>
      <c r="E4307" s="404"/>
      <c r="F4307" s="379"/>
    </row>
    <row r="4308" spans="2:6" ht="15" customHeight="1" thickBot="1">
      <c r="B4308" s="404"/>
      <c r="C4308" s="379"/>
      <c r="D4308" s="419"/>
      <c r="E4308" s="404"/>
      <c r="F4308" s="379"/>
    </row>
    <row r="4309" spans="2:6" ht="15" customHeight="1" thickBot="1">
      <c r="B4309" s="404"/>
      <c r="C4309" s="379"/>
      <c r="D4309" s="419"/>
      <c r="E4309" s="404"/>
      <c r="F4309" s="379"/>
    </row>
    <row r="4310" spans="2:6" ht="15" customHeight="1" thickBot="1">
      <c r="B4310" s="404"/>
      <c r="C4310" s="379"/>
      <c r="D4310" s="419"/>
      <c r="E4310" s="404"/>
      <c r="F4310" s="379"/>
    </row>
    <row r="4311" spans="2:6" ht="15" customHeight="1" thickBot="1">
      <c r="B4311" s="404"/>
      <c r="C4311" s="379"/>
      <c r="D4311" s="419"/>
      <c r="E4311" s="404"/>
      <c r="F4311" s="379"/>
    </row>
    <row r="4312" spans="2:6" ht="15" customHeight="1" thickBot="1">
      <c r="B4312" s="404"/>
      <c r="C4312" s="379"/>
      <c r="D4312" s="419"/>
      <c r="E4312" s="404"/>
      <c r="F4312" s="379"/>
    </row>
    <row r="4313" spans="2:6" ht="15" customHeight="1" thickBot="1">
      <c r="B4313" s="404"/>
      <c r="C4313" s="379"/>
      <c r="D4313" s="419"/>
      <c r="E4313" s="404"/>
      <c r="F4313" s="379"/>
    </row>
    <row r="4314" spans="2:6" ht="15" customHeight="1" thickBot="1">
      <c r="B4314" s="404"/>
      <c r="C4314" s="379"/>
      <c r="D4314" s="419"/>
      <c r="E4314" s="404"/>
      <c r="F4314" s="379"/>
    </row>
    <row r="4315" spans="2:6" ht="15" customHeight="1" thickBot="1">
      <c r="B4315" s="404"/>
      <c r="C4315" s="379"/>
      <c r="D4315" s="419"/>
      <c r="E4315" s="404"/>
      <c r="F4315" s="379"/>
    </row>
    <row r="4316" spans="2:6" ht="15" customHeight="1" thickBot="1">
      <c r="B4316" s="404"/>
      <c r="C4316" s="379"/>
      <c r="D4316" s="419"/>
      <c r="E4316" s="404"/>
      <c r="F4316" s="379"/>
    </row>
    <row r="4317" spans="2:6" ht="15" customHeight="1" thickBot="1">
      <c r="B4317" s="404"/>
      <c r="C4317" s="379"/>
      <c r="D4317" s="419"/>
      <c r="E4317" s="404"/>
      <c r="F4317" s="379"/>
    </row>
    <row r="4318" spans="2:6" ht="15" customHeight="1" thickBot="1">
      <c r="B4318" s="404"/>
      <c r="C4318" s="379"/>
      <c r="D4318" s="419"/>
      <c r="E4318" s="404"/>
      <c r="F4318" s="379"/>
    </row>
    <row r="4319" spans="2:6" ht="15" customHeight="1" thickBot="1">
      <c r="B4319" s="404"/>
      <c r="C4319" s="379"/>
      <c r="D4319" s="419"/>
      <c r="E4319" s="404"/>
      <c r="F4319" s="379"/>
    </row>
    <row r="4320" spans="2:6" ht="15" customHeight="1" thickBot="1">
      <c r="B4320" s="404"/>
      <c r="C4320" s="379"/>
      <c r="D4320" s="419"/>
      <c r="E4320" s="404"/>
      <c r="F4320" s="379"/>
    </row>
    <row r="4321" spans="2:6" ht="15" customHeight="1" thickBot="1">
      <c r="B4321" s="404"/>
      <c r="C4321" s="379"/>
      <c r="D4321" s="419"/>
      <c r="E4321" s="404"/>
      <c r="F4321" s="379"/>
    </row>
    <row r="4322" spans="2:6" ht="15" customHeight="1" thickBot="1">
      <c r="B4322" s="404"/>
      <c r="C4322" s="379"/>
      <c r="D4322" s="419"/>
      <c r="E4322" s="404"/>
      <c r="F4322" s="379"/>
    </row>
    <row r="4323" spans="2:6" ht="15" customHeight="1" thickBot="1">
      <c r="B4323" s="404"/>
      <c r="C4323" s="379"/>
      <c r="D4323" s="419"/>
      <c r="E4323" s="404"/>
      <c r="F4323" s="379"/>
    </row>
    <row r="4324" spans="2:6" ht="15" customHeight="1" thickBot="1">
      <c r="B4324" s="404"/>
      <c r="C4324" s="379"/>
      <c r="D4324" s="419"/>
      <c r="E4324" s="404"/>
      <c r="F4324" s="379"/>
    </row>
    <row r="4325" spans="2:6" ht="15" customHeight="1" thickBot="1">
      <c r="B4325" s="404"/>
      <c r="C4325" s="379"/>
      <c r="D4325" s="419"/>
      <c r="E4325" s="404"/>
      <c r="F4325" s="379"/>
    </row>
    <row r="4326" spans="2:6" ht="15" customHeight="1" thickBot="1">
      <c r="B4326" s="404"/>
      <c r="C4326" s="379"/>
      <c r="D4326" s="419"/>
      <c r="E4326" s="404"/>
      <c r="F4326" s="379"/>
    </row>
    <row r="4327" spans="2:6" ht="15" customHeight="1" thickBot="1">
      <c r="B4327" s="404"/>
      <c r="C4327" s="379"/>
      <c r="D4327" s="419"/>
      <c r="E4327" s="404"/>
      <c r="F4327" s="379"/>
    </row>
    <row r="4328" spans="2:6" ht="15" customHeight="1" thickBot="1">
      <c r="B4328" s="404"/>
      <c r="C4328" s="379"/>
      <c r="D4328" s="419"/>
      <c r="E4328" s="404"/>
      <c r="F4328" s="379"/>
    </row>
    <row r="4329" spans="2:6" ht="15" customHeight="1" thickBot="1">
      <c r="B4329" s="404"/>
      <c r="C4329" s="379"/>
      <c r="D4329" s="419"/>
      <c r="E4329" s="404"/>
      <c r="F4329" s="379"/>
    </row>
    <row r="4330" spans="2:6" ht="15" customHeight="1" thickBot="1">
      <c r="B4330" s="404"/>
      <c r="C4330" s="379"/>
      <c r="D4330" s="419"/>
      <c r="E4330" s="404"/>
      <c r="F4330" s="379"/>
    </row>
    <row r="4331" spans="2:6" ht="15" customHeight="1" thickBot="1">
      <c r="B4331" s="404"/>
      <c r="C4331" s="379"/>
      <c r="D4331" s="419"/>
      <c r="E4331" s="404"/>
      <c r="F4331" s="379"/>
    </row>
    <row r="4332" spans="2:6" ht="15" customHeight="1" thickBot="1">
      <c r="B4332" s="404"/>
      <c r="C4332" s="379"/>
      <c r="D4332" s="419"/>
      <c r="E4332" s="404"/>
      <c r="F4332" s="379"/>
    </row>
    <row r="4333" spans="2:6" ht="15" customHeight="1" thickBot="1">
      <c r="B4333" s="404"/>
      <c r="C4333" s="379"/>
      <c r="D4333" s="419"/>
      <c r="E4333" s="404"/>
      <c r="F4333" s="379"/>
    </row>
    <row r="4334" spans="2:6" ht="15" customHeight="1" thickBot="1">
      <c r="B4334" s="404"/>
      <c r="C4334" s="379"/>
      <c r="D4334" s="419"/>
      <c r="E4334" s="404"/>
      <c r="F4334" s="379"/>
    </row>
    <row r="4335" spans="2:6" ht="15" customHeight="1" thickBot="1">
      <c r="B4335" s="404"/>
      <c r="C4335" s="379"/>
      <c r="D4335" s="419"/>
      <c r="E4335" s="404"/>
      <c r="F4335" s="379"/>
    </row>
    <row r="4336" spans="2:6" ht="15" customHeight="1" thickBot="1">
      <c r="B4336" s="404"/>
      <c r="C4336" s="379"/>
      <c r="D4336" s="419"/>
      <c r="E4336" s="404"/>
      <c r="F4336" s="379"/>
    </row>
    <row r="4337" spans="2:6" ht="15" customHeight="1" thickBot="1">
      <c r="B4337" s="404"/>
      <c r="C4337" s="379"/>
      <c r="D4337" s="419"/>
      <c r="E4337" s="404"/>
      <c r="F4337" s="379"/>
    </row>
    <row r="4338" spans="2:6" ht="15" customHeight="1" thickBot="1">
      <c r="B4338" s="404"/>
      <c r="C4338" s="379"/>
      <c r="D4338" s="419"/>
      <c r="E4338" s="404"/>
      <c r="F4338" s="379"/>
    </row>
    <row r="4339" spans="2:6" ht="15" customHeight="1" thickBot="1">
      <c r="B4339" s="404"/>
      <c r="C4339" s="379"/>
      <c r="D4339" s="419"/>
      <c r="E4339" s="404"/>
      <c r="F4339" s="379"/>
    </row>
    <row r="4340" spans="2:6" ht="15" customHeight="1" thickBot="1">
      <c r="B4340" s="404"/>
      <c r="C4340" s="379"/>
      <c r="D4340" s="419"/>
      <c r="E4340" s="404"/>
      <c r="F4340" s="379"/>
    </row>
    <row r="4341" spans="2:6" ht="15" customHeight="1" thickBot="1">
      <c r="B4341" s="404"/>
      <c r="C4341" s="379"/>
      <c r="D4341" s="419"/>
      <c r="E4341" s="404"/>
      <c r="F4341" s="379"/>
    </row>
    <row r="4342" spans="2:6" ht="15" customHeight="1" thickBot="1">
      <c r="B4342" s="404"/>
      <c r="C4342" s="379"/>
      <c r="D4342" s="419"/>
      <c r="E4342" s="404"/>
      <c r="F4342" s="379"/>
    </row>
    <row r="4343" spans="2:6" ht="15" customHeight="1" thickBot="1">
      <c r="B4343" s="404"/>
      <c r="C4343" s="379"/>
      <c r="D4343" s="419"/>
      <c r="E4343" s="404"/>
      <c r="F4343" s="379"/>
    </row>
    <row r="4344" spans="2:6" ht="15" customHeight="1" thickBot="1">
      <c r="B4344" s="404"/>
      <c r="C4344" s="379"/>
      <c r="D4344" s="419"/>
      <c r="E4344" s="404"/>
      <c r="F4344" s="379"/>
    </row>
    <row r="4345" spans="2:6" ht="15" customHeight="1" thickBot="1">
      <c r="B4345" s="404"/>
      <c r="C4345" s="379"/>
      <c r="D4345" s="419"/>
      <c r="E4345" s="404"/>
      <c r="F4345" s="379"/>
    </row>
    <row r="4346" spans="2:6" ht="15" customHeight="1" thickBot="1">
      <c r="B4346" s="404"/>
      <c r="C4346" s="379"/>
      <c r="D4346" s="419"/>
      <c r="E4346" s="404"/>
      <c r="F4346" s="379"/>
    </row>
    <row r="4347" spans="2:6" ht="15" customHeight="1" thickBot="1">
      <c r="B4347" s="404"/>
      <c r="C4347" s="379"/>
      <c r="D4347" s="419"/>
      <c r="E4347" s="404"/>
      <c r="F4347" s="379"/>
    </row>
    <row r="4348" spans="2:6" ht="15" customHeight="1" thickBot="1">
      <c r="B4348" s="404"/>
      <c r="C4348" s="379"/>
      <c r="D4348" s="419"/>
      <c r="E4348" s="404"/>
      <c r="F4348" s="379"/>
    </row>
    <row r="4349" spans="2:6" ht="15" customHeight="1" thickBot="1">
      <c r="B4349" s="404"/>
      <c r="C4349" s="379"/>
      <c r="D4349" s="419"/>
      <c r="E4349" s="404"/>
      <c r="F4349" s="379"/>
    </row>
    <row r="4350" spans="2:6" ht="15" customHeight="1" thickBot="1">
      <c r="B4350" s="404"/>
      <c r="C4350" s="379"/>
      <c r="D4350" s="419"/>
      <c r="E4350" s="404"/>
      <c r="F4350" s="379"/>
    </row>
    <row r="4351" spans="2:6" ht="15" customHeight="1" thickBot="1">
      <c r="B4351" s="404"/>
      <c r="C4351" s="379"/>
      <c r="D4351" s="419"/>
      <c r="E4351" s="404"/>
      <c r="F4351" s="379"/>
    </row>
    <row r="4352" spans="2:6" ht="15" customHeight="1" thickBot="1">
      <c r="B4352" s="404"/>
      <c r="C4352" s="379"/>
      <c r="D4352" s="419"/>
      <c r="E4352" s="404"/>
      <c r="F4352" s="379"/>
    </row>
    <row r="4353" spans="2:6" ht="15" customHeight="1" thickBot="1">
      <c r="B4353" s="404"/>
      <c r="C4353" s="379"/>
      <c r="D4353" s="419"/>
      <c r="E4353" s="404"/>
      <c r="F4353" s="379"/>
    </row>
    <row r="4354" spans="2:6" ht="15" customHeight="1" thickBot="1">
      <c r="B4354" s="404"/>
      <c r="C4354" s="379"/>
      <c r="D4354" s="419"/>
      <c r="E4354" s="404"/>
      <c r="F4354" s="379"/>
    </row>
    <row r="4355" spans="2:6" ht="15" customHeight="1" thickBot="1">
      <c r="B4355" s="404"/>
      <c r="C4355" s="379"/>
      <c r="D4355" s="419"/>
      <c r="E4355" s="404"/>
      <c r="F4355" s="379"/>
    </row>
    <row r="4356" spans="2:6" ht="15" customHeight="1" thickBot="1">
      <c r="B4356" s="404"/>
      <c r="C4356" s="379"/>
      <c r="D4356" s="419"/>
      <c r="E4356" s="404"/>
      <c r="F4356" s="379"/>
    </row>
    <row r="4357" spans="2:6" ht="15" customHeight="1" thickBot="1">
      <c r="B4357" s="404"/>
      <c r="C4357" s="379"/>
      <c r="D4357" s="419"/>
      <c r="E4357" s="404"/>
      <c r="F4357" s="379"/>
    </row>
    <row r="4358" spans="2:6" ht="15" customHeight="1" thickBot="1">
      <c r="B4358" s="404"/>
      <c r="C4358" s="379"/>
      <c r="D4358" s="419"/>
      <c r="E4358" s="404"/>
      <c r="F4358" s="379"/>
    </row>
    <row r="4359" spans="2:6" ht="15" customHeight="1" thickBot="1">
      <c r="B4359" s="404"/>
      <c r="C4359" s="379"/>
      <c r="D4359" s="419"/>
      <c r="E4359" s="404"/>
      <c r="F4359" s="379"/>
    </row>
    <row r="4360" spans="2:6" ht="15" customHeight="1" thickBot="1">
      <c r="B4360" s="404"/>
      <c r="C4360" s="379"/>
      <c r="D4360" s="419"/>
      <c r="E4360" s="404"/>
      <c r="F4360" s="379"/>
    </row>
    <row r="4361" spans="2:6" ht="15" customHeight="1" thickBot="1">
      <c r="B4361" s="404"/>
      <c r="C4361" s="379"/>
      <c r="D4361" s="419"/>
      <c r="E4361" s="404"/>
      <c r="F4361" s="379"/>
    </row>
    <row r="4362" spans="2:6" ht="15" customHeight="1" thickBot="1">
      <c r="B4362" s="404"/>
      <c r="C4362" s="379"/>
      <c r="D4362" s="419"/>
      <c r="E4362" s="404"/>
      <c r="F4362" s="379"/>
    </row>
    <row r="4363" spans="2:6" ht="15" customHeight="1" thickBot="1">
      <c r="B4363" s="404"/>
      <c r="C4363" s="379"/>
      <c r="D4363" s="419"/>
      <c r="E4363" s="404"/>
      <c r="F4363" s="379"/>
    </row>
    <row r="4364" spans="2:6" ht="15" customHeight="1" thickBot="1">
      <c r="B4364" s="404"/>
      <c r="C4364" s="379"/>
      <c r="D4364" s="419"/>
      <c r="E4364" s="404"/>
      <c r="F4364" s="379"/>
    </row>
    <row r="4365" spans="2:6" ht="15" customHeight="1" thickBot="1">
      <c r="B4365" s="404"/>
      <c r="C4365" s="379"/>
      <c r="D4365" s="419"/>
      <c r="E4365" s="404"/>
      <c r="F4365" s="379"/>
    </row>
    <row r="4366" spans="2:6" ht="15" customHeight="1" thickBot="1">
      <c r="B4366" s="404"/>
      <c r="C4366" s="379"/>
      <c r="D4366" s="419"/>
      <c r="E4366" s="404"/>
      <c r="F4366" s="379"/>
    </row>
    <row r="4367" spans="2:6" ht="15" customHeight="1" thickBot="1">
      <c r="B4367" s="404"/>
      <c r="C4367" s="379"/>
      <c r="D4367" s="419"/>
      <c r="E4367" s="404"/>
      <c r="F4367" s="379"/>
    </row>
    <row r="4368" spans="2:6" ht="15" customHeight="1" thickBot="1">
      <c r="B4368" s="404"/>
      <c r="C4368" s="379"/>
      <c r="D4368" s="419"/>
      <c r="E4368" s="404"/>
      <c r="F4368" s="379"/>
    </row>
    <row r="4369" spans="2:6" ht="15" customHeight="1" thickBot="1">
      <c r="B4369" s="404"/>
      <c r="C4369" s="379"/>
      <c r="D4369" s="419"/>
      <c r="E4369" s="404"/>
      <c r="F4369" s="379"/>
    </row>
    <row r="4370" spans="2:6" ht="15" customHeight="1" thickBot="1">
      <c r="B4370" s="404"/>
      <c r="C4370" s="379"/>
      <c r="D4370" s="419"/>
      <c r="E4370" s="404"/>
      <c r="F4370" s="379"/>
    </row>
    <row r="4371" spans="2:6" ht="15" customHeight="1" thickBot="1">
      <c r="B4371" s="404"/>
      <c r="C4371" s="379"/>
      <c r="D4371" s="419"/>
      <c r="E4371" s="404"/>
      <c r="F4371" s="379"/>
    </row>
    <row r="4372" spans="2:6" ht="15" customHeight="1" thickBot="1">
      <c r="B4372" s="404"/>
      <c r="C4372" s="379"/>
      <c r="D4372" s="419"/>
      <c r="E4372" s="404"/>
      <c r="F4372" s="379"/>
    </row>
    <row r="4373" spans="2:6" ht="15" customHeight="1" thickBot="1">
      <c r="B4373" s="404"/>
      <c r="C4373" s="379"/>
      <c r="D4373" s="419"/>
      <c r="E4373" s="404"/>
      <c r="F4373" s="379"/>
    </row>
    <row r="4374" spans="2:6" ht="15" customHeight="1" thickBot="1">
      <c r="B4374" s="404"/>
      <c r="C4374" s="379"/>
      <c r="D4374" s="419"/>
      <c r="E4374" s="404"/>
      <c r="F4374" s="379"/>
    </row>
    <row r="4375" spans="2:6" ht="15" customHeight="1" thickBot="1">
      <c r="B4375" s="404"/>
      <c r="C4375" s="379"/>
      <c r="D4375" s="419"/>
      <c r="E4375" s="404"/>
      <c r="F4375" s="379"/>
    </row>
    <row r="4376" spans="2:6" ht="15" customHeight="1" thickBot="1">
      <c r="B4376" s="404"/>
      <c r="C4376" s="379"/>
      <c r="D4376" s="419"/>
      <c r="E4376" s="404"/>
      <c r="F4376" s="379"/>
    </row>
    <row r="4377" spans="2:6" ht="15" customHeight="1" thickBot="1">
      <c r="B4377" s="404"/>
      <c r="C4377" s="379"/>
      <c r="D4377" s="419"/>
      <c r="E4377" s="404"/>
      <c r="F4377" s="379"/>
    </row>
    <row r="4378" spans="2:6" ht="15" customHeight="1" thickBot="1">
      <c r="B4378" s="404"/>
      <c r="C4378" s="379"/>
      <c r="D4378" s="419"/>
      <c r="E4378" s="404"/>
      <c r="F4378" s="379"/>
    </row>
    <row r="4379" spans="2:6" ht="15" customHeight="1" thickBot="1">
      <c r="B4379" s="404"/>
      <c r="C4379" s="379"/>
      <c r="D4379" s="419"/>
      <c r="E4379" s="404"/>
      <c r="F4379" s="379"/>
    </row>
    <row r="4380" spans="2:6" ht="15" customHeight="1" thickBot="1">
      <c r="B4380" s="404"/>
      <c r="C4380" s="379"/>
      <c r="D4380" s="419"/>
      <c r="E4380" s="404"/>
      <c r="F4380" s="379"/>
    </row>
    <row r="4381" spans="2:6" ht="15" customHeight="1" thickBot="1">
      <c r="B4381" s="404"/>
      <c r="C4381" s="379"/>
      <c r="D4381" s="419"/>
      <c r="E4381" s="404"/>
      <c r="F4381" s="379"/>
    </row>
    <row r="4382" spans="2:6" ht="15" customHeight="1" thickBot="1">
      <c r="B4382" s="404"/>
      <c r="C4382" s="379"/>
      <c r="D4382" s="419"/>
      <c r="E4382" s="404"/>
      <c r="F4382" s="379"/>
    </row>
    <row r="4383" spans="2:6" ht="15" customHeight="1" thickBot="1">
      <c r="B4383" s="404"/>
      <c r="C4383" s="379"/>
      <c r="D4383" s="419"/>
      <c r="E4383" s="404"/>
      <c r="F4383" s="379"/>
    </row>
    <row r="4384" spans="2:6" ht="15" customHeight="1" thickBot="1">
      <c r="B4384" s="404"/>
      <c r="C4384" s="379"/>
      <c r="D4384" s="419"/>
      <c r="E4384" s="404"/>
      <c r="F4384" s="379"/>
    </row>
    <row r="4385" spans="2:6" ht="15" customHeight="1" thickBot="1">
      <c r="B4385" s="404"/>
      <c r="C4385" s="379"/>
      <c r="D4385" s="419"/>
      <c r="E4385" s="404"/>
      <c r="F4385" s="379"/>
    </row>
    <row r="4386" spans="2:6" ht="15" customHeight="1" thickBot="1">
      <c r="B4386" s="404"/>
      <c r="C4386" s="379"/>
      <c r="D4386" s="419"/>
      <c r="E4386" s="404"/>
      <c r="F4386" s="379"/>
    </row>
    <row r="4387" spans="2:6" ht="15" customHeight="1" thickBot="1">
      <c r="B4387" s="404"/>
      <c r="C4387" s="379"/>
      <c r="D4387" s="419"/>
      <c r="E4387" s="404"/>
      <c r="F4387" s="379"/>
    </row>
    <row r="4388" spans="2:6" ht="15" customHeight="1" thickBot="1">
      <c r="B4388" s="404"/>
      <c r="C4388" s="379"/>
      <c r="D4388" s="419"/>
      <c r="E4388" s="404"/>
      <c r="F4388" s="379"/>
    </row>
    <row r="4389" spans="2:6" ht="15" customHeight="1" thickBot="1">
      <c r="B4389" s="404"/>
      <c r="C4389" s="379"/>
      <c r="D4389" s="419"/>
      <c r="E4389" s="404"/>
      <c r="F4389" s="379"/>
    </row>
    <row r="4390" spans="2:6" ht="15" customHeight="1" thickBot="1">
      <c r="B4390" s="404"/>
      <c r="C4390" s="379"/>
      <c r="D4390" s="419"/>
      <c r="E4390" s="404"/>
      <c r="F4390" s="379"/>
    </row>
    <row r="4391" spans="2:6" ht="15" customHeight="1" thickBot="1">
      <c r="B4391" s="404"/>
      <c r="C4391" s="379"/>
      <c r="D4391" s="419"/>
      <c r="E4391" s="404"/>
      <c r="F4391" s="379"/>
    </row>
    <row r="4392" spans="2:6" ht="15" customHeight="1" thickBot="1">
      <c r="B4392" s="404"/>
      <c r="C4392" s="379"/>
      <c r="D4392" s="419"/>
      <c r="E4392" s="404"/>
      <c r="F4392" s="379"/>
    </row>
    <row r="4393" spans="2:6" ht="15" customHeight="1" thickBot="1">
      <c r="B4393" s="404"/>
      <c r="C4393" s="379"/>
      <c r="D4393" s="419"/>
      <c r="E4393" s="404"/>
      <c r="F4393" s="379"/>
    </row>
    <row r="4394" spans="2:6" ht="15" customHeight="1" thickBot="1">
      <c r="B4394" s="404"/>
      <c r="C4394" s="379"/>
      <c r="D4394" s="419"/>
      <c r="E4394" s="404"/>
      <c r="F4394" s="379"/>
    </row>
    <row r="4395" spans="2:6" ht="15" customHeight="1" thickBot="1">
      <c r="B4395" s="404"/>
      <c r="C4395" s="379"/>
      <c r="D4395" s="419"/>
      <c r="E4395" s="404"/>
      <c r="F4395" s="379"/>
    </row>
    <row r="4396" spans="2:6" ht="15" customHeight="1" thickBot="1">
      <c r="B4396" s="404"/>
      <c r="C4396" s="379"/>
      <c r="D4396" s="419"/>
      <c r="E4396" s="404"/>
      <c r="F4396" s="379"/>
    </row>
    <row r="4397" spans="2:6" ht="15" customHeight="1" thickBot="1">
      <c r="B4397" s="404"/>
      <c r="C4397" s="379"/>
      <c r="D4397" s="419"/>
      <c r="E4397" s="404"/>
      <c r="F4397" s="379"/>
    </row>
    <row r="4398" spans="2:6" ht="15" customHeight="1" thickBot="1">
      <c r="B4398" s="404"/>
      <c r="C4398" s="379"/>
      <c r="D4398" s="419"/>
      <c r="E4398" s="404"/>
      <c r="F4398" s="379"/>
    </row>
    <row r="4399" spans="2:6" ht="15" customHeight="1" thickBot="1">
      <c r="B4399" s="404"/>
      <c r="C4399" s="379"/>
      <c r="D4399" s="419"/>
      <c r="E4399" s="404"/>
      <c r="F4399" s="379"/>
    </row>
    <row r="4400" spans="2:6" ht="15" customHeight="1" thickBot="1">
      <c r="B4400" s="404"/>
      <c r="C4400" s="379"/>
      <c r="D4400" s="419"/>
      <c r="E4400" s="404"/>
      <c r="F4400" s="379"/>
    </row>
    <row r="4401" spans="2:6" ht="15" customHeight="1" thickBot="1">
      <c r="B4401" s="404"/>
      <c r="C4401" s="379"/>
      <c r="D4401" s="419"/>
      <c r="E4401" s="404"/>
      <c r="F4401" s="379"/>
    </row>
    <row r="4402" spans="2:6" ht="15" customHeight="1" thickBot="1">
      <c r="B4402" s="404"/>
      <c r="C4402" s="379"/>
      <c r="D4402" s="419"/>
      <c r="E4402" s="404"/>
      <c r="F4402" s="379"/>
    </row>
    <row r="4403" spans="2:6" ht="15" customHeight="1" thickBot="1">
      <c r="B4403" s="404"/>
      <c r="C4403" s="379"/>
      <c r="D4403" s="419"/>
      <c r="E4403" s="404"/>
      <c r="F4403" s="379"/>
    </row>
    <row r="4404" spans="2:6" ht="15" customHeight="1" thickBot="1">
      <c r="B4404" s="404"/>
      <c r="C4404" s="379"/>
      <c r="D4404" s="419"/>
      <c r="E4404" s="404"/>
      <c r="F4404" s="379"/>
    </row>
    <row r="4405" spans="2:6" ht="15" customHeight="1" thickBot="1">
      <c r="B4405" s="404"/>
      <c r="C4405" s="379"/>
      <c r="D4405" s="419"/>
      <c r="E4405" s="404"/>
      <c r="F4405" s="379"/>
    </row>
    <row r="4406" spans="2:6" ht="15" customHeight="1" thickBot="1">
      <c r="B4406" s="404"/>
      <c r="C4406" s="379"/>
      <c r="D4406" s="419"/>
      <c r="E4406" s="404"/>
      <c r="F4406" s="379"/>
    </row>
    <row r="4407" spans="2:6" ht="15" customHeight="1" thickBot="1">
      <c r="B4407" s="404"/>
      <c r="C4407" s="379"/>
      <c r="D4407" s="419"/>
      <c r="E4407" s="404"/>
      <c r="F4407" s="379"/>
    </row>
    <row r="4408" spans="2:6" ht="15" customHeight="1" thickBot="1">
      <c r="B4408" s="404"/>
      <c r="C4408" s="379"/>
      <c r="D4408" s="419"/>
      <c r="E4408" s="404"/>
      <c r="F4408" s="379"/>
    </row>
    <row r="4409" spans="2:6" ht="15" customHeight="1" thickBot="1">
      <c r="B4409" s="404"/>
      <c r="C4409" s="379"/>
      <c r="D4409" s="419"/>
      <c r="E4409" s="404"/>
      <c r="F4409" s="379"/>
    </row>
    <row r="4410" spans="2:6" ht="15" customHeight="1" thickBot="1">
      <c r="B4410" s="404"/>
      <c r="C4410" s="379"/>
      <c r="D4410" s="419"/>
      <c r="E4410" s="404"/>
      <c r="F4410" s="379"/>
    </row>
    <row r="4411" spans="2:6" ht="15" customHeight="1" thickBot="1">
      <c r="B4411" s="404"/>
      <c r="C4411" s="379"/>
      <c r="D4411" s="419"/>
      <c r="E4411" s="404"/>
      <c r="F4411" s="379"/>
    </row>
    <row r="4412" spans="2:6" ht="15" customHeight="1" thickBot="1">
      <c r="B4412" s="404"/>
      <c r="C4412" s="379"/>
      <c r="D4412" s="419"/>
      <c r="E4412" s="404"/>
      <c r="F4412" s="379"/>
    </row>
    <row r="4413" spans="2:6" ht="15" customHeight="1" thickBot="1">
      <c r="B4413" s="404"/>
      <c r="C4413" s="379"/>
      <c r="D4413" s="419"/>
      <c r="E4413" s="404"/>
      <c r="F4413" s="379"/>
    </row>
    <row r="4414" spans="2:6" ht="15" customHeight="1" thickBot="1">
      <c r="B4414" s="404"/>
      <c r="C4414" s="379"/>
      <c r="D4414" s="419"/>
      <c r="E4414" s="404"/>
      <c r="F4414" s="379"/>
    </row>
    <row r="4415" spans="2:6" ht="15" customHeight="1" thickBot="1">
      <c r="B4415" s="404"/>
      <c r="C4415" s="379"/>
      <c r="D4415" s="419"/>
      <c r="E4415" s="404"/>
      <c r="F4415" s="379"/>
    </row>
    <row r="4416" spans="2:6" ht="15" customHeight="1" thickBot="1">
      <c r="B4416" s="404"/>
      <c r="C4416" s="379"/>
      <c r="D4416" s="419"/>
      <c r="E4416" s="404"/>
      <c r="F4416" s="379"/>
    </row>
    <row r="4417" spans="2:6" ht="15" customHeight="1" thickBot="1">
      <c r="B4417" s="404"/>
      <c r="C4417" s="379"/>
      <c r="D4417" s="419"/>
      <c r="E4417" s="404"/>
      <c r="F4417" s="379"/>
    </row>
    <row r="4418" spans="2:6" ht="15" customHeight="1" thickBot="1">
      <c r="B4418" s="404"/>
      <c r="C4418" s="379"/>
      <c r="D4418" s="419"/>
      <c r="E4418" s="404"/>
      <c r="F4418" s="379"/>
    </row>
    <row r="4419" spans="2:6" ht="15" customHeight="1" thickBot="1">
      <c r="B4419" s="404"/>
      <c r="C4419" s="379"/>
      <c r="D4419" s="419"/>
      <c r="E4419" s="404"/>
      <c r="F4419" s="379"/>
    </row>
    <row r="4420" spans="2:6" ht="15" customHeight="1" thickBot="1">
      <c r="B4420" s="404"/>
      <c r="C4420" s="379"/>
      <c r="D4420" s="419"/>
      <c r="E4420" s="404"/>
      <c r="F4420" s="379"/>
    </row>
    <row r="4421" spans="2:6" ht="15" customHeight="1" thickBot="1">
      <c r="B4421" s="404"/>
      <c r="C4421" s="379"/>
      <c r="D4421" s="419"/>
      <c r="E4421" s="404"/>
      <c r="F4421" s="379"/>
    </row>
    <row r="4422" spans="2:6" ht="15" customHeight="1" thickBot="1">
      <c r="B4422" s="404"/>
      <c r="C4422" s="379"/>
      <c r="D4422" s="419"/>
      <c r="E4422" s="404"/>
      <c r="F4422" s="379"/>
    </row>
    <row r="4423" spans="2:6" ht="15" customHeight="1" thickBot="1">
      <c r="B4423" s="404"/>
      <c r="C4423" s="379"/>
      <c r="D4423" s="419"/>
      <c r="E4423" s="404"/>
      <c r="F4423" s="379"/>
    </row>
    <row r="4424" spans="2:6" ht="15" customHeight="1" thickBot="1">
      <c r="B4424" s="404"/>
      <c r="C4424" s="379"/>
      <c r="D4424" s="419"/>
      <c r="E4424" s="404"/>
      <c r="F4424" s="379"/>
    </row>
    <row r="4425" spans="2:6" ht="15" customHeight="1" thickBot="1">
      <c r="B4425" s="404"/>
      <c r="C4425" s="379"/>
      <c r="D4425" s="419"/>
      <c r="E4425" s="404"/>
      <c r="F4425" s="379"/>
    </row>
    <row r="4426" spans="2:6" ht="15" customHeight="1" thickBot="1">
      <c r="B4426" s="404"/>
      <c r="C4426" s="379"/>
      <c r="D4426" s="419"/>
      <c r="E4426" s="404"/>
      <c r="F4426" s="379"/>
    </row>
    <row r="4427" spans="2:6" ht="15" customHeight="1" thickBot="1">
      <c r="B4427" s="404"/>
      <c r="C4427" s="379"/>
      <c r="D4427" s="419"/>
      <c r="E4427" s="404"/>
      <c r="F4427" s="379"/>
    </row>
    <row r="4428" spans="2:6" ht="15" customHeight="1" thickBot="1">
      <c r="B4428" s="404"/>
      <c r="C4428" s="379"/>
      <c r="D4428" s="419"/>
      <c r="E4428" s="404"/>
      <c r="F4428" s="379"/>
    </row>
    <row r="4429" spans="2:6" ht="15" customHeight="1" thickBot="1">
      <c r="B4429" s="404"/>
      <c r="C4429" s="379"/>
      <c r="D4429" s="419"/>
      <c r="E4429" s="404"/>
      <c r="F4429" s="379"/>
    </row>
    <row r="4430" spans="2:6" ht="15" customHeight="1" thickBot="1">
      <c r="B4430" s="404"/>
      <c r="C4430" s="379"/>
      <c r="D4430" s="419"/>
      <c r="E4430" s="404"/>
      <c r="F4430" s="379"/>
    </row>
    <row r="4431" spans="2:6" ht="15" customHeight="1" thickBot="1">
      <c r="B4431" s="404"/>
      <c r="C4431" s="379"/>
      <c r="D4431" s="419"/>
      <c r="E4431" s="404"/>
      <c r="F4431" s="379"/>
    </row>
    <row r="4432" spans="2:6" ht="15" customHeight="1" thickBot="1">
      <c r="B4432" s="404"/>
      <c r="C4432" s="379"/>
      <c r="D4432" s="419"/>
      <c r="E4432" s="404"/>
      <c r="F4432" s="379"/>
    </row>
    <row r="4433" spans="2:6" ht="15" customHeight="1" thickBot="1">
      <c r="B4433" s="404"/>
      <c r="C4433" s="379"/>
      <c r="D4433" s="419"/>
      <c r="E4433" s="404"/>
      <c r="F4433" s="379"/>
    </row>
    <row r="4434" spans="2:6" ht="15" customHeight="1" thickBot="1">
      <c r="B4434" s="404"/>
      <c r="C4434" s="379"/>
      <c r="D4434" s="419"/>
      <c r="E4434" s="404"/>
      <c r="F4434" s="379"/>
    </row>
    <row r="4435" spans="2:6" ht="15" customHeight="1" thickBot="1">
      <c r="B4435" s="404"/>
      <c r="C4435" s="379"/>
      <c r="D4435" s="419"/>
      <c r="E4435" s="404"/>
      <c r="F4435" s="379"/>
    </row>
    <row r="4436" spans="2:6" ht="15" customHeight="1" thickBot="1">
      <c r="B4436" s="404"/>
      <c r="C4436" s="379"/>
      <c r="D4436" s="419"/>
      <c r="E4436" s="404"/>
      <c r="F4436" s="379"/>
    </row>
    <row r="4437" spans="2:6" ht="15" customHeight="1" thickBot="1">
      <c r="B4437" s="404"/>
      <c r="C4437" s="379"/>
      <c r="D4437" s="419"/>
      <c r="E4437" s="404"/>
      <c r="F4437" s="379"/>
    </row>
    <row r="4438" spans="2:6" ht="15" customHeight="1" thickBot="1">
      <c r="B4438" s="404"/>
      <c r="C4438" s="379"/>
      <c r="D4438" s="419"/>
      <c r="E4438" s="404"/>
      <c r="F4438" s="379"/>
    </row>
    <row r="4439" spans="2:6" ht="15" customHeight="1" thickBot="1">
      <c r="B4439" s="404"/>
      <c r="C4439" s="379"/>
      <c r="D4439" s="419"/>
      <c r="E4439" s="404"/>
      <c r="F4439" s="379"/>
    </row>
    <row r="4440" spans="2:6" ht="15" customHeight="1" thickBot="1">
      <c r="B4440" s="404"/>
      <c r="C4440" s="379"/>
      <c r="D4440" s="419"/>
      <c r="E4440" s="404"/>
      <c r="F4440" s="379"/>
    </row>
    <row r="4441" spans="2:6" ht="15" customHeight="1" thickBot="1">
      <c r="B4441" s="404"/>
      <c r="C4441" s="379"/>
      <c r="D4441" s="419"/>
      <c r="E4441" s="404"/>
      <c r="F4441" s="379"/>
    </row>
    <row r="4442" spans="2:6" ht="15" customHeight="1" thickBot="1">
      <c r="B4442" s="404"/>
      <c r="C4442" s="379"/>
      <c r="D4442" s="419"/>
      <c r="E4442" s="404"/>
      <c r="F4442" s="379"/>
    </row>
    <row r="4443" spans="2:6" ht="15" customHeight="1" thickBot="1">
      <c r="B4443" s="404"/>
      <c r="C4443" s="379"/>
      <c r="D4443" s="419"/>
      <c r="E4443" s="404"/>
      <c r="F4443" s="379"/>
    </row>
    <row r="4444" spans="2:6" ht="15" customHeight="1" thickBot="1">
      <c r="B4444" s="404"/>
      <c r="C4444" s="379"/>
      <c r="D4444" s="419"/>
      <c r="E4444" s="404"/>
      <c r="F4444" s="379"/>
    </row>
    <row r="4445" spans="2:6" ht="15" customHeight="1" thickBot="1">
      <c r="B4445" s="404"/>
      <c r="C4445" s="379"/>
      <c r="D4445" s="419"/>
      <c r="E4445" s="404"/>
      <c r="F4445" s="379"/>
    </row>
    <row r="4446" spans="2:6" ht="15" customHeight="1" thickBot="1">
      <c r="B4446" s="404"/>
      <c r="C4446" s="379"/>
      <c r="D4446" s="419"/>
      <c r="E4446" s="404"/>
      <c r="F4446" s="379"/>
    </row>
    <row r="4447" spans="2:6" ht="15" customHeight="1" thickBot="1">
      <c r="B4447" s="404"/>
      <c r="C4447" s="379"/>
      <c r="D4447" s="419"/>
      <c r="E4447" s="404"/>
      <c r="F4447" s="379"/>
    </row>
    <row r="4448" spans="2:6" ht="15" customHeight="1" thickBot="1">
      <c r="B4448" s="404"/>
      <c r="C4448" s="379"/>
      <c r="D4448" s="419"/>
      <c r="E4448" s="404"/>
      <c r="F4448" s="379"/>
    </row>
    <row r="4449" spans="2:6" ht="15" customHeight="1" thickBot="1">
      <c r="B4449" s="404"/>
      <c r="C4449" s="379"/>
      <c r="D4449" s="419"/>
      <c r="E4449" s="404"/>
      <c r="F4449" s="379"/>
    </row>
    <row r="4450" spans="2:6" ht="15" customHeight="1" thickBot="1">
      <c r="B4450" s="404"/>
      <c r="C4450" s="379"/>
      <c r="D4450" s="419"/>
      <c r="E4450" s="404"/>
      <c r="F4450" s="379"/>
    </row>
    <row r="4451" spans="2:6" ht="15" customHeight="1" thickBot="1">
      <c r="B4451" s="404"/>
      <c r="C4451" s="379"/>
      <c r="D4451" s="419"/>
      <c r="E4451" s="404"/>
      <c r="F4451" s="379"/>
    </row>
    <row r="4452" spans="2:6" ht="15" customHeight="1" thickBot="1">
      <c r="B4452" s="404"/>
      <c r="C4452" s="379"/>
      <c r="D4452" s="419"/>
      <c r="E4452" s="404"/>
      <c r="F4452" s="379"/>
    </row>
    <row r="4453" spans="2:6" ht="15" customHeight="1" thickBot="1">
      <c r="B4453" s="404"/>
      <c r="C4453" s="379"/>
      <c r="D4453" s="419"/>
      <c r="E4453" s="404"/>
      <c r="F4453" s="379"/>
    </row>
    <row r="4454" spans="2:6" ht="15" customHeight="1" thickBot="1">
      <c r="B4454" s="404"/>
      <c r="C4454" s="379"/>
      <c r="D4454" s="419"/>
      <c r="E4454" s="404"/>
      <c r="F4454" s="379"/>
    </row>
    <row r="4455" spans="2:6" ht="15" customHeight="1" thickBot="1">
      <c r="B4455" s="404"/>
      <c r="C4455" s="379"/>
      <c r="D4455" s="419"/>
      <c r="E4455" s="404"/>
      <c r="F4455" s="379"/>
    </row>
    <row r="4456" spans="2:6" ht="15" customHeight="1" thickBot="1">
      <c r="B4456" s="404"/>
      <c r="C4456" s="379"/>
      <c r="D4456" s="419"/>
      <c r="E4456" s="404"/>
      <c r="F4456" s="379"/>
    </row>
    <row r="4457" spans="2:6" ht="15" customHeight="1" thickBot="1">
      <c r="B4457" s="404"/>
      <c r="C4457" s="379"/>
      <c r="D4457" s="419"/>
      <c r="E4457" s="404"/>
      <c r="F4457" s="379"/>
    </row>
    <row r="4458" spans="2:6" ht="15" customHeight="1" thickBot="1">
      <c r="B4458" s="404"/>
      <c r="C4458" s="379"/>
      <c r="D4458" s="419"/>
      <c r="E4458" s="404"/>
      <c r="F4458" s="379"/>
    </row>
    <row r="4459" spans="2:6" ht="15" customHeight="1" thickBot="1">
      <c r="B4459" s="404"/>
      <c r="C4459" s="379"/>
      <c r="D4459" s="419"/>
      <c r="E4459" s="404"/>
      <c r="F4459" s="379"/>
    </row>
    <row r="4460" spans="2:6" ht="15" customHeight="1" thickBot="1">
      <c r="B4460" s="404"/>
      <c r="C4460" s="379"/>
      <c r="D4460" s="419"/>
      <c r="E4460" s="404"/>
      <c r="F4460" s="379"/>
    </row>
    <row r="4461" spans="2:6" ht="15" customHeight="1" thickBot="1">
      <c r="B4461" s="404"/>
      <c r="C4461" s="379"/>
      <c r="D4461" s="419"/>
      <c r="E4461" s="404"/>
      <c r="F4461" s="379"/>
    </row>
    <row r="4462" spans="2:6" ht="15" customHeight="1" thickBot="1">
      <c r="B4462" s="404"/>
      <c r="C4462" s="379"/>
      <c r="D4462" s="419"/>
      <c r="E4462" s="404"/>
      <c r="F4462" s="379"/>
    </row>
    <row r="4463" spans="2:6" ht="15" customHeight="1" thickBot="1">
      <c r="B4463" s="404"/>
      <c r="C4463" s="379"/>
      <c r="D4463" s="419"/>
      <c r="E4463" s="404"/>
      <c r="F4463" s="379"/>
    </row>
    <row r="4464" spans="2:6" ht="15" customHeight="1" thickBot="1">
      <c r="B4464" s="404"/>
      <c r="C4464" s="379"/>
      <c r="D4464" s="419"/>
      <c r="E4464" s="404"/>
      <c r="F4464" s="379"/>
    </row>
    <row r="4465" spans="2:6" ht="15" customHeight="1" thickBot="1">
      <c r="B4465" s="404"/>
      <c r="C4465" s="379"/>
      <c r="D4465" s="419"/>
      <c r="E4465" s="404"/>
      <c r="F4465" s="379"/>
    </row>
    <row r="4466" spans="2:6" ht="15" customHeight="1" thickBot="1">
      <c r="B4466" s="404"/>
      <c r="C4466" s="379"/>
      <c r="D4466" s="419"/>
      <c r="E4466" s="404"/>
      <c r="F4466" s="379"/>
    </row>
    <row r="4467" spans="2:6" ht="15" customHeight="1" thickBot="1">
      <c r="B4467" s="404"/>
      <c r="C4467" s="379"/>
      <c r="D4467" s="419"/>
      <c r="E4467" s="404"/>
      <c r="F4467" s="379"/>
    </row>
    <row r="4468" spans="2:6" ht="15" customHeight="1" thickBot="1">
      <c r="B4468" s="404"/>
      <c r="C4468" s="379"/>
      <c r="D4468" s="419"/>
      <c r="E4468" s="404"/>
      <c r="F4468" s="379"/>
    </row>
    <row r="4469" spans="2:6" ht="15" customHeight="1" thickBot="1">
      <c r="B4469" s="404"/>
      <c r="C4469" s="379"/>
      <c r="D4469" s="419"/>
      <c r="E4469" s="404"/>
      <c r="F4469" s="379"/>
    </row>
    <row r="4470" spans="2:6" ht="15" customHeight="1" thickBot="1">
      <c r="B4470" s="404"/>
      <c r="C4470" s="379"/>
      <c r="D4470" s="419"/>
      <c r="E4470" s="404"/>
      <c r="F4470" s="379"/>
    </row>
    <row r="4471" spans="2:6" ht="15" customHeight="1" thickBot="1">
      <c r="B4471" s="404"/>
      <c r="C4471" s="379"/>
      <c r="D4471" s="419"/>
      <c r="E4471" s="404"/>
      <c r="F4471" s="379"/>
    </row>
    <row r="4472" spans="2:6" ht="15" customHeight="1" thickBot="1">
      <c r="B4472" s="404"/>
      <c r="C4472" s="379"/>
      <c r="D4472" s="419"/>
      <c r="E4472" s="404"/>
      <c r="F4472" s="379"/>
    </row>
    <row r="4473" spans="2:6" ht="15" customHeight="1" thickBot="1">
      <c r="B4473" s="404"/>
      <c r="C4473" s="379"/>
      <c r="D4473" s="419"/>
      <c r="E4473" s="404"/>
      <c r="F4473" s="379"/>
    </row>
    <row r="4474" spans="2:6" ht="15" customHeight="1" thickBot="1">
      <c r="B4474" s="404"/>
      <c r="C4474" s="379"/>
      <c r="D4474" s="419"/>
      <c r="E4474" s="404"/>
      <c r="F4474" s="379"/>
    </row>
    <row r="4475" spans="2:6" ht="15" customHeight="1" thickBot="1">
      <c r="B4475" s="404"/>
      <c r="C4475" s="379"/>
      <c r="D4475" s="419"/>
      <c r="E4475" s="404"/>
      <c r="F4475" s="379"/>
    </row>
    <row r="4476" spans="2:6" ht="15" customHeight="1" thickBot="1">
      <c r="B4476" s="404"/>
      <c r="C4476" s="379"/>
      <c r="D4476" s="419"/>
      <c r="E4476" s="404"/>
      <c r="F4476" s="379"/>
    </row>
    <row r="4477" spans="2:6" ht="15" customHeight="1" thickBot="1">
      <c r="B4477" s="404"/>
      <c r="C4477" s="379"/>
      <c r="D4477" s="419"/>
      <c r="E4477" s="404"/>
      <c r="F4477" s="379"/>
    </row>
    <row r="4478" spans="2:6" ht="15" customHeight="1" thickBot="1">
      <c r="B4478" s="404"/>
      <c r="C4478" s="379"/>
      <c r="D4478" s="419"/>
      <c r="E4478" s="404"/>
      <c r="F4478" s="379"/>
    </row>
    <row r="4479" spans="2:6" ht="15" customHeight="1" thickBot="1">
      <c r="B4479" s="404"/>
      <c r="C4479" s="379"/>
      <c r="D4479" s="419"/>
      <c r="E4479" s="404"/>
      <c r="F4479" s="379"/>
    </row>
    <row r="4480" spans="2:6" ht="15" customHeight="1" thickBot="1">
      <c r="B4480" s="404"/>
      <c r="C4480" s="379"/>
      <c r="D4480" s="419"/>
      <c r="E4480" s="404"/>
      <c r="F4480" s="379"/>
    </row>
    <row r="4481" spans="2:6" ht="15" customHeight="1" thickBot="1">
      <c r="B4481" s="404"/>
      <c r="C4481" s="379"/>
      <c r="D4481" s="419"/>
      <c r="E4481" s="404"/>
      <c r="F4481" s="379"/>
    </row>
    <row r="4482" spans="2:6" ht="15" customHeight="1" thickBot="1">
      <c r="B4482" s="404"/>
      <c r="C4482" s="379"/>
      <c r="D4482" s="419"/>
      <c r="E4482" s="404"/>
      <c r="F4482" s="379"/>
    </row>
    <row r="4483" spans="2:6" ht="15" customHeight="1" thickBot="1">
      <c r="B4483" s="404"/>
      <c r="C4483" s="379"/>
      <c r="D4483" s="419"/>
      <c r="E4483" s="404"/>
      <c r="F4483" s="379"/>
    </row>
    <row r="4484" spans="2:6" ht="15" customHeight="1" thickBot="1">
      <c r="B4484" s="404"/>
      <c r="C4484" s="379"/>
      <c r="D4484" s="419"/>
      <c r="E4484" s="404"/>
      <c r="F4484" s="379"/>
    </row>
    <row r="4485" spans="2:6" ht="15" customHeight="1" thickBot="1">
      <c r="B4485" s="404"/>
      <c r="C4485" s="379"/>
      <c r="D4485" s="419"/>
      <c r="E4485" s="404"/>
      <c r="F4485" s="379"/>
    </row>
    <row r="4486" spans="2:6" ht="15" customHeight="1" thickBot="1">
      <c r="B4486" s="404"/>
      <c r="C4486" s="379"/>
      <c r="D4486" s="419"/>
      <c r="E4486" s="404"/>
      <c r="F4486" s="379"/>
    </row>
    <row r="4487" spans="2:6" ht="15" customHeight="1" thickBot="1">
      <c r="B4487" s="404"/>
      <c r="C4487" s="379"/>
      <c r="D4487" s="419"/>
      <c r="E4487" s="404"/>
      <c r="F4487" s="379"/>
    </row>
    <row r="4488" spans="2:6" ht="15" customHeight="1" thickBot="1">
      <c r="B4488" s="404"/>
      <c r="C4488" s="379"/>
      <c r="D4488" s="419"/>
      <c r="E4488" s="404"/>
      <c r="F4488" s="379"/>
    </row>
    <row r="4489" spans="2:6" ht="15" customHeight="1" thickBot="1">
      <c r="B4489" s="404"/>
      <c r="C4489" s="379"/>
      <c r="D4489" s="419"/>
      <c r="E4489" s="404"/>
      <c r="F4489" s="379"/>
    </row>
    <row r="4490" spans="2:6" ht="15" customHeight="1" thickBot="1">
      <c r="B4490" s="404"/>
      <c r="C4490" s="379"/>
      <c r="D4490" s="419"/>
      <c r="E4490" s="404"/>
      <c r="F4490" s="379"/>
    </row>
    <row r="4491" spans="2:6" ht="15" customHeight="1" thickBot="1">
      <c r="B4491" s="404"/>
      <c r="C4491" s="379"/>
      <c r="D4491" s="419"/>
      <c r="E4491" s="404"/>
      <c r="F4491" s="379"/>
    </row>
    <row r="4492" spans="2:6" ht="15" customHeight="1" thickBot="1">
      <c r="B4492" s="404"/>
      <c r="C4492" s="379"/>
      <c r="D4492" s="419"/>
      <c r="E4492" s="404"/>
      <c r="F4492" s="379"/>
    </row>
    <row r="4493" spans="2:6" ht="15" customHeight="1" thickBot="1">
      <c r="B4493" s="404"/>
      <c r="C4493" s="379"/>
      <c r="D4493" s="419"/>
      <c r="E4493" s="404"/>
      <c r="F4493" s="379"/>
    </row>
    <row r="4494" spans="2:6" ht="15" customHeight="1" thickBot="1">
      <c r="B4494" s="404"/>
      <c r="C4494" s="379"/>
      <c r="D4494" s="419"/>
      <c r="E4494" s="404"/>
      <c r="F4494" s="379"/>
    </row>
    <row r="4495" spans="2:6" ht="15" customHeight="1" thickBot="1">
      <c r="B4495" s="404"/>
      <c r="C4495" s="379"/>
      <c r="D4495" s="419"/>
      <c r="E4495" s="404"/>
      <c r="F4495" s="379"/>
    </row>
    <row r="4496" spans="2:6" ht="15" customHeight="1" thickBot="1">
      <c r="B4496" s="404"/>
      <c r="C4496" s="379"/>
      <c r="D4496" s="419"/>
      <c r="E4496" s="404"/>
      <c r="F4496" s="379"/>
    </row>
    <row r="4497" spans="2:6" ht="15" customHeight="1" thickBot="1">
      <c r="B4497" s="404"/>
      <c r="C4497" s="379"/>
      <c r="D4497" s="419"/>
      <c r="E4497" s="404"/>
      <c r="F4497" s="379"/>
    </row>
    <row r="4498" spans="2:6" ht="15" customHeight="1" thickBot="1">
      <c r="B4498" s="404"/>
      <c r="C4498" s="379"/>
      <c r="D4498" s="419"/>
      <c r="E4498" s="404"/>
      <c r="F4498" s="379"/>
    </row>
    <row r="4499" spans="2:6" ht="15" customHeight="1" thickBot="1">
      <c r="B4499" s="404"/>
      <c r="C4499" s="379"/>
      <c r="D4499" s="419"/>
      <c r="E4499" s="404"/>
      <c r="F4499" s="379"/>
    </row>
    <row r="4500" spans="2:6" ht="15" customHeight="1" thickBot="1">
      <c r="B4500" s="404"/>
      <c r="C4500" s="379"/>
      <c r="D4500" s="419"/>
      <c r="E4500" s="404"/>
      <c r="F4500" s="379"/>
    </row>
    <row r="4501" spans="2:6" ht="15" customHeight="1" thickBot="1">
      <c r="B4501" s="404"/>
      <c r="C4501" s="379"/>
      <c r="D4501" s="419"/>
      <c r="E4501" s="404"/>
      <c r="F4501" s="379"/>
    </row>
    <row r="4502" spans="2:6" ht="15" customHeight="1" thickBot="1">
      <c r="B4502" s="404"/>
      <c r="C4502" s="379"/>
      <c r="D4502" s="419"/>
      <c r="E4502" s="404"/>
      <c r="F4502" s="379"/>
    </row>
    <row r="4503" spans="2:6" ht="15" customHeight="1" thickBot="1">
      <c r="B4503" s="404"/>
      <c r="C4503" s="379"/>
      <c r="D4503" s="419"/>
      <c r="E4503" s="404"/>
      <c r="F4503" s="379"/>
    </row>
    <row r="4504" spans="2:6" ht="15" customHeight="1" thickBot="1">
      <c r="B4504" s="404"/>
      <c r="C4504" s="379"/>
      <c r="D4504" s="419"/>
      <c r="E4504" s="404"/>
      <c r="F4504" s="379"/>
    </row>
    <row r="4505" spans="2:6" ht="15" customHeight="1" thickBot="1">
      <c r="B4505" s="404"/>
      <c r="C4505" s="379"/>
      <c r="D4505" s="419"/>
      <c r="E4505" s="404"/>
      <c r="F4505" s="379"/>
    </row>
    <row r="4506" spans="2:6" ht="15" customHeight="1" thickBot="1">
      <c r="B4506" s="404"/>
      <c r="C4506" s="379"/>
      <c r="D4506" s="419"/>
      <c r="E4506" s="404"/>
      <c r="F4506" s="379"/>
    </row>
    <row r="4507" spans="2:6" ht="15" customHeight="1" thickBot="1">
      <c r="B4507" s="404"/>
      <c r="C4507" s="379"/>
      <c r="D4507" s="419"/>
      <c r="E4507" s="404"/>
      <c r="F4507" s="379"/>
    </row>
    <row r="4508" spans="2:6" ht="15" customHeight="1" thickBot="1">
      <c r="B4508" s="404"/>
      <c r="C4508" s="379"/>
      <c r="D4508" s="419"/>
      <c r="E4508" s="404"/>
      <c r="F4508" s="379"/>
    </row>
    <row r="4509" spans="2:6" ht="15" customHeight="1" thickBot="1">
      <c r="B4509" s="404"/>
      <c r="C4509" s="379"/>
      <c r="D4509" s="419"/>
      <c r="E4509" s="404"/>
      <c r="F4509" s="379"/>
    </row>
    <row r="4510" spans="2:6" ht="15" customHeight="1" thickBot="1">
      <c r="B4510" s="404"/>
      <c r="C4510" s="379"/>
      <c r="D4510" s="419"/>
      <c r="E4510" s="404"/>
      <c r="F4510" s="379"/>
    </row>
    <row r="4511" spans="2:6" ht="15" customHeight="1" thickBot="1">
      <c r="B4511" s="404"/>
      <c r="C4511" s="379"/>
      <c r="D4511" s="419"/>
      <c r="E4511" s="404"/>
      <c r="F4511" s="379"/>
    </row>
    <row r="4512" spans="2:6" ht="15" customHeight="1" thickBot="1">
      <c r="B4512" s="404"/>
      <c r="C4512" s="379"/>
      <c r="D4512" s="419"/>
      <c r="E4512" s="404"/>
      <c r="F4512" s="379"/>
    </row>
    <row r="4513" spans="2:6" ht="15" customHeight="1" thickBot="1">
      <c r="B4513" s="404"/>
      <c r="C4513" s="379"/>
      <c r="D4513" s="419"/>
      <c r="E4513" s="404"/>
      <c r="F4513" s="379"/>
    </row>
    <row r="4514" spans="2:6" ht="15" customHeight="1" thickBot="1">
      <c r="B4514" s="404"/>
      <c r="C4514" s="379"/>
      <c r="D4514" s="419"/>
      <c r="E4514" s="404"/>
      <c r="F4514" s="379"/>
    </row>
    <row r="4515" spans="2:6" ht="15" customHeight="1" thickBot="1">
      <c r="B4515" s="404"/>
      <c r="C4515" s="379"/>
      <c r="D4515" s="419"/>
      <c r="E4515" s="404"/>
      <c r="F4515" s="379"/>
    </row>
    <row r="4516" spans="2:6" ht="15" customHeight="1" thickBot="1">
      <c r="B4516" s="404"/>
      <c r="C4516" s="379"/>
      <c r="D4516" s="419"/>
      <c r="E4516" s="404"/>
      <c r="F4516" s="379"/>
    </row>
    <row r="4517" spans="2:6" ht="15" customHeight="1" thickBot="1">
      <c r="B4517" s="404"/>
      <c r="C4517" s="379"/>
      <c r="D4517" s="419"/>
      <c r="E4517" s="404"/>
      <c r="F4517" s="379"/>
    </row>
    <row r="4518" spans="2:6" ht="15" customHeight="1" thickBot="1">
      <c r="B4518" s="404"/>
      <c r="C4518" s="379"/>
      <c r="D4518" s="419"/>
      <c r="E4518" s="404"/>
      <c r="F4518" s="379"/>
    </row>
    <row r="4519" spans="2:6" ht="15" customHeight="1" thickBot="1">
      <c r="B4519" s="404"/>
      <c r="C4519" s="379"/>
      <c r="D4519" s="419"/>
      <c r="E4519" s="404"/>
      <c r="F4519" s="379"/>
    </row>
    <row r="4520" spans="2:6" ht="15" customHeight="1" thickBot="1">
      <c r="B4520" s="404"/>
      <c r="C4520" s="379"/>
      <c r="D4520" s="419"/>
      <c r="E4520" s="404"/>
      <c r="F4520" s="379"/>
    </row>
    <row r="4521" spans="2:6" ht="15" customHeight="1" thickBot="1">
      <c r="B4521" s="404"/>
      <c r="C4521" s="379"/>
      <c r="D4521" s="419"/>
      <c r="E4521" s="404"/>
      <c r="F4521" s="379"/>
    </row>
    <row r="4522" spans="2:6" ht="15" customHeight="1" thickBot="1">
      <c r="B4522" s="404"/>
      <c r="C4522" s="379"/>
      <c r="D4522" s="419"/>
      <c r="E4522" s="404"/>
      <c r="F4522" s="379"/>
    </row>
    <row r="4523" spans="2:6" ht="15" customHeight="1" thickBot="1">
      <c r="B4523" s="404"/>
      <c r="C4523" s="379"/>
      <c r="D4523" s="419"/>
      <c r="E4523" s="404"/>
      <c r="F4523" s="379"/>
    </row>
    <row r="4524" spans="2:6" ht="15" customHeight="1" thickBot="1">
      <c r="B4524" s="404"/>
      <c r="C4524" s="379"/>
      <c r="D4524" s="419"/>
      <c r="E4524" s="404"/>
      <c r="F4524" s="379"/>
    </row>
    <row r="4525" spans="2:6" ht="15" customHeight="1" thickBot="1">
      <c r="B4525" s="404"/>
      <c r="C4525" s="379"/>
      <c r="D4525" s="419"/>
      <c r="E4525" s="404"/>
      <c r="F4525" s="379"/>
    </row>
    <row r="4526" spans="2:6" ht="15" customHeight="1" thickBot="1">
      <c r="B4526" s="404"/>
      <c r="C4526" s="379"/>
      <c r="D4526" s="419"/>
      <c r="E4526" s="404"/>
      <c r="F4526" s="379"/>
    </row>
    <row r="4527" spans="2:6" ht="15" customHeight="1" thickBot="1">
      <c r="B4527" s="404"/>
      <c r="C4527" s="379"/>
      <c r="D4527" s="419"/>
      <c r="E4527" s="404"/>
      <c r="F4527" s="379"/>
    </row>
    <row r="4528" spans="2:6" ht="15" customHeight="1" thickBot="1">
      <c r="B4528" s="404"/>
      <c r="C4528" s="379"/>
      <c r="D4528" s="419"/>
      <c r="E4528" s="404"/>
      <c r="F4528" s="379"/>
    </row>
    <row r="4529" spans="2:6" ht="15" customHeight="1" thickBot="1">
      <c r="B4529" s="404"/>
      <c r="C4529" s="379"/>
      <c r="D4529" s="419"/>
      <c r="E4529" s="404"/>
      <c r="F4529" s="379"/>
    </row>
    <row r="4530" spans="2:6" ht="15" customHeight="1" thickBot="1">
      <c r="B4530" s="404"/>
      <c r="C4530" s="379"/>
      <c r="D4530" s="419"/>
      <c r="E4530" s="404"/>
      <c r="F4530" s="379"/>
    </row>
    <row r="4531" spans="2:6" ht="15" customHeight="1" thickBot="1">
      <c r="B4531" s="404"/>
      <c r="C4531" s="379"/>
      <c r="D4531" s="419"/>
      <c r="E4531" s="404"/>
      <c r="F4531" s="379"/>
    </row>
    <row r="4532" spans="2:6" ht="15" customHeight="1" thickBot="1">
      <c r="B4532" s="404"/>
      <c r="C4532" s="379"/>
      <c r="D4532" s="419"/>
      <c r="E4532" s="404"/>
      <c r="F4532" s="379"/>
    </row>
    <row r="4533" spans="2:6" ht="15" customHeight="1" thickBot="1">
      <c r="B4533" s="404"/>
      <c r="C4533" s="379"/>
      <c r="D4533" s="419"/>
      <c r="E4533" s="404"/>
      <c r="F4533" s="379"/>
    </row>
    <row r="4534" spans="2:6" ht="15" customHeight="1" thickBot="1">
      <c r="B4534" s="404"/>
      <c r="C4534" s="379"/>
      <c r="D4534" s="419"/>
      <c r="E4534" s="404"/>
      <c r="F4534" s="379"/>
    </row>
    <row r="4535" spans="2:6" ht="15" customHeight="1" thickBot="1">
      <c r="B4535" s="404"/>
      <c r="C4535" s="379"/>
      <c r="D4535" s="419"/>
      <c r="E4535" s="404"/>
      <c r="F4535" s="379"/>
    </row>
    <row r="4536" spans="2:6" ht="15" customHeight="1" thickBot="1">
      <c r="B4536" s="404"/>
      <c r="C4536" s="379"/>
      <c r="D4536" s="419"/>
      <c r="E4536" s="404"/>
      <c r="F4536" s="379"/>
    </row>
    <row r="4537" spans="2:6" ht="15" customHeight="1" thickBot="1">
      <c r="B4537" s="404"/>
      <c r="C4537" s="379"/>
      <c r="D4537" s="419"/>
      <c r="E4537" s="404"/>
      <c r="F4537" s="379"/>
    </row>
    <row r="4538" spans="2:6" ht="15" customHeight="1" thickBot="1">
      <c r="B4538" s="404"/>
      <c r="C4538" s="379"/>
      <c r="D4538" s="419"/>
      <c r="E4538" s="404"/>
      <c r="F4538" s="379"/>
    </row>
    <row r="4539" spans="2:6" ht="15" customHeight="1" thickBot="1">
      <c r="B4539" s="404"/>
      <c r="C4539" s="379"/>
      <c r="D4539" s="419"/>
      <c r="E4539" s="404"/>
      <c r="F4539" s="379"/>
    </row>
    <row r="4540" spans="2:6" ht="15" customHeight="1" thickBot="1">
      <c r="B4540" s="404"/>
      <c r="C4540" s="379"/>
      <c r="D4540" s="419"/>
      <c r="E4540" s="404"/>
      <c r="F4540" s="379"/>
    </row>
    <row r="4541" spans="2:6" ht="15" customHeight="1" thickBot="1">
      <c r="B4541" s="404"/>
      <c r="C4541" s="379"/>
      <c r="D4541" s="419"/>
      <c r="E4541" s="404"/>
      <c r="F4541" s="379"/>
    </row>
    <row r="4542" spans="2:6" ht="15" customHeight="1" thickBot="1">
      <c r="B4542" s="404"/>
      <c r="C4542" s="379"/>
      <c r="D4542" s="419"/>
      <c r="E4542" s="404"/>
      <c r="F4542" s="379"/>
    </row>
    <row r="4543" spans="2:6" ht="15" customHeight="1" thickBot="1">
      <c r="B4543" s="404"/>
      <c r="C4543" s="379"/>
      <c r="D4543" s="419"/>
      <c r="E4543" s="404"/>
      <c r="F4543" s="379"/>
    </row>
    <row r="4544" spans="2:6" ht="15" customHeight="1" thickBot="1">
      <c r="B4544" s="404"/>
      <c r="C4544" s="379"/>
      <c r="D4544" s="419"/>
      <c r="E4544" s="404"/>
      <c r="F4544" s="379"/>
    </row>
    <row r="4545" spans="2:6" ht="15" customHeight="1" thickBot="1">
      <c r="B4545" s="404"/>
      <c r="C4545" s="379"/>
      <c r="D4545" s="419"/>
      <c r="E4545" s="404"/>
      <c r="F4545" s="379"/>
    </row>
    <row r="4546" spans="2:6" ht="15" customHeight="1" thickBot="1">
      <c r="B4546" s="404"/>
      <c r="C4546" s="379"/>
      <c r="D4546" s="419"/>
      <c r="E4546" s="404"/>
      <c r="F4546" s="379"/>
    </row>
    <row r="4547" spans="2:6" ht="15" customHeight="1" thickBot="1">
      <c r="B4547" s="404"/>
      <c r="C4547" s="379"/>
      <c r="D4547" s="419"/>
      <c r="E4547" s="404"/>
      <c r="F4547" s="379"/>
    </row>
    <row r="4548" spans="2:6" ht="15" customHeight="1" thickBot="1">
      <c r="B4548" s="404"/>
      <c r="C4548" s="379"/>
      <c r="D4548" s="419"/>
      <c r="E4548" s="404"/>
      <c r="F4548" s="379"/>
    </row>
    <row r="4549" spans="2:6" ht="15" customHeight="1" thickBot="1">
      <c r="B4549" s="404"/>
      <c r="C4549" s="379"/>
      <c r="D4549" s="419"/>
      <c r="E4549" s="404"/>
      <c r="F4549" s="379"/>
    </row>
    <row r="4550" spans="2:6" ht="15" customHeight="1" thickBot="1">
      <c r="B4550" s="404"/>
      <c r="C4550" s="379"/>
      <c r="D4550" s="419"/>
      <c r="E4550" s="404"/>
      <c r="F4550" s="379"/>
    </row>
    <row r="4551" spans="2:6" ht="15" customHeight="1" thickBot="1">
      <c r="B4551" s="404"/>
      <c r="C4551" s="379"/>
      <c r="D4551" s="419"/>
      <c r="E4551" s="404"/>
      <c r="F4551" s="379"/>
    </row>
    <row r="4552" spans="2:6" ht="15" customHeight="1" thickBot="1">
      <c r="B4552" s="404"/>
      <c r="C4552" s="379"/>
      <c r="D4552" s="419"/>
      <c r="E4552" s="404"/>
      <c r="F4552" s="379"/>
    </row>
    <row r="4553" spans="2:6" ht="15" customHeight="1" thickBot="1">
      <c r="B4553" s="404"/>
      <c r="C4553" s="379"/>
      <c r="D4553" s="419"/>
      <c r="E4553" s="404"/>
      <c r="F4553" s="379"/>
    </row>
    <row r="4554" spans="2:6" ht="15" customHeight="1" thickBot="1">
      <c r="B4554" s="404"/>
      <c r="C4554" s="379"/>
      <c r="D4554" s="419"/>
      <c r="E4554" s="404"/>
      <c r="F4554" s="379"/>
    </row>
    <row r="4555" spans="2:6" ht="15" customHeight="1" thickBot="1">
      <c r="B4555" s="404"/>
      <c r="C4555" s="379"/>
      <c r="D4555" s="419"/>
      <c r="E4555" s="404"/>
      <c r="F4555" s="379"/>
    </row>
    <row r="4556" spans="2:6" ht="15" customHeight="1" thickBot="1">
      <c r="B4556" s="404"/>
      <c r="C4556" s="379"/>
      <c r="D4556" s="419"/>
      <c r="E4556" s="404"/>
      <c r="F4556" s="379"/>
    </row>
    <row r="4557" spans="2:6" ht="15" customHeight="1" thickBot="1">
      <c r="B4557" s="404"/>
      <c r="C4557" s="379"/>
      <c r="D4557" s="419"/>
      <c r="E4557" s="404"/>
      <c r="F4557" s="379"/>
    </row>
    <row r="4558" spans="2:6" ht="15" customHeight="1" thickBot="1">
      <c r="B4558" s="404"/>
      <c r="C4558" s="379"/>
      <c r="D4558" s="419"/>
      <c r="E4558" s="404"/>
      <c r="F4558" s="379"/>
    </row>
    <row r="4559" spans="2:6" ht="15" customHeight="1" thickBot="1">
      <c r="B4559" s="404"/>
      <c r="C4559" s="379"/>
      <c r="D4559" s="419"/>
      <c r="E4559" s="404"/>
      <c r="F4559" s="379"/>
    </row>
    <row r="4560" spans="2:6" ht="15" customHeight="1" thickBot="1">
      <c r="B4560" s="404"/>
      <c r="C4560" s="379"/>
      <c r="D4560" s="419"/>
      <c r="E4560" s="404"/>
      <c r="F4560" s="379"/>
    </row>
    <row r="4561" spans="2:6" ht="15" customHeight="1" thickBot="1">
      <c r="B4561" s="404"/>
      <c r="C4561" s="379"/>
      <c r="D4561" s="419"/>
      <c r="E4561" s="404"/>
      <c r="F4561" s="379"/>
    </row>
    <row r="4562" spans="2:6" ht="15" customHeight="1" thickBot="1">
      <c r="B4562" s="404"/>
      <c r="C4562" s="379"/>
      <c r="D4562" s="419"/>
      <c r="E4562" s="404"/>
      <c r="F4562" s="379"/>
    </row>
    <row r="4563" spans="2:6" ht="15" customHeight="1" thickBot="1">
      <c r="B4563" s="404"/>
      <c r="C4563" s="379"/>
      <c r="D4563" s="419"/>
      <c r="E4563" s="404"/>
      <c r="F4563" s="379"/>
    </row>
    <row r="4564" spans="2:6" ht="15" customHeight="1" thickBot="1">
      <c r="B4564" s="404"/>
      <c r="C4564" s="379"/>
      <c r="D4564" s="419"/>
      <c r="E4564" s="404"/>
      <c r="F4564" s="379"/>
    </row>
    <row r="4565" spans="2:6" ht="15" customHeight="1" thickBot="1">
      <c r="B4565" s="404"/>
      <c r="C4565" s="379"/>
      <c r="D4565" s="419"/>
      <c r="E4565" s="404"/>
      <c r="F4565" s="379"/>
    </row>
    <row r="4566" spans="2:6" ht="15" customHeight="1" thickBot="1">
      <c r="B4566" s="404"/>
      <c r="C4566" s="379"/>
      <c r="D4566" s="419"/>
      <c r="E4566" s="404"/>
      <c r="F4566" s="379"/>
    </row>
    <row r="4567" spans="2:6" ht="15" customHeight="1" thickBot="1">
      <c r="B4567" s="404"/>
      <c r="C4567" s="379"/>
      <c r="D4567" s="419"/>
      <c r="E4567" s="404"/>
      <c r="F4567" s="379"/>
    </row>
    <row r="4568" spans="2:6" ht="15" customHeight="1" thickBot="1">
      <c r="B4568" s="404"/>
      <c r="C4568" s="379"/>
      <c r="D4568" s="419"/>
      <c r="E4568" s="404"/>
      <c r="F4568" s="379"/>
    </row>
    <row r="4569" spans="2:6" ht="15" customHeight="1" thickBot="1">
      <c r="B4569" s="404"/>
      <c r="C4569" s="379"/>
      <c r="D4569" s="419"/>
      <c r="E4569" s="404"/>
      <c r="F4569" s="379"/>
    </row>
    <row r="4570" spans="2:6" ht="15" customHeight="1" thickBot="1">
      <c r="B4570" s="404"/>
      <c r="C4570" s="379"/>
      <c r="D4570" s="419"/>
      <c r="E4570" s="404"/>
      <c r="F4570" s="379"/>
    </row>
    <row r="4571" spans="2:6" ht="15" customHeight="1" thickBot="1">
      <c r="B4571" s="404"/>
      <c r="C4571" s="379"/>
      <c r="D4571" s="419"/>
      <c r="E4571" s="404"/>
      <c r="F4571" s="379"/>
    </row>
    <row r="4572" spans="2:6" ht="15" customHeight="1" thickBot="1">
      <c r="B4572" s="404"/>
      <c r="C4572" s="379"/>
      <c r="D4572" s="419"/>
      <c r="E4572" s="404"/>
      <c r="F4572" s="379"/>
    </row>
    <row r="4573" spans="2:6" ht="15" customHeight="1" thickBot="1">
      <c r="B4573" s="404"/>
      <c r="C4573" s="379"/>
      <c r="D4573" s="419"/>
      <c r="E4573" s="404"/>
      <c r="F4573" s="379"/>
    </row>
    <row r="4574" spans="2:6" ht="15" customHeight="1" thickBot="1">
      <c r="B4574" s="404"/>
      <c r="C4574" s="379"/>
      <c r="D4574" s="419"/>
      <c r="E4574" s="404"/>
      <c r="F4574" s="379"/>
    </row>
    <row r="4575" spans="2:6" ht="15" customHeight="1" thickBot="1">
      <c r="B4575" s="404"/>
      <c r="C4575" s="379"/>
      <c r="D4575" s="419"/>
      <c r="E4575" s="404"/>
      <c r="F4575" s="379"/>
    </row>
    <row r="4576" spans="2:6" ht="15" customHeight="1" thickBot="1">
      <c r="B4576" s="404"/>
      <c r="C4576" s="379"/>
      <c r="D4576" s="419"/>
      <c r="E4576" s="404"/>
      <c r="F4576" s="379"/>
    </row>
    <row r="4577" spans="2:6" ht="15" customHeight="1" thickBot="1">
      <c r="B4577" s="404"/>
      <c r="C4577" s="379"/>
      <c r="D4577" s="419"/>
      <c r="E4577" s="404"/>
      <c r="F4577" s="379"/>
    </row>
    <row r="4578" spans="2:6" ht="15" customHeight="1" thickBot="1">
      <c r="B4578" s="404"/>
      <c r="C4578" s="379"/>
      <c r="D4578" s="419"/>
      <c r="E4578" s="404"/>
      <c r="F4578" s="379"/>
    </row>
    <row r="4579" spans="2:6" ht="15" customHeight="1" thickBot="1">
      <c r="B4579" s="404"/>
      <c r="C4579" s="379"/>
      <c r="D4579" s="419"/>
      <c r="E4579" s="404"/>
      <c r="F4579" s="379"/>
    </row>
    <row r="4580" spans="2:6" ht="15" customHeight="1" thickBot="1">
      <c r="B4580" s="404"/>
      <c r="C4580" s="379"/>
      <c r="D4580" s="419"/>
      <c r="E4580" s="404"/>
      <c r="F4580" s="379"/>
    </row>
    <row r="4581" spans="2:6" ht="15" customHeight="1" thickBot="1">
      <c r="B4581" s="404"/>
      <c r="C4581" s="379"/>
      <c r="D4581" s="419"/>
      <c r="E4581" s="404"/>
      <c r="F4581" s="379"/>
    </row>
    <row r="4582" spans="2:6" ht="15" customHeight="1" thickBot="1">
      <c r="B4582" s="404"/>
      <c r="C4582" s="379"/>
      <c r="D4582" s="419"/>
      <c r="E4582" s="404"/>
      <c r="F4582" s="379"/>
    </row>
    <row r="4583" spans="2:6" ht="15" customHeight="1" thickBot="1">
      <c r="B4583" s="404"/>
      <c r="C4583" s="379"/>
      <c r="D4583" s="419"/>
      <c r="E4583" s="404"/>
      <c r="F4583" s="379"/>
    </row>
    <row r="4584" spans="2:6" ht="15" customHeight="1" thickBot="1">
      <c r="B4584" s="404"/>
      <c r="C4584" s="379"/>
      <c r="D4584" s="419"/>
      <c r="E4584" s="404"/>
      <c r="F4584" s="379"/>
    </row>
    <row r="4585" spans="2:6" ht="15" customHeight="1" thickBot="1">
      <c r="B4585" s="404"/>
      <c r="C4585" s="379"/>
      <c r="D4585" s="419"/>
      <c r="E4585" s="404"/>
      <c r="F4585" s="379"/>
    </row>
    <row r="4586" spans="2:6" ht="15" customHeight="1" thickBot="1">
      <c r="B4586" s="404"/>
      <c r="C4586" s="379"/>
      <c r="D4586" s="419"/>
      <c r="E4586" s="404"/>
      <c r="F4586" s="379"/>
    </row>
    <row r="4587" spans="2:6" ht="15" customHeight="1" thickBot="1">
      <c r="B4587" s="404"/>
      <c r="C4587" s="379"/>
      <c r="D4587" s="419"/>
      <c r="E4587" s="404"/>
      <c r="F4587" s="379"/>
    </row>
    <row r="4588" spans="2:6" ht="15" customHeight="1" thickBot="1">
      <c r="B4588" s="404"/>
      <c r="C4588" s="379"/>
      <c r="D4588" s="419"/>
      <c r="E4588" s="404"/>
      <c r="F4588" s="379"/>
    </row>
    <row r="4589" spans="2:6" ht="15" customHeight="1" thickBot="1">
      <c r="B4589" s="404"/>
      <c r="C4589" s="379"/>
      <c r="D4589" s="419"/>
      <c r="E4589" s="404"/>
      <c r="F4589" s="379"/>
    </row>
    <row r="4590" spans="2:6" ht="15" customHeight="1" thickBot="1">
      <c r="B4590" s="404"/>
      <c r="C4590" s="379"/>
      <c r="D4590" s="419"/>
      <c r="E4590" s="404"/>
      <c r="F4590" s="379"/>
    </row>
    <row r="4591" spans="2:6" ht="15" customHeight="1" thickBot="1">
      <c r="B4591" s="404"/>
      <c r="C4591" s="379"/>
      <c r="D4591" s="419"/>
      <c r="E4591" s="404"/>
      <c r="F4591" s="379"/>
    </row>
    <row r="4592" spans="2:6" ht="15" customHeight="1" thickBot="1">
      <c r="B4592" s="404"/>
      <c r="C4592" s="379"/>
      <c r="D4592" s="419"/>
      <c r="E4592" s="404"/>
      <c r="F4592" s="379"/>
    </row>
    <row r="4593" spans="2:6" ht="15" customHeight="1" thickBot="1">
      <c r="B4593" s="404"/>
      <c r="C4593" s="379"/>
      <c r="D4593" s="419"/>
      <c r="E4593" s="404"/>
      <c r="F4593" s="379"/>
    </row>
    <row r="4594" spans="2:6" ht="15" customHeight="1" thickBot="1">
      <c r="B4594" s="404"/>
      <c r="C4594" s="379"/>
      <c r="D4594" s="419"/>
      <c r="E4594" s="404"/>
      <c r="F4594" s="379"/>
    </row>
    <row r="4595" spans="2:6" ht="15" customHeight="1" thickBot="1">
      <c r="B4595" s="404"/>
      <c r="C4595" s="379"/>
      <c r="D4595" s="419"/>
      <c r="E4595" s="404"/>
      <c r="F4595" s="379"/>
    </row>
    <row r="4596" spans="2:6" ht="15" customHeight="1" thickBot="1">
      <c r="B4596" s="404"/>
      <c r="C4596" s="379"/>
      <c r="D4596" s="419"/>
      <c r="E4596" s="404"/>
      <c r="F4596" s="379"/>
    </row>
    <row r="4597" spans="2:6" ht="15" customHeight="1" thickBot="1">
      <c r="B4597" s="404"/>
      <c r="C4597" s="379"/>
      <c r="D4597" s="419"/>
      <c r="E4597" s="404"/>
      <c r="F4597" s="379"/>
    </row>
    <row r="4598" spans="2:6" ht="15" customHeight="1" thickBot="1">
      <c r="B4598" s="404"/>
      <c r="C4598" s="379"/>
      <c r="D4598" s="419"/>
      <c r="E4598" s="404"/>
      <c r="F4598" s="379"/>
    </row>
    <row r="4599" spans="2:6" ht="15" customHeight="1" thickBot="1">
      <c r="B4599" s="404"/>
      <c r="C4599" s="379"/>
      <c r="D4599" s="419"/>
      <c r="E4599" s="404"/>
      <c r="F4599" s="379"/>
    </row>
    <row r="4600" spans="2:6" ht="15" customHeight="1" thickBot="1">
      <c r="B4600" s="404"/>
      <c r="C4600" s="379"/>
      <c r="D4600" s="419"/>
      <c r="E4600" s="404"/>
      <c r="F4600" s="379"/>
    </row>
    <row r="4601" spans="2:6" ht="15" customHeight="1" thickBot="1">
      <c r="B4601" s="404"/>
      <c r="C4601" s="379"/>
      <c r="D4601" s="419"/>
      <c r="E4601" s="404"/>
      <c r="F4601" s="379"/>
    </row>
    <row r="4602" spans="2:6" ht="15" customHeight="1" thickBot="1">
      <c r="B4602" s="404"/>
      <c r="C4602" s="379"/>
      <c r="D4602" s="419"/>
      <c r="E4602" s="404"/>
      <c r="F4602" s="379"/>
    </row>
    <row r="4603" spans="2:6" ht="15" customHeight="1" thickBot="1">
      <c r="B4603" s="404"/>
      <c r="C4603" s="379"/>
      <c r="D4603" s="419"/>
      <c r="E4603" s="404"/>
      <c r="F4603" s="379"/>
    </row>
    <row r="4604" spans="2:6" ht="15" customHeight="1" thickBot="1">
      <c r="B4604" s="404"/>
      <c r="C4604" s="379"/>
      <c r="D4604" s="419"/>
      <c r="E4604" s="404"/>
      <c r="F4604" s="379"/>
    </row>
    <row r="4605" spans="2:6" ht="15" customHeight="1" thickBot="1">
      <c r="B4605" s="404"/>
      <c r="C4605" s="379"/>
      <c r="D4605" s="419"/>
      <c r="E4605" s="404"/>
      <c r="F4605" s="379"/>
    </row>
    <row r="4606" spans="2:6" ht="15" customHeight="1" thickBot="1">
      <c r="B4606" s="404"/>
      <c r="C4606" s="379"/>
      <c r="D4606" s="419"/>
      <c r="E4606" s="404"/>
      <c r="F4606" s="379"/>
    </row>
    <row r="4607" spans="2:6" ht="15" customHeight="1" thickBot="1">
      <c r="B4607" s="404"/>
      <c r="C4607" s="379"/>
      <c r="D4607" s="419"/>
      <c r="E4607" s="404"/>
      <c r="F4607" s="379"/>
    </row>
    <row r="4608" spans="2:6" ht="15" customHeight="1" thickBot="1">
      <c r="B4608" s="404"/>
      <c r="C4608" s="379"/>
      <c r="D4608" s="419"/>
      <c r="E4608" s="404"/>
      <c r="F4608" s="379"/>
    </row>
    <row r="4609" spans="2:6" ht="15" customHeight="1" thickBot="1">
      <c r="B4609" s="404"/>
      <c r="C4609" s="379"/>
      <c r="D4609" s="419"/>
      <c r="E4609" s="404"/>
      <c r="F4609" s="379"/>
    </row>
    <row r="4610" spans="2:6" ht="15" customHeight="1" thickBot="1">
      <c r="B4610" s="404"/>
      <c r="C4610" s="379"/>
      <c r="D4610" s="419"/>
      <c r="E4610" s="404"/>
      <c r="F4610" s="379"/>
    </row>
    <row r="4611" spans="2:6" ht="15" customHeight="1" thickBot="1">
      <c r="B4611" s="404"/>
      <c r="C4611" s="379"/>
      <c r="D4611" s="419"/>
      <c r="E4611" s="404"/>
      <c r="F4611" s="379"/>
    </row>
    <row r="4612" spans="2:6" ht="15" customHeight="1" thickBot="1">
      <c r="B4612" s="404"/>
      <c r="C4612" s="379"/>
      <c r="D4612" s="419"/>
      <c r="E4612" s="404"/>
      <c r="F4612" s="379"/>
    </row>
    <row r="4613" spans="2:6" ht="15" customHeight="1" thickBot="1">
      <c r="B4613" s="404"/>
      <c r="C4613" s="379"/>
      <c r="D4613" s="419"/>
      <c r="E4613" s="404"/>
      <c r="F4613" s="379"/>
    </row>
    <row r="4614" spans="2:6" ht="15" customHeight="1" thickBot="1">
      <c r="B4614" s="404"/>
      <c r="C4614" s="379"/>
      <c r="D4614" s="419"/>
      <c r="E4614" s="404"/>
      <c r="F4614" s="379"/>
    </row>
    <row r="4615" spans="2:6" ht="15" customHeight="1" thickBot="1">
      <c r="B4615" s="404"/>
      <c r="C4615" s="379"/>
      <c r="D4615" s="419"/>
      <c r="E4615" s="404"/>
      <c r="F4615" s="379"/>
    </row>
    <row r="4616" spans="2:6" ht="15" customHeight="1" thickBot="1">
      <c r="B4616" s="404"/>
      <c r="C4616" s="379"/>
      <c r="D4616" s="419"/>
      <c r="E4616" s="404"/>
      <c r="F4616" s="379"/>
    </row>
    <row r="4617" spans="2:6" ht="15" customHeight="1" thickBot="1">
      <c r="B4617" s="404"/>
      <c r="C4617" s="379"/>
      <c r="D4617" s="419"/>
      <c r="E4617" s="404"/>
      <c r="F4617" s="379"/>
    </row>
    <row r="4618" spans="2:6" ht="15" customHeight="1" thickBot="1">
      <c r="B4618" s="404"/>
      <c r="C4618" s="379"/>
      <c r="D4618" s="419"/>
      <c r="E4618" s="404"/>
      <c r="F4618" s="379"/>
    </row>
    <row r="4619" spans="2:6" ht="15" customHeight="1" thickBot="1">
      <c r="B4619" s="404"/>
      <c r="C4619" s="379"/>
      <c r="D4619" s="419"/>
      <c r="E4619" s="404"/>
      <c r="F4619" s="379"/>
    </row>
    <row r="4620" spans="2:6" ht="15" customHeight="1" thickBot="1">
      <c r="B4620" s="404"/>
      <c r="C4620" s="379"/>
      <c r="D4620" s="419"/>
      <c r="E4620" s="404"/>
      <c r="F4620" s="379"/>
    </row>
    <row r="4621" spans="2:6" ht="15" customHeight="1" thickBot="1">
      <c r="B4621" s="404"/>
      <c r="C4621" s="379"/>
      <c r="D4621" s="419"/>
      <c r="E4621" s="404"/>
      <c r="F4621" s="379"/>
    </row>
    <row r="4622" spans="2:6" ht="15" customHeight="1" thickBot="1">
      <c r="B4622" s="404"/>
      <c r="C4622" s="379"/>
      <c r="D4622" s="419"/>
      <c r="E4622" s="404"/>
      <c r="F4622" s="379"/>
    </row>
    <row r="4623" spans="2:6" ht="15" customHeight="1" thickBot="1">
      <c r="B4623" s="404"/>
      <c r="C4623" s="379"/>
      <c r="D4623" s="419"/>
      <c r="E4623" s="404"/>
      <c r="F4623" s="379"/>
    </row>
    <row r="4624" spans="2:6" ht="15" customHeight="1" thickBot="1">
      <c r="B4624" s="404"/>
      <c r="C4624" s="379"/>
      <c r="D4624" s="419"/>
      <c r="E4624" s="404"/>
      <c r="F4624" s="379"/>
    </row>
    <row r="4625" spans="2:6" ht="15" customHeight="1" thickBot="1">
      <c r="B4625" s="404"/>
      <c r="C4625" s="379"/>
      <c r="D4625" s="419"/>
      <c r="E4625" s="404"/>
      <c r="F4625" s="379"/>
    </row>
    <row r="4626" spans="2:6" ht="15" customHeight="1" thickBot="1">
      <c r="B4626" s="404"/>
      <c r="C4626" s="379"/>
      <c r="D4626" s="419"/>
      <c r="E4626" s="404"/>
      <c r="F4626" s="379"/>
    </row>
    <row r="4627" spans="2:6" ht="15" customHeight="1" thickBot="1">
      <c r="B4627" s="404"/>
      <c r="C4627" s="379"/>
      <c r="D4627" s="419"/>
      <c r="E4627" s="404"/>
      <c r="F4627" s="379"/>
    </row>
    <row r="4628" spans="2:6" ht="15" customHeight="1" thickBot="1">
      <c r="B4628" s="404"/>
      <c r="C4628" s="379"/>
      <c r="D4628" s="419"/>
      <c r="E4628" s="404"/>
      <c r="F4628" s="379"/>
    </row>
    <row r="4629" spans="2:6" ht="15" customHeight="1" thickBot="1">
      <c r="B4629" s="404"/>
      <c r="C4629" s="379"/>
      <c r="D4629" s="419"/>
      <c r="E4629" s="404"/>
      <c r="F4629" s="379"/>
    </row>
    <row r="4630" spans="2:6" ht="15" customHeight="1" thickBot="1">
      <c r="B4630" s="404"/>
      <c r="C4630" s="379"/>
      <c r="D4630" s="419"/>
      <c r="E4630" s="404"/>
      <c r="F4630" s="379"/>
    </row>
    <row r="4631" spans="2:6" ht="15" customHeight="1" thickBot="1">
      <c r="B4631" s="404"/>
      <c r="C4631" s="379"/>
      <c r="D4631" s="419"/>
      <c r="E4631" s="404"/>
      <c r="F4631" s="379"/>
    </row>
    <row r="4632" spans="2:6" ht="15" customHeight="1" thickBot="1">
      <c r="B4632" s="404"/>
      <c r="C4632" s="379"/>
      <c r="D4632" s="419"/>
      <c r="E4632" s="404"/>
      <c r="F4632" s="379"/>
    </row>
    <row r="4633" spans="2:6" ht="15" customHeight="1" thickBot="1">
      <c r="B4633" s="404"/>
      <c r="C4633" s="379"/>
      <c r="D4633" s="419"/>
      <c r="E4633" s="404"/>
      <c r="F4633" s="379"/>
    </row>
    <row r="4634" spans="2:6" ht="15" customHeight="1" thickBot="1">
      <c r="B4634" s="404"/>
      <c r="C4634" s="379"/>
      <c r="D4634" s="419"/>
      <c r="E4634" s="404"/>
      <c r="F4634" s="379"/>
    </row>
    <row r="4635" spans="2:6" ht="15" customHeight="1" thickBot="1">
      <c r="B4635" s="404"/>
      <c r="C4635" s="379"/>
      <c r="D4635" s="419"/>
      <c r="E4635" s="404"/>
      <c r="F4635" s="379"/>
    </row>
    <row r="4636" spans="2:6" ht="15" customHeight="1" thickBot="1">
      <c r="B4636" s="404"/>
      <c r="C4636" s="379"/>
      <c r="D4636" s="419"/>
      <c r="E4636" s="404"/>
      <c r="F4636" s="379"/>
    </row>
    <row r="4637" spans="2:6" ht="15" customHeight="1" thickBot="1">
      <c r="B4637" s="404"/>
      <c r="C4637" s="379"/>
      <c r="D4637" s="419"/>
      <c r="E4637" s="404"/>
      <c r="F4637" s="379"/>
    </row>
    <row r="4638" spans="2:6" ht="15" customHeight="1" thickBot="1">
      <c r="B4638" s="404"/>
      <c r="C4638" s="379"/>
      <c r="D4638" s="419"/>
      <c r="E4638" s="404"/>
      <c r="F4638" s="379"/>
    </row>
    <row r="4639" spans="2:6" ht="15" customHeight="1" thickBot="1">
      <c r="B4639" s="404"/>
      <c r="C4639" s="379"/>
      <c r="D4639" s="419"/>
      <c r="E4639" s="404"/>
      <c r="F4639" s="379"/>
    </row>
    <row r="4640" spans="2:6" ht="15" customHeight="1" thickBot="1">
      <c r="B4640" s="404"/>
      <c r="C4640" s="379"/>
      <c r="D4640" s="419"/>
      <c r="E4640" s="404"/>
      <c r="F4640" s="379"/>
    </row>
    <row r="4641" spans="2:6" ht="15" customHeight="1" thickBot="1">
      <c r="B4641" s="404"/>
      <c r="C4641" s="379"/>
      <c r="D4641" s="419"/>
      <c r="E4641" s="404"/>
      <c r="F4641" s="379"/>
    </row>
    <row r="4642" spans="2:6" ht="15" customHeight="1" thickBot="1">
      <c r="B4642" s="404"/>
      <c r="C4642" s="379"/>
      <c r="D4642" s="419"/>
      <c r="E4642" s="404"/>
      <c r="F4642" s="379"/>
    </row>
    <row r="4643" spans="2:6" ht="15" customHeight="1" thickBot="1">
      <c r="B4643" s="404"/>
      <c r="C4643" s="379"/>
      <c r="D4643" s="419"/>
      <c r="E4643" s="404"/>
      <c r="F4643" s="379"/>
    </row>
    <row r="4644" spans="2:6" ht="15" customHeight="1" thickBot="1">
      <c r="B4644" s="404"/>
      <c r="C4644" s="379"/>
      <c r="D4644" s="419"/>
      <c r="E4644" s="404"/>
      <c r="F4644" s="379"/>
    </row>
    <row r="4645" spans="2:6" ht="15" customHeight="1" thickBot="1">
      <c r="B4645" s="404"/>
      <c r="C4645" s="379"/>
      <c r="D4645" s="419"/>
      <c r="E4645" s="404"/>
      <c r="F4645" s="379"/>
    </row>
    <row r="4646" spans="2:6" ht="15" customHeight="1" thickBot="1">
      <c r="B4646" s="404"/>
      <c r="C4646" s="379"/>
      <c r="D4646" s="419"/>
      <c r="E4646" s="404"/>
      <c r="F4646" s="379"/>
    </row>
    <row r="4647" spans="2:6" ht="15" customHeight="1" thickBot="1">
      <c r="B4647" s="404"/>
      <c r="C4647" s="379"/>
      <c r="D4647" s="419"/>
      <c r="E4647" s="404"/>
      <c r="F4647" s="379"/>
    </row>
    <row r="4648" spans="2:6" ht="15" customHeight="1" thickBot="1">
      <c r="B4648" s="404"/>
      <c r="C4648" s="379"/>
      <c r="D4648" s="419"/>
      <c r="E4648" s="404"/>
      <c r="F4648" s="379"/>
    </row>
    <row r="4649" spans="2:6" ht="15" customHeight="1" thickBot="1">
      <c r="B4649" s="404"/>
      <c r="C4649" s="379"/>
      <c r="D4649" s="419"/>
      <c r="E4649" s="404"/>
      <c r="F4649" s="379"/>
    </row>
    <row r="4650" spans="2:6" ht="15" customHeight="1" thickBot="1">
      <c r="B4650" s="404"/>
      <c r="C4650" s="379"/>
      <c r="D4650" s="419"/>
      <c r="E4650" s="404"/>
      <c r="F4650" s="379"/>
    </row>
    <row r="4651" spans="2:6" ht="15" customHeight="1" thickBot="1">
      <c r="B4651" s="404"/>
      <c r="C4651" s="379"/>
      <c r="D4651" s="419"/>
      <c r="E4651" s="404"/>
      <c r="F4651" s="379"/>
    </row>
    <row r="4652" spans="2:6" ht="15" customHeight="1" thickBot="1">
      <c r="B4652" s="404"/>
      <c r="C4652" s="379"/>
      <c r="D4652" s="419"/>
      <c r="E4652" s="404"/>
      <c r="F4652" s="379"/>
    </row>
    <row r="4653" spans="2:6" ht="15" customHeight="1" thickBot="1">
      <c r="B4653" s="404"/>
      <c r="C4653" s="379"/>
      <c r="D4653" s="419"/>
      <c r="E4653" s="404"/>
      <c r="F4653" s="379"/>
    </row>
    <row r="4654" spans="2:6" ht="15" customHeight="1" thickBot="1">
      <c r="B4654" s="404"/>
      <c r="C4654" s="379"/>
      <c r="D4654" s="419"/>
      <c r="E4654" s="404"/>
      <c r="F4654" s="379"/>
    </row>
    <row r="4655" spans="2:6" ht="15" customHeight="1" thickBot="1">
      <c r="B4655" s="404"/>
      <c r="C4655" s="379"/>
      <c r="D4655" s="419"/>
      <c r="E4655" s="404"/>
      <c r="F4655" s="379"/>
    </row>
    <row r="4656" spans="2:6" ht="15" customHeight="1" thickBot="1">
      <c r="B4656" s="404"/>
      <c r="C4656" s="379"/>
      <c r="D4656" s="419"/>
      <c r="E4656" s="404"/>
      <c r="F4656" s="379"/>
    </row>
    <row r="4657" spans="2:6" ht="15" customHeight="1" thickBot="1">
      <c r="B4657" s="404"/>
      <c r="C4657" s="379"/>
      <c r="D4657" s="419"/>
      <c r="E4657" s="404"/>
      <c r="F4657" s="379"/>
    </row>
    <row r="4658" spans="2:6" ht="15" customHeight="1" thickBot="1">
      <c r="B4658" s="404"/>
      <c r="C4658" s="379"/>
      <c r="D4658" s="419"/>
      <c r="E4658" s="404"/>
      <c r="F4658" s="379"/>
    </row>
    <row r="4659" spans="2:6" ht="15" customHeight="1" thickBot="1">
      <c r="B4659" s="404"/>
      <c r="C4659" s="379"/>
      <c r="D4659" s="419"/>
      <c r="E4659" s="404"/>
      <c r="F4659" s="379"/>
    </row>
    <row r="4660" spans="2:6" ht="15" customHeight="1" thickBot="1">
      <c r="B4660" s="404"/>
      <c r="C4660" s="379"/>
      <c r="D4660" s="419"/>
      <c r="E4660" s="404"/>
      <c r="F4660" s="379"/>
    </row>
    <row r="4661" spans="2:6" ht="15" customHeight="1" thickBot="1">
      <c r="B4661" s="404"/>
      <c r="C4661" s="379"/>
      <c r="D4661" s="419"/>
      <c r="E4661" s="404"/>
      <c r="F4661" s="379"/>
    </row>
    <row r="4662" spans="2:6" ht="15" customHeight="1" thickBot="1">
      <c r="B4662" s="404"/>
      <c r="C4662" s="379"/>
      <c r="D4662" s="419"/>
      <c r="E4662" s="404"/>
      <c r="F4662" s="379"/>
    </row>
    <row r="4663" spans="2:6" ht="15" customHeight="1" thickBot="1">
      <c r="B4663" s="404"/>
      <c r="C4663" s="379"/>
      <c r="D4663" s="419"/>
      <c r="E4663" s="404"/>
      <c r="F4663" s="379"/>
    </row>
    <row r="4664" spans="2:6" ht="15" customHeight="1" thickBot="1">
      <c r="B4664" s="404"/>
      <c r="C4664" s="379"/>
      <c r="D4664" s="419"/>
      <c r="E4664" s="404"/>
      <c r="F4664" s="379"/>
    </row>
    <row r="4665" spans="2:6" ht="15" customHeight="1" thickBot="1">
      <c r="B4665" s="404"/>
      <c r="C4665" s="379"/>
      <c r="D4665" s="419"/>
      <c r="E4665" s="404"/>
      <c r="F4665" s="379"/>
    </row>
    <row r="4666" spans="2:6" ht="15" customHeight="1" thickBot="1">
      <c r="B4666" s="404"/>
      <c r="C4666" s="379"/>
      <c r="D4666" s="419"/>
      <c r="E4666" s="404"/>
      <c r="F4666" s="379"/>
    </row>
    <row r="4667" spans="2:6" ht="15" customHeight="1" thickBot="1">
      <c r="B4667" s="404"/>
      <c r="C4667" s="379"/>
      <c r="D4667" s="419"/>
      <c r="E4667" s="404"/>
      <c r="F4667" s="379"/>
    </row>
    <row r="4668" spans="2:6" ht="15" customHeight="1" thickBot="1">
      <c r="B4668" s="404"/>
      <c r="C4668" s="379"/>
      <c r="D4668" s="419"/>
      <c r="E4668" s="404"/>
      <c r="F4668" s="379"/>
    </row>
    <row r="4669" spans="2:6" ht="15" customHeight="1" thickBot="1">
      <c r="B4669" s="404"/>
      <c r="C4669" s="379"/>
      <c r="D4669" s="419"/>
      <c r="E4669" s="404"/>
      <c r="F4669" s="379"/>
    </row>
    <row r="4670" spans="2:6" ht="15" customHeight="1" thickBot="1">
      <c r="B4670" s="404"/>
      <c r="C4670" s="379"/>
      <c r="D4670" s="419"/>
      <c r="E4670" s="404"/>
      <c r="F4670" s="379"/>
    </row>
    <row r="4671" spans="2:6" ht="15" customHeight="1" thickBot="1">
      <c r="B4671" s="404"/>
      <c r="C4671" s="379"/>
      <c r="D4671" s="419"/>
      <c r="E4671" s="404"/>
      <c r="F4671" s="379"/>
    </row>
    <row r="4672" spans="2:6" ht="15" customHeight="1" thickBot="1">
      <c r="B4672" s="404"/>
      <c r="C4672" s="379"/>
      <c r="D4672" s="419"/>
      <c r="E4672" s="404"/>
      <c r="F4672" s="379"/>
    </row>
    <row r="4673" spans="2:6" ht="15" customHeight="1" thickBot="1">
      <c r="B4673" s="404"/>
      <c r="C4673" s="379"/>
      <c r="D4673" s="419"/>
      <c r="E4673" s="404"/>
      <c r="F4673" s="379"/>
    </row>
    <row r="4674" spans="2:6" ht="15" customHeight="1" thickBot="1">
      <c r="B4674" s="404"/>
      <c r="C4674" s="379"/>
      <c r="D4674" s="419"/>
      <c r="E4674" s="404"/>
      <c r="F4674" s="379"/>
    </row>
    <row r="4675" spans="2:6" ht="15" customHeight="1" thickBot="1">
      <c r="B4675" s="404"/>
      <c r="C4675" s="379"/>
      <c r="D4675" s="419"/>
      <c r="E4675" s="404"/>
      <c r="F4675" s="379"/>
    </row>
    <row r="4676" spans="2:6" ht="15" customHeight="1" thickBot="1">
      <c r="B4676" s="404"/>
      <c r="C4676" s="379"/>
      <c r="D4676" s="419"/>
      <c r="E4676" s="404"/>
      <c r="F4676" s="379"/>
    </row>
    <row r="4677" spans="2:6" ht="15" customHeight="1" thickBot="1">
      <c r="B4677" s="404"/>
      <c r="C4677" s="379"/>
      <c r="D4677" s="419"/>
      <c r="E4677" s="404"/>
      <c r="F4677" s="379"/>
    </row>
    <row r="4678" spans="2:6" ht="15" customHeight="1" thickBot="1">
      <c r="B4678" s="404"/>
      <c r="C4678" s="379"/>
      <c r="D4678" s="419"/>
      <c r="E4678" s="404"/>
      <c r="F4678" s="379"/>
    </row>
    <row r="4679" spans="2:6" ht="15" customHeight="1" thickBot="1">
      <c r="B4679" s="404"/>
      <c r="C4679" s="379"/>
      <c r="D4679" s="419"/>
      <c r="E4679" s="404"/>
      <c r="F4679" s="379"/>
    </row>
    <row r="4680" spans="2:6" ht="15" customHeight="1" thickBot="1">
      <c r="B4680" s="404"/>
      <c r="C4680" s="379"/>
      <c r="D4680" s="419"/>
      <c r="E4680" s="404"/>
      <c r="F4680" s="379"/>
    </row>
    <row r="4681" spans="2:6" ht="15" customHeight="1" thickBot="1">
      <c r="B4681" s="404"/>
      <c r="C4681" s="379"/>
      <c r="D4681" s="419"/>
      <c r="E4681" s="404"/>
      <c r="F4681" s="379"/>
    </row>
    <row r="4682" spans="2:6" ht="15" customHeight="1" thickBot="1">
      <c r="B4682" s="404"/>
      <c r="C4682" s="379"/>
      <c r="D4682" s="419"/>
      <c r="E4682" s="404"/>
      <c r="F4682" s="379"/>
    </row>
    <row r="4683" spans="2:6" ht="15" customHeight="1" thickBot="1">
      <c r="B4683" s="404"/>
      <c r="C4683" s="379"/>
      <c r="D4683" s="419"/>
      <c r="E4683" s="404"/>
      <c r="F4683" s="379"/>
    </row>
    <row r="4684" spans="2:6" ht="15" customHeight="1" thickBot="1">
      <c r="B4684" s="404"/>
      <c r="C4684" s="379"/>
      <c r="D4684" s="419"/>
      <c r="E4684" s="404"/>
      <c r="F4684" s="379"/>
    </row>
    <row r="4685" spans="2:6" ht="15" customHeight="1" thickBot="1">
      <c r="B4685" s="404"/>
      <c r="C4685" s="379"/>
      <c r="D4685" s="419"/>
      <c r="E4685" s="404"/>
      <c r="F4685" s="379"/>
    </row>
    <row r="4686" spans="2:6" ht="15" customHeight="1" thickBot="1">
      <c r="B4686" s="404"/>
      <c r="C4686" s="379"/>
      <c r="D4686" s="419"/>
      <c r="E4686" s="404"/>
      <c r="F4686" s="379"/>
    </row>
    <row r="4687" spans="2:6" ht="15" customHeight="1" thickBot="1">
      <c r="B4687" s="404"/>
      <c r="C4687" s="379"/>
      <c r="D4687" s="419"/>
      <c r="E4687" s="404"/>
      <c r="F4687" s="379"/>
    </row>
    <row r="4688" spans="2:6" ht="15" customHeight="1" thickBot="1">
      <c r="B4688" s="404"/>
      <c r="C4688" s="379"/>
      <c r="D4688" s="419"/>
      <c r="E4688" s="404"/>
      <c r="F4688" s="379"/>
    </row>
    <row r="4689" spans="2:6" ht="15" customHeight="1" thickBot="1">
      <c r="B4689" s="404"/>
      <c r="C4689" s="379"/>
      <c r="D4689" s="419"/>
      <c r="E4689" s="404"/>
      <c r="F4689" s="379"/>
    </row>
    <row r="4690" spans="2:6" ht="15" customHeight="1" thickBot="1">
      <c r="B4690" s="404"/>
      <c r="C4690" s="379"/>
      <c r="D4690" s="419"/>
      <c r="E4690" s="404"/>
      <c r="F4690" s="379"/>
    </row>
    <row r="4691" spans="2:6" ht="15" customHeight="1" thickBot="1">
      <c r="B4691" s="404"/>
      <c r="C4691" s="379"/>
      <c r="D4691" s="419"/>
      <c r="E4691" s="404"/>
      <c r="F4691" s="379"/>
    </row>
    <row r="4692" spans="2:6" ht="15" customHeight="1" thickBot="1">
      <c r="B4692" s="404"/>
      <c r="C4692" s="379"/>
      <c r="D4692" s="419"/>
      <c r="E4692" s="404"/>
      <c r="F4692" s="379"/>
    </row>
    <row r="4693" spans="2:6" ht="15" customHeight="1" thickBot="1">
      <c r="B4693" s="404"/>
      <c r="C4693" s="379"/>
      <c r="D4693" s="419"/>
      <c r="E4693" s="404"/>
      <c r="F4693" s="379"/>
    </row>
    <row r="4694" spans="2:6" ht="15" customHeight="1" thickBot="1">
      <c r="B4694" s="404"/>
      <c r="C4694" s="379"/>
      <c r="D4694" s="419"/>
      <c r="E4694" s="404"/>
      <c r="F4694" s="379"/>
    </row>
    <row r="4695" spans="2:6" ht="15" customHeight="1" thickBot="1">
      <c r="B4695" s="404"/>
      <c r="C4695" s="379"/>
      <c r="D4695" s="419"/>
      <c r="E4695" s="404"/>
      <c r="F4695" s="379"/>
    </row>
    <row r="4696" spans="2:6" ht="15" customHeight="1" thickBot="1">
      <c r="B4696" s="404"/>
      <c r="C4696" s="379"/>
      <c r="D4696" s="419"/>
      <c r="E4696" s="404"/>
      <c r="F4696" s="379"/>
    </row>
    <row r="4697" spans="2:6" ht="15" customHeight="1" thickBot="1">
      <c r="B4697" s="404"/>
      <c r="C4697" s="379"/>
      <c r="D4697" s="419"/>
      <c r="E4697" s="404"/>
      <c r="F4697" s="379"/>
    </row>
    <row r="4698" spans="2:6" ht="15" customHeight="1" thickBot="1">
      <c r="B4698" s="404"/>
      <c r="C4698" s="379"/>
      <c r="D4698" s="419"/>
      <c r="E4698" s="404"/>
      <c r="F4698" s="379"/>
    </row>
    <row r="4699" spans="2:6" ht="15" customHeight="1" thickBot="1">
      <c r="B4699" s="404"/>
      <c r="C4699" s="379"/>
      <c r="D4699" s="419"/>
      <c r="E4699" s="404"/>
      <c r="F4699" s="379"/>
    </row>
    <row r="4700" spans="2:6" ht="15" customHeight="1" thickBot="1">
      <c r="B4700" s="404"/>
      <c r="C4700" s="379"/>
      <c r="D4700" s="419"/>
      <c r="E4700" s="404"/>
      <c r="F4700" s="379"/>
    </row>
    <row r="4701" spans="2:6" ht="15" customHeight="1" thickBot="1">
      <c r="B4701" s="404"/>
      <c r="C4701" s="379"/>
      <c r="D4701" s="419"/>
      <c r="E4701" s="404"/>
      <c r="F4701" s="379"/>
    </row>
    <row r="4702" spans="2:6" ht="15" customHeight="1" thickBot="1">
      <c r="B4702" s="404"/>
      <c r="C4702" s="379"/>
      <c r="D4702" s="419"/>
      <c r="E4702" s="404"/>
      <c r="F4702" s="379"/>
    </row>
    <row r="4703" spans="2:6" ht="15" customHeight="1" thickBot="1">
      <c r="B4703" s="404"/>
      <c r="C4703" s="379"/>
      <c r="D4703" s="419"/>
      <c r="E4703" s="404"/>
      <c r="F4703" s="379"/>
    </row>
    <row r="4704" spans="2:6" ht="15" customHeight="1" thickBot="1">
      <c r="B4704" s="404"/>
      <c r="C4704" s="379"/>
      <c r="D4704" s="419"/>
      <c r="E4704" s="404"/>
      <c r="F4704" s="379"/>
    </row>
    <row r="4705" spans="2:6" ht="15" customHeight="1" thickBot="1">
      <c r="B4705" s="404"/>
      <c r="C4705" s="379"/>
      <c r="D4705" s="419"/>
      <c r="E4705" s="404"/>
      <c r="F4705" s="379"/>
    </row>
    <row r="4706" spans="2:6" ht="15" customHeight="1" thickBot="1">
      <c r="B4706" s="404"/>
      <c r="C4706" s="379"/>
      <c r="D4706" s="419"/>
      <c r="E4706" s="404"/>
      <c r="F4706" s="379"/>
    </row>
    <row r="4707" spans="2:6" ht="15" customHeight="1" thickBot="1">
      <c r="B4707" s="404"/>
      <c r="C4707" s="379"/>
      <c r="D4707" s="419"/>
      <c r="E4707" s="404"/>
      <c r="F4707" s="379"/>
    </row>
    <row r="4708" spans="2:6" ht="15" customHeight="1" thickBot="1">
      <c r="B4708" s="404"/>
      <c r="C4708" s="379"/>
      <c r="D4708" s="419"/>
      <c r="E4708" s="404"/>
      <c r="F4708" s="379"/>
    </row>
    <row r="4709" spans="2:6" ht="15" customHeight="1" thickBot="1">
      <c r="B4709" s="404"/>
      <c r="C4709" s="379"/>
      <c r="D4709" s="419"/>
      <c r="E4709" s="404"/>
      <c r="F4709" s="379"/>
    </row>
    <row r="4710" spans="2:6" ht="15" customHeight="1" thickBot="1">
      <c r="B4710" s="404"/>
      <c r="C4710" s="379"/>
      <c r="D4710" s="419"/>
      <c r="E4710" s="404"/>
      <c r="F4710" s="379"/>
    </row>
    <row r="4711" spans="2:6" ht="15" customHeight="1" thickBot="1">
      <c r="B4711" s="404"/>
      <c r="C4711" s="379"/>
      <c r="D4711" s="419"/>
      <c r="E4711" s="404"/>
      <c r="F4711" s="379"/>
    </row>
    <row r="4712" spans="2:6" ht="15" customHeight="1" thickBot="1">
      <c r="B4712" s="404"/>
      <c r="C4712" s="379"/>
      <c r="D4712" s="419"/>
      <c r="E4712" s="404"/>
      <c r="F4712" s="379"/>
    </row>
    <row r="4713" spans="2:6" ht="15" customHeight="1" thickBot="1">
      <c r="B4713" s="404"/>
      <c r="C4713" s="379"/>
      <c r="D4713" s="419"/>
      <c r="E4713" s="404"/>
      <c r="F4713" s="379"/>
    </row>
    <row r="4714" spans="2:6" ht="15" customHeight="1" thickBot="1">
      <c r="B4714" s="404"/>
      <c r="C4714" s="379"/>
      <c r="D4714" s="419"/>
      <c r="E4714" s="404"/>
      <c r="F4714" s="379"/>
    </row>
    <row r="4715" spans="2:6" ht="15" customHeight="1" thickBot="1">
      <c r="B4715" s="404"/>
      <c r="C4715" s="379"/>
      <c r="D4715" s="419"/>
      <c r="E4715" s="404"/>
      <c r="F4715" s="379"/>
    </row>
    <row r="4716" spans="2:6" ht="15" customHeight="1" thickBot="1">
      <c r="B4716" s="404"/>
      <c r="C4716" s="379"/>
      <c r="D4716" s="419"/>
      <c r="E4716" s="404"/>
      <c r="F4716" s="379"/>
    </row>
    <row r="4717" spans="2:6" ht="15" customHeight="1" thickBot="1">
      <c r="B4717" s="404"/>
      <c r="C4717" s="379"/>
      <c r="D4717" s="419"/>
      <c r="E4717" s="404"/>
      <c r="F4717" s="379"/>
    </row>
    <row r="4718" spans="2:6" ht="15" customHeight="1" thickBot="1">
      <c r="B4718" s="404"/>
      <c r="C4718" s="379"/>
      <c r="D4718" s="419"/>
      <c r="E4718" s="404"/>
      <c r="F4718" s="379"/>
    </row>
    <row r="4719" spans="2:6" ht="15" customHeight="1" thickBot="1">
      <c r="B4719" s="404"/>
      <c r="C4719" s="379"/>
      <c r="D4719" s="419"/>
      <c r="E4719" s="404"/>
      <c r="F4719" s="379"/>
    </row>
    <row r="4720" spans="2:6" ht="15" customHeight="1" thickBot="1">
      <c r="B4720" s="404"/>
      <c r="C4720" s="379"/>
      <c r="D4720" s="419"/>
      <c r="E4720" s="404"/>
      <c r="F4720" s="379"/>
    </row>
    <row r="4721" spans="2:6" ht="15" customHeight="1" thickBot="1">
      <c r="B4721" s="404"/>
      <c r="C4721" s="379"/>
      <c r="D4721" s="419"/>
      <c r="E4721" s="404"/>
      <c r="F4721" s="379"/>
    </row>
    <row r="4722" spans="2:6" ht="15" customHeight="1" thickBot="1">
      <c r="B4722" s="404"/>
      <c r="C4722" s="379"/>
      <c r="D4722" s="419"/>
      <c r="E4722" s="404"/>
      <c r="F4722" s="379"/>
    </row>
    <row r="4723" spans="2:6" ht="15" customHeight="1" thickBot="1">
      <c r="B4723" s="404"/>
      <c r="C4723" s="379"/>
      <c r="D4723" s="419"/>
      <c r="E4723" s="404"/>
      <c r="F4723" s="379"/>
    </row>
    <row r="4724" spans="2:6" ht="15" customHeight="1" thickBot="1">
      <c r="B4724" s="404"/>
      <c r="C4724" s="379"/>
      <c r="D4724" s="419"/>
      <c r="E4724" s="404"/>
      <c r="F4724" s="379"/>
    </row>
    <row r="4725" spans="2:6" ht="15" customHeight="1" thickBot="1">
      <c r="B4725" s="404"/>
      <c r="C4725" s="379"/>
      <c r="D4725" s="419"/>
      <c r="E4725" s="404"/>
      <c r="F4725" s="379"/>
    </row>
    <row r="4726" spans="2:6" ht="15" customHeight="1" thickBot="1">
      <c r="B4726" s="404"/>
      <c r="C4726" s="379"/>
      <c r="D4726" s="419"/>
      <c r="E4726" s="404"/>
      <c r="F4726" s="379"/>
    </row>
    <row r="4727" spans="2:6" ht="15" customHeight="1" thickBot="1">
      <c r="B4727" s="404"/>
      <c r="C4727" s="379"/>
      <c r="D4727" s="419"/>
      <c r="E4727" s="404"/>
      <c r="F4727" s="379"/>
    </row>
    <row r="4728" spans="2:6" ht="15" customHeight="1" thickBot="1">
      <c r="B4728" s="404"/>
      <c r="C4728" s="379"/>
      <c r="D4728" s="419"/>
      <c r="E4728" s="404"/>
      <c r="F4728" s="379"/>
    </row>
    <row r="4729" spans="2:6" ht="15" customHeight="1" thickBot="1">
      <c r="B4729" s="404"/>
      <c r="C4729" s="379"/>
      <c r="D4729" s="419"/>
      <c r="E4729" s="404"/>
      <c r="F4729" s="379"/>
    </row>
    <row r="4730" spans="2:6" ht="15" customHeight="1" thickBot="1">
      <c r="B4730" s="404"/>
      <c r="C4730" s="379"/>
      <c r="D4730" s="419"/>
      <c r="E4730" s="404"/>
      <c r="F4730" s="379"/>
    </row>
    <row r="4731" spans="2:6" ht="15" customHeight="1" thickBot="1">
      <c r="B4731" s="404"/>
      <c r="C4731" s="379"/>
      <c r="D4731" s="419"/>
      <c r="E4731" s="404"/>
      <c r="F4731" s="379"/>
    </row>
    <row r="4732" spans="2:6" ht="15" customHeight="1" thickBot="1">
      <c r="B4732" s="404"/>
      <c r="C4732" s="379"/>
      <c r="D4732" s="419"/>
      <c r="E4732" s="404"/>
      <c r="F4732" s="379"/>
    </row>
    <row r="4733" spans="2:6" ht="15" customHeight="1" thickBot="1">
      <c r="B4733" s="404"/>
      <c r="C4733" s="379"/>
      <c r="D4733" s="419"/>
      <c r="E4733" s="404"/>
      <c r="F4733" s="379"/>
    </row>
    <row r="4734" spans="2:6" ht="15" customHeight="1" thickBot="1">
      <c r="B4734" s="404"/>
      <c r="C4734" s="379"/>
      <c r="D4734" s="419"/>
      <c r="E4734" s="404"/>
      <c r="F4734" s="379"/>
    </row>
    <row r="4735" spans="2:6" ht="15" customHeight="1" thickBot="1">
      <c r="B4735" s="404"/>
      <c r="C4735" s="379"/>
      <c r="D4735" s="419"/>
      <c r="E4735" s="404"/>
      <c r="F4735" s="379"/>
    </row>
    <row r="4736" spans="2:6" ht="15" customHeight="1" thickBot="1">
      <c r="B4736" s="404"/>
      <c r="C4736" s="379"/>
      <c r="D4736" s="419"/>
      <c r="E4736" s="404"/>
      <c r="F4736" s="379"/>
    </row>
    <row r="4737" spans="2:6" ht="15" customHeight="1" thickBot="1">
      <c r="B4737" s="404"/>
      <c r="C4737" s="379"/>
      <c r="D4737" s="419"/>
      <c r="E4737" s="404"/>
      <c r="F4737" s="379"/>
    </row>
    <row r="4738" spans="2:6" ht="15" customHeight="1" thickBot="1">
      <c r="B4738" s="404"/>
      <c r="C4738" s="379"/>
      <c r="D4738" s="419"/>
      <c r="E4738" s="404"/>
      <c r="F4738" s="379"/>
    </row>
    <row r="4739" spans="2:6" ht="15" customHeight="1" thickBot="1">
      <c r="B4739" s="404"/>
      <c r="C4739" s="379"/>
      <c r="D4739" s="419"/>
      <c r="E4739" s="404"/>
      <c r="F4739" s="379"/>
    </row>
    <row r="4740" spans="2:6" ht="15" customHeight="1" thickBot="1">
      <c r="B4740" s="404"/>
      <c r="C4740" s="379"/>
      <c r="D4740" s="419"/>
      <c r="E4740" s="404"/>
      <c r="F4740" s="379"/>
    </row>
    <row r="4741" spans="2:6" ht="15" customHeight="1" thickBot="1">
      <c r="B4741" s="404"/>
      <c r="C4741" s="379"/>
      <c r="D4741" s="419"/>
      <c r="E4741" s="404"/>
      <c r="F4741" s="379"/>
    </row>
    <row r="4742" spans="2:6" ht="15" customHeight="1" thickBot="1">
      <c r="B4742" s="404"/>
      <c r="C4742" s="379"/>
      <c r="D4742" s="419"/>
      <c r="E4742" s="404"/>
      <c r="F4742" s="379"/>
    </row>
    <row r="4743" spans="2:6" ht="15" customHeight="1" thickBot="1">
      <c r="B4743" s="404"/>
      <c r="C4743" s="379"/>
      <c r="D4743" s="419"/>
      <c r="E4743" s="404"/>
      <c r="F4743" s="379"/>
    </row>
    <row r="4744" spans="2:6" ht="15" customHeight="1" thickBot="1">
      <c r="B4744" s="404"/>
      <c r="C4744" s="379"/>
      <c r="D4744" s="419"/>
      <c r="E4744" s="404"/>
      <c r="F4744" s="379"/>
    </row>
    <row r="4745" spans="2:6" ht="15" customHeight="1" thickBot="1">
      <c r="B4745" s="404"/>
      <c r="C4745" s="379"/>
      <c r="D4745" s="419"/>
      <c r="E4745" s="404"/>
      <c r="F4745" s="379"/>
    </row>
    <row r="4746" spans="2:6" ht="15" customHeight="1" thickBot="1">
      <c r="B4746" s="404"/>
      <c r="C4746" s="379"/>
      <c r="D4746" s="419"/>
      <c r="E4746" s="404"/>
      <c r="F4746" s="379"/>
    </row>
    <row r="4747" spans="2:6" ht="15" customHeight="1" thickBot="1">
      <c r="B4747" s="404"/>
      <c r="C4747" s="379"/>
      <c r="D4747" s="419"/>
      <c r="E4747" s="404"/>
      <c r="F4747" s="379"/>
    </row>
    <row r="4748" spans="2:6" ht="15" customHeight="1" thickBot="1">
      <c r="B4748" s="404"/>
      <c r="C4748" s="379"/>
      <c r="D4748" s="419"/>
      <c r="E4748" s="404"/>
      <c r="F4748" s="379"/>
    </row>
    <row r="4749" spans="2:6" ht="15" customHeight="1" thickBot="1">
      <c r="B4749" s="404"/>
      <c r="C4749" s="379"/>
      <c r="D4749" s="419"/>
      <c r="E4749" s="404"/>
      <c r="F4749" s="379"/>
    </row>
    <row r="4750" spans="2:6" ht="15" customHeight="1" thickBot="1">
      <c r="B4750" s="404"/>
      <c r="C4750" s="379"/>
      <c r="D4750" s="419"/>
      <c r="E4750" s="404"/>
      <c r="F4750" s="379"/>
    </row>
    <row r="4751" spans="2:6" ht="15" customHeight="1" thickBot="1">
      <c r="B4751" s="404"/>
      <c r="C4751" s="379"/>
      <c r="D4751" s="419"/>
      <c r="E4751" s="404"/>
      <c r="F4751" s="379"/>
    </row>
    <row r="4752" spans="2:6" ht="15" customHeight="1" thickBot="1">
      <c r="B4752" s="404"/>
      <c r="C4752" s="379"/>
      <c r="D4752" s="419"/>
      <c r="E4752" s="404"/>
      <c r="F4752" s="379"/>
    </row>
    <row r="4753" spans="2:6" ht="15" customHeight="1" thickBot="1">
      <c r="B4753" s="404"/>
      <c r="C4753" s="379"/>
      <c r="D4753" s="419"/>
      <c r="E4753" s="404"/>
      <c r="F4753" s="379"/>
    </row>
    <row r="4754" spans="2:6" ht="15" customHeight="1" thickBot="1">
      <c r="B4754" s="404"/>
      <c r="C4754" s="379"/>
      <c r="D4754" s="419"/>
      <c r="E4754" s="404"/>
      <c r="F4754" s="379"/>
    </row>
    <row r="4755" spans="2:6" ht="15" customHeight="1" thickBot="1">
      <c r="B4755" s="404"/>
      <c r="C4755" s="379"/>
      <c r="D4755" s="419"/>
      <c r="E4755" s="404"/>
      <c r="F4755" s="379"/>
    </row>
    <row r="4756" spans="2:6" ht="15" customHeight="1" thickBot="1">
      <c r="B4756" s="404"/>
      <c r="C4756" s="379"/>
      <c r="D4756" s="419"/>
      <c r="E4756" s="404"/>
      <c r="F4756" s="379"/>
    </row>
    <row r="4757" spans="2:6" ht="15" customHeight="1" thickBot="1">
      <c r="B4757" s="404"/>
      <c r="C4757" s="379"/>
      <c r="D4757" s="419"/>
      <c r="E4757" s="404"/>
      <c r="F4757" s="379"/>
    </row>
    <row r="4758" spans="2:6" ht="15" customHeight="1" thickBot="1">
      <c r="B4758" s="404"/>
      <c r="C4758" s="379"/>
      <c r="D4758" s="419"/>
      <c r="E4758" s="404"/>
      <c r="F4758" s="379"/>
    </row>
    <row r="4759" spans="2:6" ht="15" customHeight="1" thickBot="1">
      <c r="B4759" s="404"/>
      <c r="C4759" s="379"/>
      <c r="D4759" s="419"/>
      <c r="E4759" s="404"/>
      <c r="F4759" s="379"/>
    </row>
    <row r="4760" spans="2:6" ht="15" customHeight="1" thickBot="1">
      <c r="B4760" s="404"/>
      <c r="C4760" s="379"/>
      <c r="D4760" s="419"/>
      <c r="E4760" s="404"/>
      <c r="F4760" s="379"/>
    </row>
    <row r="4761" spans="2:6" ht="15" customHeight="1" thickBot="1">
      <c r="B4761" s="404"/>
      <c r="C4761" s="379"/>
      <c r="D4761" s="419"/>
      <c r="E4761" s="404"/>
      <c r="F4761" s="379"/>
    </row>
    <row r="4762" spans="2:6" ht="15" customHeight="1" thickBot="1">
      <c r="B4762" s="404"/>
      <c r="C4762" s="379"/>
      <c r="D4762" s="419"/>
      <c r="E4762" s="404"/>
      <c r="F4762" s="379"/>
    </row>
    <row r="4763" spans="2:6" ht="15" customHeight="1" thickBot="1">
      <c r="B4763" s="404"/>
      <c r="C4763" s="379"/>
      <c r="D4763" s="419"/>
      <c r="E4763" s="404"/>
      <c r="F4763" s="379"/>
    </row>
    <row r="4764" spans="2:6" ht="15" customHeight="1" thickBot="1">
      <c r="B4764" s="404"/>
      <c r="C4764" s="379"/>
      <c r="D4764" s="419"/>
      <c r="E4764" s="404"/>
      <c r="F4764" s="379"/>
    </row>
    <row r="4765" spans="2:6" ht="15" customHeight="1" thickBot="1">
      <c r="B4765" s="404"/>
      <c r="C4765" s="379"/>
      <c r="D4765" s="419"/>
      <c r="E4765" s="404"/>
      <c r="F4765" s="379"/>
    </row>
    <row r="4766" spans="2:6" ht="15" customHeight="1" thickBot="1">
      <c r="B4766" s="404"/>
      <c r="C4766" s="379"/>
      <c r="D4766" s="419"/>
      <c r="E4766" s="404"/>
      <c r="F4766" s="379"/>
    </row>
    <row r="4767" spans="2:6" ht="15" customHeight="1" thickBot="1">
      <c r="B4767" s="404"/>
      <c r="C4767" s="379"/>
      <c r="D4767" s="419"/>
      <c r="E4767" s="404"/>
      <c r="F4767" s="379"/>
    </row>
    <row r="4768" spans="2:6" ht="15" customHeight="1" thickBot="1">
      <c r="B4768" s="404"/>
      <c r="C4768" s="379"/>
      <c r="D4768" s="419"/>
      <c r="E4768" s="404"/>
      <c r="F4768" s="379"/>
    </row>
    <row r="4769" spans="2:6" ht="15" customHeight="1" thickBot="1">
      <c r="B4769" s="404"/>
      <c r="C4769" s="379"/>
      <c r="D4769" s="419"/>
      <c r="E4769" s="404"/>
      <c r="F4769" s="379"/>
    </row>
    <row r="4770" spans="2:6" ht="15" customHeight="1" thickBot="1">
      <c r="B4770" s="404"/>
      <c r="C4770" s="379"/>
      <c r="D4770" s="419"/>
      <c r="E4770" s="404"/>
      <c r="F4770" s="379"/>
    </row>
    <row r="4771" spans="2:6" ht="15" customHeight="1" thickBot="1">
      <c r="B4771" s="404"/>
      <c r="C4771" s="379"/>
      <c r="D4771" s="419"/>
      <c r="E4771" s="404"/>
      <c r="F4771" s="379"/>
    </row>
    <row r="4772" spans="2:6" ht="15" customHeight="1" thickBot="1">
      <c r="B4772" s="404"/>
      <c r="C4772" s="379"/>
      <c r="D4772" s="419"/>
      <c r="E4772" s="404"/>
      <c r="F4772" s="379"/>
    </row>
    <row r="4773" spans="2:6" ht="15" customHeight="1" thickBot="1">
      <c r="B4773" s="404"/>
      <c r="C4773" s="379"/>
      <c r="D4773" s="419"/>
      <c r="E4773" s="404"/>
      <c r="F4773" s="379"/>
    </row>
    <row r="4774" spans="2:6" ht="15" customHeight="1" thickBot="1">
      <c r="B4774" s="404"/>
      <c r="C4774" s="379"/>
      <c r="D4774" s="419"/>
      <c r="E4774" s="404"/>
      <c r="F4774" s="379"/>
    </row>
    <row r="4775" spans="2:6" ht="15" customHeight="1" thickBot="1">
      <c r="B4775" s="404"/>
      <c r="C4775" s="379"/>
      <c r="D4775" s="419"/>
      <c r="E4775" s="404"/>
      <c r="F4775" s="379"/>
    </row>
    <row r="4776" spans="2:6" ht="15" customHeight="1" thickBot="1">
      <c r="B4776" s="404"/>
      <c r="C4776" s="379"/>
      <c r="D4776" s="419"/>
      <c r="E4776" s="404"/>
      <c r="F4776" s="379"/>
    </row>
    <row r="4777" spans="2:6" ht="15" customHeight="1" thickBot="1">
      <c r="B4777" s="404"/>
      <c r="C4777" s="379"/>
      <c r="D4777" s="419"/>
      <c r="E4777" s="404"/>
      <c r="F4777" s="379"/>
    </row>
    <row r="4778" spans="2:6" ht="15" customHeight="1" thickBot="1">
      <c r="B4778" s="404"/>
      <c r="C4778" s="379"/>
      <c r="D4778" s="419"/>
      <c r="E4778" s="404"/>
      <c r="F4778" s="379"/>
    </row>
    <row r="4779" spans="2:6" ht="15" customHeight="1" thickBot="1">
      <c r="B4779" s="404"/>
      <c r="C4779" s="379"/>
      <c r="D4779" s="419"/>
      <c r="E4779" s="404"/>
      <c r="F4779" s="379"/>
    </row>
    <row r="4780" spans="2:6" ht="15" customHeight="1" thickBot="1">
      <c r="B4780" s="404"/>
      <c r="C4780" s="379"/>
      <c r="D4780" s="419"/>
      <c r="E4780" s="404"/>
      <c r="F4780" s="379"/>
    </row>
    <row r="4781" spans="2:6" ht="15" customHeight="1" thickBot="1">
      <c r="B4781" s="404"/>
      <c r="C4781" s="379"/>
      <c r="D4781" s="419"/>
      <c r="E4781" s="404"/>
      <c r="F4781" s="379"/>
    </row>
    <row r="4782" spans="2:6" ht="15" customHeight="1" thickBot="1">
      <c r="B4782" s="404"/>
      <c r="C4782" s="379"/>
      <c r="D4782" s="419"/>
      <c r="E4782" s="404"/>
      <c r="F4782" s="379"/>
    </row>
    <row r="4783" spans="2:6" ht="15" customHeight="1" thickBot="1">
      <c r="B4783" s="404"/>
      <c r="C4783" s="379"/>
      <c r="D4783" s="419"/>
      <c r="E4783" s="404"/>
      <c r="F4783" s="379"/>
    </row>
    <row r="4784" spans="2:6" ht="15" customHeight="1" thickBot="1">
      <c r="B4784" s="404"/>
      <c r="C4784" s="379"/>
      <c r="D4784" s="419"/>
      <c r="E4784" s="404"/>
      <c r="F4784" s="379"/>
    </row>
    <row r="4785" spans="2:6" ht="15" customHeight="1" thickBot="1">
      <c r="B4785" s="404"/>
      <c r="C4785" s="379"/>
      <c r="D4785" s="419"/>
      <c r="E4785" s="404"/>
      <c r="F4785" s="379"/>
    </row>
    <row r="4786" spans="2:6" ht="15" customHeight="1" thickBot="1">
      <c r="B4786" s="404"/>
      <c r="C4786" s="379"/>
      <c r="D4786" s="419"/>
      <c r="E4786" s="404"/>
      <c r="F4786" s="379"/>
    </row>
    <row r="4787" spans="2:6" ht="15" customHeight="1" thickBot="1">
      <c r="B4787" s="404"/>
      <c r="C4787" s="379"/>
      <c r="D4787" s="419"/>
      <c r="E4787" s="404"/>
      <c r="F4787" s="379"/>
    </row>
    <row r="4788" spans="2:6" ht="15" customHeight="1" thickBot="1">
      <c r="B4788" s="404"/>
      <c r="C4788" s="379"/>
      <c r="D4788" s="419"/>
      <c r="E4788" s="404"/>
      <c r="F4788" s="379"/>
    </row>
    <row r="4789" spans="2:6" ht="15" customHeight="1" thickBot="1">
      <c r="B4789" s="404"/>
      <c r="C4789" s="379"/>
      <c r="D4789" s="419"/>
      <c r="E4789" s="404"/>
      <c r="F4789" s="379"/>
    </row>
    <row r="4790" spans="2:6" ht="15" customHeight="1" thickBot="1">
      <c r="B4790" s="404"/>
      <c r="C4790" s="379"/>
      <c r="D4790" s="419"/>
      <c r="E4790" s="404"/>
      <c r="F4790" s="379"/>
    </row>
    <row r="4791" spans="2:6" ht="15" customHeight="1" thickBot="1">
      <c r="B4791" s="404"/>
      <c r="C4791" s="379"/>
      <c r="D4791" s="419"/>
      <c r="E4791" s="404"/>
      <c r="F4791" s="379"/>
    </row>
    <row r="4792" spans="2:6" ht="15" customHeight="1" thickBot="1">
      <c r="B4792" s="404"/>
      <c r="C4792" s="379"/>
      <c r="D4792" s="419"/>
      <c r="E4792" s="404"/>
      <c r="F4792" s="379"/>
    </row>
    <row r="4793" spans="2:6" ht="15" customHeight="1" thickBot="1">
      <c r="B4793" s="404"/>
      <c r="C4793" s="379"/>
      <c r="D4793" s="419"/>
      <c r="E4793" s="404"/>
      <c r="F4793" s="379"/>
    </row>
    <row r="4794" spans="2:6" ht="15" customHeight="1" thickBot="1">
      <c r="B4794" s="404"/>
      <c r="C4794" s="379"/>
      <c r="D4794" s="419"/>
      <c r="E4794" s="404"/>
      <c r="F4794" s="379"/>
    </row>
    <row r="4795" spans="2:6" ht="15" customHeight="1" thickBot="1">
      <c r="B4795" s="404"/>
      <c r="C4795" s="379"/>
      <c r="D4795" s="419"/>
      <c r="E4795" s="404"/>
      <c r="F4795" s="379"/>
    </row>
    <row r="4796" spans="2:6" ht="15" customHeight="1" thickBot="1">
      <c r="B4796" s="404"/>
      <c r="C4796" s="379"/>
      <c r="D4796" s="419"/>
      <c r="E4796" s="404"/>
      <c r="F4796" s="379"/>
    </row>
    <row r="4797" spans="2:6" ht="15" customHeight="1" thickBot="1">
      <c r="B4797" s="404"/>
      <c r="C4797" s="379"/>
      <c r="D4797" s="419"/>
      <c r="E4797" s="404"/>
      <c r="F4797" s="379"/>
    </row>
    <row r="4798" spans="2:6" ht="15" customHeight="1" thickBot="1">
      <c r="B4798" s="404"/>
      <c r="C4798" s="379"/>
      <c r="D4798" s="419"/>
      <c r="E4798" s="404"/>
      <c r="F4798" s="379"/>
    </row>
    <row r="4799" spans="2:6" ht="15" customHeight="1" thickBot="1">
      <c r="B4799" s="404"/>
      <c r="C4799" s="379"/>
      <c r="D4799" s="419"/>
      <c r="E4799" s="404"/>
      <c r="F4799" s="379"/>
    </row>
    <row r="4800" spans="2:6" ht="15" customHeight="1" thickBot="1">
      <c r="B4800" s="404"/>
      <c r="C4800" s="379"/>
      <c r="D4800" s="419"/>
      <c r="E4800" s="404"/>
      <c r="F4800" s="379"/>
    </row>
    <row r="4801" spans="2:6" ht="15" customHeight="1" thickBot="1">
      <c r="B4801" s="404"/>
      <c r="C4801" s="379"/>
      <c r="D4801" s="419"/>
      <c r="E4801" s="404"/>
      <c r="F4801" s="379"/>
    </row>
    <row r="4802" spans="2:6" ht="15" customHeight="1" thickBot="1">
      <c r="B4802" s="404"/>
      <c r="C4802" s="379"/>
      <c r="D4802" s="419"/>
      <c r="E4802" s="404"/>
      <c r="F4802" s="379"/>
    </row>
    <row r="4803" spans="2:6" ht="15" customHeight="1" thickBot="1">
      <c r="B4803" s="404"/>
      <c r="C4803" s="379"/>
      <c r="D4803" s="419"/>
      <c r="E4803" s="404"/>
      <c r="F4803" s="379"/>
    </row>
    <row r="4804" spans="2:6" ht="15" customHeight="1" thickBot="1">
      <c r="B4804" s="404"/>
      <c r="C4804" s="379"/>
      <c r="D4804" s="419"/>
      <c r="E4804" s="404"/>
      <c r="F4804" s="379"/>
    </row>
    <row r="4805" spans="2:6" ht="15" customHeight="1" thickBot="1">
      <c r="B4805" s="404"/>
      <c r="C4805" s="379"/>
      <c r="D4805" s="419"/>
      <c r="E4805" s="404"/>
      <c r="F4805" s="379"/>
    </row>
    <row r="4806" spans="2:6" ht="15" customHeight="1" thickBot="1">
      <c r="B4806" s="404"/>
      <c r="C4806" s="379"/>
      <c r="D4806" s="419"/>
      <c r="E4806" s="404"/>
      <c r="F4806" s="379"/>
    </row>
    <row r="4807" spans="2:6" ht="15" customHeight="1" thickBot="1">
      <c r="B4807" s="404"/>
      <c r="C4807" s="379"/>
      <c r="D4807" s="419"/>
      <c r="E4807" s="404"/>
      <c r="F4807" s="379"/>
    </row>
    <row r="4808" spans="2:6" ht="15" customHeight="1" thickBot="1">
      <c r="B4808" s="404"/>
      <c r="C4808" s="379"/>
      <c r="D4808" s="419"/>
      <c r="E4808" s="404"/>
      <c r="F4808" s="379"/>
    </row>
    <row r="4809" spans="2:6" ht="15" customHeight="1" thickBot="1">
      <c r="B4809" s="404"/>
      <c r="C4809" s="379"/>
      <c r="D4809" s="419"/>
      <c r="E4809" s="404"/>
      <c r="F4809" s="379"/>
    </row>
    <row r="4810" spans="2:6" ht="15" customHeight="1" thickBot="1">
      <c r="B4810" s="404"/>
      <c r="C4810" s="379"/>
      <c r="D4810" s="419"/>
      <c r="E4810" s="404"/>
      <c r="F4810" s="379"/>
    </row>
    <row r="4811" spans="2:6" ht="15" customHeight="1" thickBot="1">
      <c r="B4811" s="404"/>
      <c r="C4811" s="379"/>
      <c r="D4811" s="419"/>
      <c r="E4811" s="404"/>
      <c r="F4811" s="379"/>
    </row>
    <row r="4812" spans="2:6" ht="15" customHeight="1" thickBot="1">
      <c r="B4812" s="404"/>
      <c r="C4812" s="379"/>
      <c r="D4812" s="419"/>
      <c r="E4812" s="404"/>
      <c r="F4812" s="379"/>
    </row>
    <row r="4813" spans="2:6" ht="15" customHeight="1" thickBot="1">
      <c r="B4813" s="404"/>
      <c r="C4813" s="379"/>
      <c r="D4813" s="419"/>
      <c r="E4813" s="404"/>
      <c r="F4813" s="379"/>
    </row>
    <row r="4814" spans="2:6" ht="15" customHeight="1" thickBot="1">
      <c r="B4814" s="404"/>
      <c r="C4814" s="379"/>
      <c r="D4814" s="419"/>
      <c r="E4814" s="404"/>
      <c r="F4814" s="379"/>
    </row>
    <row r="4815" spans="2:6" ht="15" customHeight="1" thickBot="1">
      <c r="B4815" s="404"/>
      <c r="C4815" s="379"/>
      <c r="D4815" s="419"/>
      <c r="E4815" s="404"/>
      <c r="F4815" s="379"/>
    </row>
    <row r="4816" spans="2:6" ht="15" customHeight="1" thickBot="1">
      <c r="B4816" s="404"/>
      <c r="C4816" s="379"/>
      <c r="D4816" s="419"/>
      <c r="E4816" s="404"/>
      <c r="F4816" s="379"/>
    </row>
    <row r="4817" spans="2:6" ht="15" customHeight="1" thickBot="1">
      <c r="B4817" s="404"/>
      <c r="C4817" s="379"/>
      <c r="D4817" s="419"/>
      <c r="E4817" s="404"/>
      <c r="F4817" s="379"/>
    </row>
    <row r="4818" spans="2:6" ht="15" customHeight="1" thickBot="1">
      <c r="B4818" s="404"/>
      <c r="C4818" s="379"/>
      <c r="D4818" s="419"/>
      <c r="E4818" s="404"/>
      <c r="F4818" s="379"/>
    </row>
    <row r="4819" spans="2:6" ht="15" customHeight="1" thickBot="1">
      <c r="B4819" s="404"/>
      <c r="C4819" s="379"/>
      <c r="D4819" s="419"/>
      <c r="E4819" s="404"/>
      <c r="F4819" s="379"/>
    </row>
    <row r="4820" spans="2:6" ht="15" customHeight="1" thickBot="1">
      <c r="B4820" s="404"/>
      <c r="C4820" s="379"/>
      <c r="D4820" s="419"/>
      <c r="E4820" s="404"/>
      <c r="F4820" s="379"/>
    </row>
    <row r="4821" spans="2:6" ht="15" customHeight="1" thickBot="1">
      <c r="B4821" s="404"/>
      <c r="C4821" s="379"/>
      <c r="D4821" s="419"/>
      <c r="E4821" s="404"/>
      <c r="F4821" s="379"/>
    </row>
    <row r="4822" spans="2:6" ht="15" customHeight="1" thickBot="1">
      <c r="B4822" s="404"/>
      <c r="C4822" s="379"/>
      <c r="D4822" s="419"/>
      <c r="E4822" s="404"/>
      <c r="F4822" s="379"/>
    </row>
    <row r="4823" spans="2:6" ht="15" customHeight="1" thickBot="1">
      <c r="B4823" s="404"/>
      <c r="C4823" s="379"/>
      <c r="D4823" s="419"/>
      <c r="E4823" s="404"/>
      <c r="F4823" s="379"/>
    </row>
    <row r="4824" spans="2:6" ht="15" customHeight="1" thickBot="1">
      <c r="B4824" s="404"/>
      <c r="C4824" s="379"/>
      <c r="D4824" s="419"/>
      <c r="E4824" s="404"/>
      <c r="F4824" s="379"/>
    </row>
    <row r="4825" spans="2:6" ht="15" customHeight="1" thickBot="1">
      <c r="B4825" s="404"/>
      <c r="C4825" s="379"/>
      <c r="D4825" s="419"/>
      <c r="E4825" s="404"/>
      <c r="F4825" s="379"/>
    </row>
    <row r="4826" spans="2:6" ht="15" customHeight="1" thickBot="1">
      <c r="B4826" s="404"/>
      <c r="C4826" s="379"/>
      <c r="D4826" s="419"/>
      <c r="E4826" s="404"/>
      <c r="F4826" s="379"/>
    </row>
    <row r="4827" spans="2:6" ht="15" customHeight="1" thickBot="1">
      <c r="B4827" s="404"/>
      <c r="C4827" s="379"/>
      <c r="D4827" s="419"/>
      <c r="E4827" s="404"/>
      <c r="F4827" s="379"/>
    </row>
    <row r="4828" spans="2:6" ht="15" customHeight="1" thickBot="1">
      <c r="B4828" s="404"/>
      <c r="C4828" s="379"/>
      <c r="D4828" s="419"/>
      <c r="E4828" s="404"/>
      <c r="F4828" s="379"/>
    </row>
    <row r="4829" spans="2:6" ht="15" customHeight="1" thickBot="1">
      <c r="B4829" s="404"/>
      <c r="C4829" s="379"/>
      <c r="D4829" s="419"/>
      <c r="E4829" s="404"/>
      <c r="F4829" s="379"/>
    </row>
    <row r="4830" spans="2:6" ht="15" customHeight="1" thickBot="1">
      <c r="B4830" s="404"/>
      <c r="C4830" s="379"/>
      <c r="D4830" s="419"/>
      <c r="E4830" s="404"/>
      <c r="F4830" s="379"/>
    </row>
    <row r="4831" spans="2:6" ht="15" customHeight="1" thickBot="1">
      <c r="B4831" s="404"/>
      <c r="C4831" s="379"/>
      <c r="D4831" s="419"/>
      <c r="E4831" s="404"/>
      <c r="F4831" s="379"/>
    </row>
    <row r="4832" spans="2:6" ht="15" customHeight="1" thickBot="1">
      <c r="B4832" s="404"/>
      <c r="C4832" s="379"/>
      <c r="D4832" s="419"/>
      <c r="E4832" s="404"/>
      <c r="F4832" s="379"/>
    </row>
    <row r="4833" spans="2:6" ht="15" customHeight="1" thickBot="1">
      <c r="B4833" s="404"/>
      <c r="C4833" s="379"/>
      <c r="D4833" s="419"/>
      <c r="E4833" s="404"/>
      <c r="F4833" s="379"/>
    </row>
    <row r="4834" spans="2:6" ht="15" customHeight="1" thickBot="1">
      <c r="B4834" s="404"/>
      <c r="C4834" s="379"/>
      <c r="D4834" s="419"/>
      <c r="E4834" s="404"/>
      <c r="F4834" s="379"/>
    </row>
    <row r="4835" spans="2:6" ht="15" customHeight="1" thickBot="1">
      <c r="B4835" s="404"/>
      <c r="C4835" s="379"/>
      <c r="D4835" s="419"/>
      <c r="E4835" s="404"/>
      <c r="F4835" s="379"/>
    </row>
    <row r="4836" spans="2:6" ht="15" customHeight="1" thickBot="1">
      <c r="B4836" s="404"/>
      <c r="C4836" s="379"/>
      <c r="D4836" s="419"/>
      <c r="E4836" s="404"/>
      <c r="F4836" s="379"/>
    </row>
    <row r="4837" spans="2:6" ht="15" customHeight="1" thickBot="1">
      <c r="B4837" s="404"/>
      <c r="C4837" s="379"/>
      <c r="D4837" s="419"/>
      <c r="E4837" s="404"/>
      <c r="F4837" s="379"/>
    </row>
    <row r="4838" spans="2:6" ht="15" customHeight="1" thickBot="1">
      <c r="B4838" s="404"/>
      <c r="C4838" s="379"/>
      <c r="D4838" s="419"/>
      <c r="E4838" s="404"/>
      <c r="F4838" s="379"/>
    </row>
    <row r="4839" spans="2:6" ht="15" customHeight="1" thickBot="1">
      <c r="B4839" s="404"/>
      <c r="C4839" s="379"/>
      <c r="D4839" s="419"/>
      <c r="E4839" s="404"/>
      <c r="F4839" s="379"/>
    </row>
    <row r="4840" spans="2:6" ht="15" customHeight="1" thickBot="1">
      <c r="B4840" s="404"/>
      <c r="C4840" s="379"/>
      <c r="D4840" s="419"/>
      <c r="E4840" s="404"/>
      <c r="F4840" s="379"/>
    </row>
    <row r="4841" spans="2:6" ht="15" customHeight="1" thickBot="1">
      <c r="B4841" s="404"/>
      <c r="C4841" s="379"/>
      <c r="D4841" s="419"/>
      <c r="E4841" s="404"/>
      <c r="F4841" s="379"/>
    </row>
    <row r="4842" spans="2:6" ht="15" customHeight="1" thickBot="1">
      <c r="B4842" s="404"/>
      <c r="C4842" s="379"/>
      <c r="D4842" s="419"/>
      <c r="E4842" s="404"/>
      <c r="F4842" s="379"/>
    </row>
    <row r="4843" spans="2:6" ht="15" customHeight="1" thickBot="1">
      <c r="B4843" s="404"/>
      <c r="C4843" s="379"/>
      <c r="D4843" s="419"/>
      <c r="E4843" s="404"/>
      <c r="F4843" s="379"/>
    </row>
    <row r="4844" spans="2:6" ht="15" customHeight="1" thickBot="1">
      <c r="B4844" s="404"/>
      <c r="C4844" s="379"/>
      <c r="D4844" s="419"/>
      <c r="E4844" s="404"/>
      <c r="F4844" s="379"/>
    </row>
    <row r="4845" spans="2:6" ht="15" customHeight="1" thickBot="1">
      <c r="B4845" s="404"/>
      <c r="C4845" s="379"/>
      <c r="D4845" s="419"/>
      <c r="E4845" s="404"/>
      <c r="F4845" s="379"/>
    </row>
    <row r="4846" spans="2:6" ht="15" customHeight="1" thickBot="1">
      <c r="B4846" s="404"/>
      <c r="C4846" s="379"/>
      <c r="D4846" s="419"/>
      <c r="E4846" s="404"/>
      <c r="F4846" s="379"/>
    </row>
    <row r="4847" spans="2:6" ht="15" customHeight="1" thickBot="1">
      <c r="B4847" s="404"/>
      <c r="C4847" s="379"/>
      <c r="D4847" s="419"/>
      <c r="E4847" s="404"/>
      <c r="F4847" s="379"/>
    </row>
    <row r="4848" spans="2:6" ht="15" customHeight="1" thickBot="1">
      <c r="B4848" s="404"/>
      <c r="C4848" s="379"/>
      <c r="D4848" s="419"/>
      <c r="E4848" s="404"/>
      <c r="F4848" s="379"/>
    </row>
    <row r="4849" spans="2:6" ht="15" customHeight="1" thickBot="1">
      <c r="B4849" s="404"/>
      <c r="C4849" s="379"/>
      <c r="D4849" s="419"/>
      <c r="E4849" s="404"/>
      <c r="F4849" s="379"/>
    </row>
    <row r="4850" spans="2:6" ht="15" customHeight="1" thickBot="1">
      <c r="B4850" s="404"/>
      <c r="C4850" s="379"/>
      <c r="D4850" s="419"/>
      <c r="E4850" s="404"/>
      <c r="F4850" s="379"/>
    </row>
    <row r="4851" spans="2:6" ht="15" customHeight="1" thickBot="1">
      <c r="B4851" s="404"/>
      <c r="C4851" s="379"/>
      <c r="D4851" s="419"/>
      <c r="E4851" s="404"/>
      <c r="F4851" s="379"/>
    </row>
    <row r="4852" spans="2:6" ht="15" customHeight="1" thickBot="1">
      <c r="B4852" s="404"/>
      <c r="C4852" s="379"/>
      <c r="D4852" s="419"/>
      <c r="E4852" s="404"/>
      <c r="F4852" s="379"/>
    </row>
    <row r="4853" spans="2:6" ht="15" customHeight="1" thickBot="1">
      <c r="B4853" s="404"/>
      <c r="C4853" s="379"/>
      <c r="D4853" s="419"/>
      <c r="E4853" s="404"/>
      <c r="F4853" s="379"/>
    </row>
    <row r="4854" spans="2:6" ht="15" customHeight="1" thickBot="1">
      <c r="B4854" s="404"/>
      <c r="C4854" s="379"/>
      <c r="D4854" s="419"/>
      <c r="E4854" s="404"/>
      <c r="F4854" s="379"/>
    </row>
    <row r="4855" spans="2:6" ht="15" customHeight="1" thickBot="1">
      <c r="B4855" s="404"/>
      <c r="C4855" s="379"/>
      <c r="D4855" s="419"/>
      <c r="E4855" s="404"/>
      <c r="F4855" s="379"/>
    </row>
    <row r="4856" spans="2:6" ht="15" customHeight="1" thickBot="1">
      <c r="B4856" s="404"/>
      <c r="C4856" s="379"/>
      <c r="D4856" s="419"/>
      <c r="E4856" s="404"/>
      <c r="F4856" s="379"/>
    </row>
    <row r="4857" spans="2:6" ht="15" customHeight="1" thickBot="1">
      <c r="B4857" s="404"/>
      <c r="C4857" s="379"/>
      <c r="D4857" s="419"/>
      <c r="E4857" s="404"/>
      <c r="F4857" s="379"/>
    </row>
    <row r="4858" spans="2:6" ht="15" customHeight="1" thickBot="1">
      <c r="B4858" s="404"/>
      <c r="C4858" s="379"/>
      <c r="D4858" s="419"/>
      <c r="E4858" s="404"/>
      <c r="F4858" s="379"/>
    </row>
    <row r="4859" spans="2:6" ht="15" customHeight="1" thickBot="1">
      <c r="B4859" s="404"/>
      <c r="C4859" s="379"/>
      <c r="D4859" s="419"/>
      <c r="E4859" s="404"/>
      <c r="F4859" s="379"/>
    </row>
    <row r="4860" spans="2:6" ht="15" customHeight="1" thickBot="1">
      <c r="B4860" s="404"/>
      <c r="C4860" s="379"/>
      <c r="D4860" s="419"/>
      <c r="E4860" s="404"/>
      <c r="F4860" s="379"/>
    </row>
    <row r="4861" spans="2:6" ht="15" customHeight="1" thickBot="1">
      <c r="B4861" s="404"/>
      <c r="C4861" s="379"/>
      <c r="D4861" s="419"/>
      <c r="E4861" s="404"/>
      <c r="F4861" s="379"/>
    </row>
    <row r="4862" spans="2:6" ht="15" customHeight="1" thickBot="1">
      <c r="B4862" s="404"/>
      <c r="C4862" s="379"/>
      <c r="D4862" s="419"/>
      <c r="E4862" s="404"/>
      <c r="F4862" s="379"/>
    </row>
    <row r="4863" spans="2:6" ht="15" customHeight="1" thickBot="1">
      <c r="B4863" s="404"/>
      <c r="C4863" s="379"/>
      <c r="D4863" s="419"/>
      <c r="E4863" s="404"/>
      <c r="F4863" s="379"/>
    </row>
    <row r="4864" spans="2:6" ht="15" customHeight="1" thickBot="1">
      <c r="B4864" s="404"/>
      <c r="C4864" s="379"/>
      <c r="D4864" s="419"/>
      <c r="E4864" s="404"/>
      <c r="F4864" s="379"/>
    </row>
    <row r="4865" spans="2:6" ht="15" customHeight="1" thickBot="1">
      <c r="B4865" s="404"/>
      <c r="C4865" s="379"/>
      <c r="D4865" s="419"/>
      <c r="E4865" s="404"/>
      <c r="F4865" s="379"/>
    </row>
    <row r="4866" spans="2:6" ht="15" customHeight="1" thickBot="1">
      <c r="B4866" s="404"/>
      <c r="C4866" s="379"/>
      <c r="D4866" s="419"/>
      <c r="E4866" s="404"/>
      <c r="F4866" s="379"/>
    </row>
    <row r="4867" spans="2:6" ht="15" customHeight="1" thickBot="1">
      <c r="B4867" s="404"/>
      <c r="C4867" s="379"/>
      <c r="D4867" s="419"/>
      <c r="E4867" s="404"/>
      <c r="F4867" s="379"/>
    </row>
    <row r="4868" spans="2:6" ht="15" customHeight="1" thickBot="1">
      <c r="B4868" s="404"/>
      <c r="C4868" s="379"/>
      <c r="D4868" s="419"/>
      <c r="E4868" s="404"/>
      <c r="F4868" s="379"/>
    </row>
    <row r="4869" spans="2:6" ht="15" customHeight="1" thickBot="1">
      <c r="B4869" s="404"/>
      <c r="C4869" s="379"/>
      <c r="D4869" s="419"/>
      <c r="E4869" s="404"/>
      <c r="F4869" s="379"/>
    </row>
    <row r="4870" spans="2:6" ht="15" customHeight="1" thickBot="1">
      <c r="B4870" s="404"/>
      <c r="C4870" s="379"/>
      <c r="D4870" s="419"/>
      <c r="E4870" s="404"/>
      <c r="F4870" s="379"/>
    </row>
    <row r="4871" spans="2:6" ht="15" customHeight="1" thickBot="1">
      <c r="B4871" s="404"/>
      <c r="C4871" s="379"/>
      <c r="D4871" s="419"/>
      <c r="E4871" s="404"/>
      <c r="F4871" s="379"/>
    </row>
    <row r="4872" spans="2:6" ht="15" customHeight="1" thickBot="1">
      <c r="B4872" s="404"/>
      <c r="C4872" s="379"/>
      <c r="D4872" s="419"/>
      <c r="E4872" s="404"/>
      <c r="F4872" s="379"/>
    </row>
    <row r="4873" spans="2:6" ht="15" customHeight="1" thickBot="1">
      <c r="B4873" s="404"/>
      <c r="C4873" s="379"/>
      <c r="D4873" s="419"/>
      <c r="E4873" s="404"/>
      <c r="F4873" s="379"/>
    </row>
    <row r="4874" spans="2:6" ht="15" customHeight="1" thickBot="1">
      <c r="B4874" s="404"/>
      <c r="C4874" s="379"/>
      <c r="D4874" s="419"/>
      <c r="E4874" s="404"/>
      <c r="F4874" s="379"/>
    </row>
    <row r="4875" spans="2:6" ht="15" customHeight="1" thickBot="1">
      <c r="B4875" s="404"/>
      <c r="C4875" s="379"/>
      <c r="D4875" s="419"/>
      <c r="E4875" s="404"/>
      <c r="F4875" s="379"/>
    </row>
    <row r="4876" spans="2:6" ht="15" customHeight="1" thickBot="1">
      <c r="B4876" s="404"/>
      <c r="C4876" s="379"/>
      <c r="D4876" s="419"/>
      <c r="E4876" s="404"/>
      <c r="F4876" s="379"/>
    </row>
    <row r="4877" spans="2:6" ht="15" customHeight="1" thickBot="1">
      <c r="B4877" s="404"/>
      <c r="C4877" s="379"/>
      <c r="D4877" s="419"/>
      <c r="E4877" s="404"/>
      <c r="F4877" s="379"/>
    </row>
    <row r="4878" spans="2:6" ht="15" customHeight="1" thickBot="1">
      <c r="B4878" s="404"/>
      <c r="C4878" s="379"/>
      <c r="D4878" s="419"/>
      <c r="E4878" s="404"/>
      <c r="F4878" s="379"/>
    </row>
    <row r="4879" spans="2:6" ht="15" customHeight="1" thickBot="1">
      <c r="B4879" s="404"/>
      <c r="C4879" s="379"/>
      <c r="D4879" s="419"/>
      <c r="E4879" s="404"/>
      <c r="F4879" s="379"/>
    </row>
    <row r="4880" spans="2:6" ht="15" customHeight="1" thickBot="1">
      <c r="B4880" s="404"/>
      <c r="C4880" s="379"/>
      <c r="D4880" s="419"/>
      <c r="E4880" s="404"/>
      <c r="F4880" s="379"/>
    </row>
    <row r="4881" spans="2:6" ht="15" customHeight="1" thickBot="1">
      <c r="B4881" s="404"/>
      <c r="C4881" s="379"/>
      <c r="D4881" s="419"/>
      <c r="E4881" s="404"/>
      <c r="F4881" s="379"/>
    </row>
    <row r="4882" spans="2:6" ht="15" customHeight="1" thickBot="1">
      <c r="B4882" s="404"/>
      <c r="C4882" s="379"/>
      <c r="D4882" s="419"/>
      <c r="E4882" s="404"/>
      <c r="F4882" s="379"/>
    </row>
    <row r="4883" spans="2:6" ht="15" customHeight="1" thickBot="1">
      <c r="B4883" s="404"/>
      <c r="C4883" s="379"/>
      <c r="D4883" s="419"/>
      <c r="E4883" s="404"/>
      <c r="F4883" s="379"/>
    </row>
    <row r="4884" spans="2:6" ht="15" customHeight="1" thickBot="1">
      <c r="B4884" s="404"/>
      <c r="C4884" s="379"/>
      <c r="D4884" s="419"/>
      <c r="E4884" s="404"/>
      <c r="F4884" s="379"/>
    </row>
    <row r="4885" spans="2:6" ht="15" customHeight="1" thickBot="1">
      <c r="B4885" s="404"/>
      <c r="C4885" s="379"/>
      <c r="D4885" s="419"/>
      <c r="E4885" s="404"/>
      <c r="F4885" s="379"/>
    </row>
    <row r="4886" spans="2:6" ht="15" customHeight="1" thickBot="1">
      <c r="B4886" s="404"/>
      <c r="C4886" s="379"/>
      <c r="D4886" s="419"/>
      <c r="E4886" s="404"/>
      <c r="F4886" s="379"/>
    </row>
    <row r="4887" spans="2:6" ht="15" customHeight="1" thickBot="1">
      <c r="B4887" s="404"/>
      <c r="C4887" s="379"/>
      <c r="D4887" s="419"/>
      <c r="E4887" s="404"/>
      <c r="F4887" s="379"/>
    </row>
    <row r="4888" spans="2:6" ht="15" customHeight="1" thickBot="1">
      <c r="B4888" s="404"/>
      <c r="C4888" s="379"/>
      <c r="D4888" s="419"/>
      <c r="E4888" s="404"/>
      <c r="F4888" s="379"/>
    </row>
    <row r="4889" spans="2:6" ht="15" customHeight="1" thickBot="1">
      <c r="B4889" s="404"/>
      <c r="C4889" s="379"/>
      <c r="D4889" s="419"/>
      <c r="E4889" s="404"/>
      <c r="F4889" s="379"/>
    </row>
    <row r="4890" spans="2:6" ht="15" customHeight="1" thickBot="1">
      <c r="B4890" s="404"/>
      <c r="C4890" s="379"/>
      <c r="D4890" s="419"/>
      <c r="E4890" s="404"/>
      <c r="F4890" s="379"/>
    </row>
    <row r="4891" spans="2:6" ht="15" customHeight="1" thickBot="1">
      <c r="B4891" s="404"/>
      <c r="C4891" s="379"/>
      <c r="D4891" s="419"/>
      <c r="E4891" s="404"/>
      <c r="F4891" s="379"/>
    </row>
    <row r="4892" spans="2:6" ht="15" customHeight="1" thickBot="1">
      <c r="B4892" s="404"/>
      <c r="C4892" s="379"/>
      <c r="D4892" s="419"/>
      <c r="E4892" s="404"/>
      <c r="F4892" s="379"/>
    </row>
    <row r="4893" spans="2:6" ht="15" customHeight="1" thickBot="1">
      <c r="B4893" s="404"/>
      <c r="C4893" s="379"/>
      <c r="D4893" s="419"/>
      <c r="E4893" s="404"/>
      <c r="F4893" s="379"/>
    </row>
    <row r="4894" spans="2:6" ht="15" customHeight="1" thickBot="1">
      <c r="B4894" s="404"/>
      <c r="C4894" s="379"/>
      <c r="D4894" s="419"/>
      <c r="E4894" s="404"/>
      <c r="F4894" s="379"/>
    </row>
    <row r="4895" spans="2:6" ht="15" customHeight="1" thickBot="1">
      <c r="B4895" s="404"/>
      <c r="C4895" s="379"/>
      <c r="D4895" s="419"/>
      <c r="E4895" s="404"/>
      <c r="F4895" s="379"/>
    </row>
    <row r="4896" spans="2:6" ht="15" customHeight="1" thickBot="1">
      <c r="B4896" s="404"/>
      <c r="C4896" s="379"/>
      <c r="D4896" s="419"/>
      <c r="E4896" s="404"/>
      <c r="F4896" s="379"/>
    </row>
    <row r="4897" spans="2:6" ht="15" customHeight="1" thickBot="1">
      <c r="B4897" s="404"/>
      <c r="C4897" s="379"/>
      <c r="D4897" s="419"/>
      <c r="E4897" s="404"/>
      <c r="F4897" s="379"/>
    </row>
    <row r="4898" spans="2:6" ht="15" customHeight="1" thickBot="1">
      <c r="B4898" s="404"/>
      <c r="C4898" s="379"/>
      <c r="D4898" s="419"/>
      <c r="E4898" s="404"/>
      <c r="F4898" s="379"/>
    </row>
    <row r="4899" spans="2:6" ht="15" customHeight="1" thickBot="1">
      <c r="B4899" s="404"/>
      <c r="C4899" s="379"/>
      <c r="D4899" s="419"/>
      <c r="E4899" s="404"/>
      <c r="F4899" s="379"/>
    </row>
    <row r="4900" spans="2:6" ht="15" customHeight="1" thickBot="1">
      <c r="B4900" s="404"/>
      <c r="C4900" s="379"/>
      <c r="D4900" s="419"/>
      <c r="E4900" s="404"/>
      <c r="F4900" s="379"/>
    </row>
    <row r="4901" spans="2:6" ht="15" customHeight="1" thickBot="1">
      <c r="B4901" s="404"/>
      <c r="C4901" s="379"/>
      <c r="D4901" s="419"/>
      <c r="E4901" s="404"/>
      <c r="F4901" s="379"/>
    </row>
    <row r="4902" spans="2:6" ht="15" customHeight="1" thickBot="1">
      <c r="B4902" s="404"/>
      <c r="C4902" s="379"/>
      <c r="D4902" s="419"/>
      <c r="E4902" s="404"/>
      <c r="F4902" s="379"/>
    </row>
    <row r="4903" spans="2:6" ht="15" customHeight="1" thickBot="1">
      <c r="B4903" s="404"/>
      <c r="C4903" s="379"/>
      <c r="D4903" s="419"/>
      <c r="E4903" s="404"/>
      <c r="F4903" s="379"/>
    </row>
    <row r="4904" spans="2:6" ht="15" customHeight="1" thickBot="1">
      <c r="B4904" s="404"/>
      <c r="C4904" s="379"/>
      <c r="D4904" s="419"/>
      <c r="E4904" s="404"/>
      <c r="F4904" s="379"/>
    </row>
    <row r="4905" spans="2:6" ht="15" customHeight="1" thickBot="1">
      <c r="B4905" s="404"/>
      <c r="C4905" s="379"/>
      <c r="D4905" s="419"/>
      <c r="E4905" s="404"/>
      <c r="F4905" s="379"/>
    </row>
    <row r="4906" spans="2:6" ht="15" customHeight="1" thickBot="1">
      <c r="B4906" s="404"/>
      <c r="C4906" s="379"/>
      <c r="D4906" s="419"/>
      <c r="E4906" s="404"/>
      <c r="F4906" s="379"/>
    </row>
    <row r="4907" spans="2:6" ht="15" customHeight="1" thickBot="1">
      <c r="B4907" s="404"/>
      <c r="C4907" s="379"/>
      <c r="D4907" s="419"/>
      <c r="E4907" s="404"/>
      <c r="F4907" s="379"/>
    </row>
    <row r="4908" spans="2:6" ht="15" customHeight="1" thickBot="1">
      <c r="B4908" s="404"/>
      <c r="C4908" s="379"/>
      <c r="D4908" s="419"/>
      <c r="E4908" s="404"/>
      <c r="F4908" s="379"/>
    </row>
    <row r="4909" spans="2:6" ht="15" customHeight="1" thickBot="1">
      <c r="B4909" s="404"/>
      <c r="C4909" s="379"/>
      <c r="D4909" s="419"/>
      <c r="E4909" s="404"/>
      <c r="F4909" s="379"/>
    </row>
    <row r="4910" spans="2:6" ht="15" customHeight="1" thickBot="1">
      <c r="B4910" s="404"/>
      <c r="C4910" s="379"/>
      <c r="D4910" s="419"/>
      <c r="E4910" s="404"/>
      <c r="F4910" s="379"/>
    </row>
    <row r="4911" spans="2:6" ht="15" customHeight="1" thickBot="1">
      <c r="B4911" s="404"/>
      <c r="C4911" s="379"/>
      <c r="D4911" s="419"/>
      <c r="E4911" s="404"/>
      <c r="F4911" s="379"/>
    </row>
    <row r="4912" spans="2:6" ht="15" customHeight="1" thickBot="1">
      <c r="B4912" s="404"/>
      <c r="C4912" s="379"/>
      <c r="D4912" s="419"/>
      <c r="E4912" s="404"/>
      <c r="F4912" s="379"/>
    </row>
    <row r="4913" spans="2:6" ht="15" customHeight="1" thickBot="1">
      <c r="B4913" s="404"/>
      <c r="C4913" s="379"/>
      <c r="D4913" s="419"/>
      <c r="E4913" s="404"/>
      <c r="F4913" s="379"/>
    </row>
    <row r="4914" spans="2:6" ht="15" customHeight="1" thickBot="1">
      <c r="B4914" s="404"/>
      <c r="C4914" s="379"/>
      <c r="D4914" s="419"/>
      <c r="E4914" s="404"/>
      <c r="F4914" s="379"/>
    </row>
    <row r="4915" spans="2:6" ht="15" customHeight="1" thickBot="1">
      <c r="B4915" s="404"/>
      <c r="C4915" s="379"/>
      <c r="D4915" s="419"/>
      <c r="E4915" s="404"/>
      <c r="F4915" s="379"/>
    </row>
    <row r="4916" spans="2:6" ht="15" customHeight="1" thickBot="1">
      <c r="B4916" s="404"/>
      <c r="C4916" s="379"/>
      <c r="D4916" s="419"/>
      <c r="E4916" s="404"/>
      <c r="F4916" s="379"/>
    </row>
    <row r="4917" spans="2:6" ht="15" customHeight="1" thickBot="1">
      <c r="B4917" s="404"/>
      <c r="C4917" s="379"/>
      <c r="D4917" s="419"/>
      <c r="E4917" s="404"/>
      <c r="F4917" s="379"/>
    </row>
    <row r="4918" spans="2:6" ht="15" customHeight="1" thickBot="1">
      <c r="B4918" s="404"/>
      <c r="C4918" s="379"/>
      <c r="D4918" s="419"/>
      <c r="E4918" s="404"/>
      <c r="F4918" s="379"/>
    </row>
    <row r="4919" spans="2:6" ht="15" customHeight="1" thickBot="1">
      <c r="B4919" s="404"/>
      <c r="C4919" s="379"/>
      <c r="D4919" s="419"/>
      <c r="E4919" s="404"/>
      <c r="F4919" s="379"/>
    </row>
    <row r="4920" spans="2:6" ht="15" customHeight="1" thickBot="1">
      <c r="B4920" s="404"/>
      <c r="C4920" s="379"/>
      <c r="D4920" s="419"/>
      <c r="E4920" s="404"/>
      <c r="F4920" s="379"/>
    </row>
    <row r="4921" spans="2:6" ht="15" customHeight="1" thickBot="1">
      <c r="B4921" s="404"/>
      <c r="C4921" s="379"/>
      <c r="D4921" s="419"/>
      <c r="E4921" s="404"/>
      <c r="F4921" s="379"/>
    </row>
    <row r="4922" spans="2:6" ht="15" customHeight="1" thickBot="1">
      <c r="B4922" s="404"/>
      <c r="C4922" s="379"/>
      <c r="D4922" s="419"/>
      <c r="E4922" s="404"/>
      <c r="F4922" s="379"/>
    </row>
    <row r="4923" spans="2:6" ht="15" customHeight="1" thickBot="1">
      <c r="B4923" s="404"/>
      <c r="C4923" s="379"/>
      <c r="D4923" s="419"/>
      <c r="E4923" s="404"/>
      <c r="F4923" s="379"/>
    </row>
    <row r="4924" spans="2:6" ht="15" customHeight="1" thickBot="1">
      <c r="B4924" s="404"/>
      <c r="C4924" s="379"/>
      <c r="D4924" s="419"/>
      <c r="E4924" s="404"/>
      <c r="F4924" s="379"/>
    </row>
    <row r="4925" spans="2:6" ht="15" customHeight="1" thickBot="1">
      <c r="B4925" s="404"/>
      <c r="C4925" s="379"/>
      <c r="D4925" s="419"/>
      <c r="E4925" s="404"/>
      <c r="F4925" s="379"/>
    </row>
    <row r="4926" spans="2:6" ht="15" customHeight="1" thickBot="1">
      <c r="B4926" s="404"/>
      <c r="C4926" s="379"/>
      <c r="D4926" s="419"/>
      <c r="E4926" s="404"/>
      <c r="F4926" s="379"/>
    </row>
    <row r="4927" spans="2:6" ht="15" customHeight="1" thickBot="1">
      <c r="B4927" s="404"/>
      <c r="C4927" s="379"/>
      <c r="D4927" s="419"/>
      <c r="E4927" s="404"/>
      <c r="F4927" s="379"/>
    </row>
    <row r="4928" spans="2:6" ht="15" customHeight="1" thickBot="1">
      <c r="B4928" s="404"/>
      <c r="C4928" s="379"/>
      <c r="D4928" s="419"/>
      <c r="E4928" s="404"/>
      <c r="F4928" s="379"/>
    </row>
    <row r="4929" spans="2:6" ht="15" customHeight="1" thickBot="1">
      <c r="B4929" s="404"/>
      <c r="C4929" s="379"/>
      <c r="D4929" s="419"/>
      <c r="E4929" s="404"/>
      <c r="F4929" s="379"/>
    </row>
    <row r="4930" spans="2:6" ht="15" customHeight="1" thickBot="1">
      <c r="B4930" s="404"/>
      <c r="C4930" s="379"/>
      <c r="D4930" s="419"/>
      <c r="E4930" s="404"/>
      <c r="F4930" s="379"/>
    </row>
    <row r="4931" spans="2:6" ht="15" customHeight="1" thickBot="1">
      <c r="B4931" s="404"/>
      <c r="C4931" s="379"/>
      <c r="D4931" s="419"/>
      <c r="E4931" s="404"/>
      <c r="F4931" s="379"/>
    </row>
    <row r="4932" spans="2:6" ht="15" customHeight="1" thickBot="1">
      <c r="B4932" s="404"/>
      <c r="C4932" s="379"/>
      <c r="D4932" s="419"/>
      <c r="E4932" s="404"/>
      <c r="F4932" s="379"/>
    </row>
    <row r="4933" spans="2:6" ht="15" customHeight="1" thickBot="1">
      <c r="B4933" s="404"/>
      <c r="C4933" s="379"/>
      <c r="D4933" s="419"/>
      <c r="E4933" s="404"/>
      <c r="F4933" s="379"/>
    </row>
    <row r="4934" spans="2:6" ht="15" customHeight="1" thickBot="1">
      <c r="B4934" s="404"/>
      <c r="C4934" s="379"/>
      <c r="D4934" s="419"/>
      <c r="E4934" s="404"/>
      <c r="F4934" s="379"/>
    </row>
    <row r="4935" spans="2:6" ht="15" customHeight="1" thickBot="1">
      <c r="B4935" s="404"/>
      <c r="C4935" s="379"/>
      <c r="D4935" s="419"/>
      <c r="E4935" s="404"/>
      <c r="F4935" s="379"/>
    </row>
    <row r="4936" spans="2:6" ht="15" customHeight="1" thickBot="1">
      <c r="B4936" s="404"/>
      <c r="C4936" s="379"/>
      <c r="D4936" s="419"/>
      <c r="E4936" s="404"/>
      <c r="F4936" s="379"/>
    </row>
    <row r="4937" spans="2:6" ht="15" customHeight="1" thickBot="1">
      <c r="B4937" s="404"/>
      <c r="C4937" s="379"/>
      <c r="D4937" s="419"/>
      <c r="E4937" s="404"/>
      <c r="F4937" s="379"/>
    </row>
    <row r="4938" spans="2:6" ht="15" customHeight="1" thickBot="1">
      <c r="B4938" s="404"/>
      <c r="C4938" s="379"/>
      <c r="D4938" s="419"/>
      <c r="E4938" s="404"/>
      <c r="F4938" s="379"/>
    </row>
    <row r="4939" spans="2:6" ht="15" customHeight="1" thickBot="1">
      <c r="B4939" s="404"/>
      <c r="C4939" s="379"/>
      <c r="D4939" s="419"/>
      <c r="E4939" s="404"/>
      <c r="F4939" s="379"/>
    </row>
    <row r="4940" spans="2:6" ht="15" customHeight="1" thickBot="1">
      <c r="B4940" s="404"/>
      <c r="C4940" s="379"/>
      <c r="D4940" s="419"/>
      <c r="E4940" s="404"/>
      <c r="F4940" s="379"/>
    </row>
    <row r="4941" spans="2:6" ht="15" customHeight="1" thickBot="1">
      <c r="B4941" s="404"/>
      <c r="C4941" s="379"/>
      <c r="D4941" s="419"/>
      <c r="E4941" s="404"/>
      <c r="F4941" s="379"/>
    </row>
    <row r="4942" spans="2:6" ht="15" customHeight="1" thickBot="1">
      <c r="B4942" s="404"/>
      <c r="C4942" s="379"/>
      <c r="D4942" s="419"/>
      <c r="E4942" s="404"/>
      <c r="F4942" s="379"/>
    </row>
    <row r="4943" spans="2:6" ht="15" customHeight="1" thickBot="1">
      <c r="B4943" s="404"/>
      <c r="C4943" s="379"/>
      <c r="D4943" s="419"/>
      <c r="E4943" s="404"/>
      <c r="F4943" s="379"/>
    </row>
    <row r="4944" spans="2:6" ht="15" customHeight="1" thickBot="1">
      <c r="B4944" s="404"/>
      <c r="C4944" s="379"/>
      <c r="D4944" s="419"/>
      <c r="E4944" s="404"/>
      <c r="F4944" s="379"/>
    </row>
    <row r="4945" spans="2:6" ht="15" customHeight="1" thickBot="1">
      <c r="B4945" s="404"/>
      <c r="C4945" s="379"/>
      <c r="D4945" s="419"/>
      <c r="E4945" s="404"/>
      <c r="F4945" s="379"/>
    </row>
    <row r="4946" spans="2:6" ht="15" customHeight="1" thickBot="1">
      <c r="B4946" s="404"/>
      <c r="C4946" s="379"/>
      <c r="D4946" s="419"/>
      <c r="E4946" s="404"/>
      <c r="F4946" s="379"/>
    </row>
    <row r="4947" spans="2:6" ht="15" customHeight="1" thickBot="1">
      <c r="B4947" s="404"/>
      <c r="C4947" s="379"/>
      <c r="D4947" s="419"/>
      <c r="E4947" s="404"/>
      <c r="F4947" s="379"/>
    </row>
    <row r="4948" spans="2:6" ht="15" customHeight="1" thickBot="1">
      <c r="B4948" s="404"/>
      <c r="C4948" s="379"/>
      <c r="D4948" s="419"/>
      <c r="E4948" s="404"/>
      <c r="F4948" s="379"/>
    </row>
    <row r="4949" spans="2:6" ht="15" customHeight="1" thickBot="1">
      <c r="B4949" s="404"/>
      <c r="C4949" s="379"/>
      <c r="D4949" s="419"/>
      <c r="E4949" s="404"/>
      <c r="F4949" s="379"/>
    </row>
    <row r="4950" spans="2:6" ht="15" customHeight="1" thickBot="1">
      <c r="B4950" s="404"/>
      <c r="C4950" s="379"/>
      <c r="D4950" s="419"/>
      <c r="E4950" s="404"/>
      <c r="F4950" s="379"/>
    </row>
    <row r="4951" spans="2:6" ht="15" customHeight="1" thickBot="1">
      <c r="B4951" s="404"/>
      <c r="C4951" s="379"/>
      <c r="D4951" s="419"/>
      <c r="E4951" s="404"/>
      <c r="F4951" s="379"/>
    </row>
    <row r="4952" spans="2:6" ht="15" customHeight="1" thickBot="1">
      <c r="B4952" s="404"/>
      <c r="C4952" s="379"/>
      <c r="D4952" s="419"/>
      <c r="E4952" s="404"/>
      <c r="F4952" s="379"/>
    </row>
    <row r="4953" spans="2:6" ht="15" customHeight="1" thickBot="1">
      <c r="B4953" s="404"/>
      <c r="C4953" s="379"/>
      <c r="D4953" s="419"/>
      <c r="E4953" s="404"/>
      <c r="F4953" s="379"/>
    </row>
    <row r="4954" spans="2:6" ht="15" customHeight="1" thickBot="1">
      <c r="B4954" s="404"/>
      <c r="C4954" s="379"/>
      <c r="D4954" s="419"/>
      <c r="E4954" s="404"/>
      <c r="F4954" s="379"/>
    </row>
    <row r="4955" spans="2:6" ht="15" customHeight="1" thickBot="1">
      <c r="B4955" s="404"/>
      <c r="C4955" s="379"/>
      <c r="D4955" s="419"/>
      <c r="E4955" s="404"/>
      <c r="F4955" s="379"/>
    </row>
    <row r="4956" spans="2:6" ht="15" customHeight="1" thickBot="1">
      <c r="B4956" s="404"/>
      <c r="C4956" s="379"/>
      <c r="D4956" s="419"/>
      <c r="E4956" s="404"/>
      <c r="F4956" s="379"/>
    </row>
    <row r="4957" spans="2:6" ht="15" customHeight="1" thickBot="1">
      <c r="B4957" s="404"/>
      <c r="C4957" s="379"/>
      <c r="D4957" s="419"/>
      <c r="E4957" s="404"/>
      <c r="F4957" s="379"/>
    </row>
    <row r="4958" spans="2:6" ht="15" customHeight="1" thickBot="1">
      <c r="B4958" s="404"/>
      <c r="C4958" s="379"/>
      <c r="D4958" s="419"/>
      <c r="E4958" s="404"/>
      <c r="F4958" s="379"/>
    </row>
    <row r="4959" spans="2:6" ht="15" customHeight="1" thickBot="1">
      <c r="B4959" s="404"/>
      <c r="C4959" s="379"/>
      <c r="D4959" s="419"/>
      <c r="E4959" s="404"/>
      <c r="F4959" s="379"/>
    </row>
    <row r="4960" spans="2:6" ht="15" customHeight="1" thickBot="1">
      <c r="B4960" s="404"/>
      <c r="C4960" s="379"/>
      <c r="D4960" s="419"/>
      <c r="E4960" s="404"/>
      <c r="F4960" s="379"/>
    </row>
    <row r="4961" spans="2:6" ht="15" customHeight="1" thickBot="1">
      <c r="B4961" s="404"/>
      <c r="C4961" s="379"/>
      <c r="D4961" s="419"/>
      <c r="E4961" s="404"/>
      <c r="F4961" s="379"/>
    </row>
    <row r="4962" spans="2:6" ht="15" customHeight="1" thickBot="1">
      <c r="B4962" s="404"/>
      <c r="C4962" s="379"/>
      <c r="D4962" s="419"/>
      <c r="E4962" s="404"/>
      <c r="F4962" s="379"/>
    </row>
    <row r="4963" spans="2:6" ht="15" customHeight="1" thickBot="1">
      <c r="B4963" s="404"/>
      <c r="C4963" s="379"/>
      <c r="D4963" s="419"/>
      <c r="E4963" s="404"/>
      <c r="F4963" s="379"/>
    </row>
    <row r="4964" spans="2:6" ht="15" customHeight="1" thickBot="1">
      <c r="B4964" s="404"/>
      <c r="C4964" s="379"/>
      <c r="D4964" s="419"/>
      <c r="E4964" s="404"/>
      <c r="F4964" s="379"/>
    </row>
    <row r="4965" spans="2:6" ht="15" customHeight="1" thickBot="1">
      <c r="B4965" s="404"/>
      <c r="C4965" s="379"/>
      <c r="D4965" s="419"/>
      <c r="E4965" s="404"/>
      <c r="F4965" s="379"/>
    </row>
    <row r="4966" spans="2:6" ht="15" customHeight="1" thickBot="1">
      <c r="B4966" s="404"/>
      <c r="C4966" s="379"/>
      <c r="D4966" s="419"/>
      <c r="E4966" s="404"/>
      <c r="F4966" s="379"/>
    </row>
    <row r="4967" spans="2:6" ht="15" customHeight="1" thickBot="1">
      <c r="B4967" s="404"/>
      <c r="C4967" s="379"/>
      <c r="D4967" s="419"/>
      <c r="E4967" s="404"/>
      <c r="F4967" s="379"/>
    </row>
    <row r="4968" spans="2:6" ht="15" customHeight="1" thickBot="1">
      <c r="B4968" s="404"/>
      <c r="C4968" s="379"/>
      <c r="D4968" s="419"/>
      <c r="E4968" s="404"/>
      <c r="F4968" s="379"/>
    </row>
    <row r="4969" spans="2:6" ht="15" customHeight="1" thickBot="1">
      <c r="B4969" s="404"/>
      <c r="C4969" s="379"/>
      <c r="D4969" s="419"/>
      <c r="E4969" s="404"/>
      <c r="F4969" s="379"/>
    </row>
    <row r="4970" spans="2:6" ht="15" customHeight="1" thickBot="1">
      <c r="B4970" s="404"/>
      <c r="C4970" s="379"/>
      <c r="D4970" s="419"/>
      <c r="E4970" s="404"/>
      <c r="F4970" s="379"/>
    </row>
    <row r="4971" spans="2:6" ht="15" customHeight="1" thickBot="1">
      <c r="B4971" s="404"/>
      <c r="C4971" s="379"/>
      <c r="D4971" s="419"/>
      <c r="E4971" s="404"/>
      <c r="F4971" s="379"/>
    </row>
    <row r="4972" spans="2:6" ht="15" customHeight="1" thickBot="1">
      <c r="B4972" s="404"/>
      <c r="C4972" s="379"/>
      <c r="D4972" s="419"/>
      <c r="E4972" s="404"/>
      <c r="F4972" s="379"/>
    </row>
    <row r="4973" spans="2:6" ht="15" customHeight="1" thickBot="1">
      <c r="B4973" s="404"/>
      <c r="C4973" s="379"/>
      <c r="D4973" s="419"/>
      <c r="E4973" s="404"/>
      <c r="F4973" s="379"/>
    </row>
    <row r="4974" spans="2:6" ht="15" customHeight="1" thickBot="1">
      <c r="B4974" s="404"/>
      <c r="C4974" s="379"/>
      <c r="D4974" s="419"/>
      <c r="E4974" s="404"/>
      <c r="F4974" s="379"/>
    </row>
    <row r="4975" spans="2:6" ht="15" customHeight="1" thickBot="1">
      <c r="B4975" s="404"/>
      <c r="C4975" s="379"/>
      <c r="D4975" s="419"/>
      <c r="E4975" s="404"/>
      <c r="F4975" s="379"/>
    </row>
    <row r="4976" spans="2:6" ht="15" customHeight="1" thickBot="1">
      <c r="B4976" s="404"/>
      <c r="C4976" s="379"/>
      <c r="D4976" s="419"/>
      <c r="E4976" s="404"/>
      <c r="F4976" s="379"/>
    </row>
    <row r="4977" spans="2:6" ht="15" customHeight="1" thickBot="1">
      <c r="B4977" s="404"/>
      <c r="C4977" s="379"/>
      <c r="D4977" s="419"/>
      <c r="E4977" s="404"/>
      <c r="F4977" s="379"/>
    </row>
    <row r="4978" spans="2:6" ht="15" customHeight="1" thickBot="1">
      <c r="B4978" s="404"/>
      <c r="C4978" s="379"/>
      <c r="D4978" s="419"/>
      <c r="E4978" s="404"/>
      <c r="F4978" s="379"/>
    </row>
    <row r="4979" spans="2:6" ht="15" customHeight="1" thickBot="1">
      <c r="B4979" s="404"/>
      <c r="C4979" s="379"/>
      <c r="D4979" s="419"/>
      <c r="E4979" s="404"/>
      <c r="F4979" s="379"/>
    </row>
    <row r="4980" spans="2:6" ht="15" customHeight="1" thickBot="1">
      <c r="B4980" s="404"/>
      <c r="C4980" s="379"/>
      <c r="D4980" s="419"/>
      <c r="E4980" s="404"/>
      <c r="F4980" s="379"/>
    </row>
    <row r="4981" spans="2:6" ht="15" customHeight="1" thickBot="1">
      <c r="B4981" s="404"/>
      <c r="C4981" s="379"/>
      <c r="D4981" s="419"/>
      <c r="E4981" s="404"/>
      <c r="F4981" s="379"/>
    </row>
    <row r="4982" spans="2:6" ht="15" customHeight="1" thickBot="1">
      <c r="B4982" s="404"/>
      <c r="C4982" s="379"/>
      <c r="D4982" s="419"/>
      <c r="E4982" s="404"/>
      <c r="F4982" s="379"/>
    </row>
    <row r="4983" spans="2:6" ht="15" customHeight="1" thickBot="1">
      <c r="B4983" s="404"/>
      <c r="C4983" s="379"/>
      <c r="D4983" s="419"/>
      <c r="E4983" s="404"/>
      <c r="F4983" s="379"/>
    </row>
    <row r="4984" spans="2:6" ht="15" customHeight="1" thickBot="1">
      <c r="B4984" s="404"/>
      <c r="C4984" s="379"/>
      <c r="D4984" s="419"/>
      <c r="E4984" s="404"/>
      <c r="F4984" s="379"/>
    </row>
    <row r="4985" spans="2:6" ht="15" customHeight="1" thickBot="1">
      <c r="B4985" s="404"/>
      <c r="C4985" s="379"/>
      <c r="D4985" s="419"/>
      <c r="E4985" s="404"/>
      <c r="F4985" s="379"/>
    </row>
    <row r="4986" spans="2:6" ht="15" customHeight="1" thickBot="1">
      <c r="B4986" s="404"/>
      <c r="C4986" s="379"/>
      <c r="D4986" s="419"/>
      <c r="E4986" s="404"/>
      <c r="F4986" s="379"/>
    </row>
    <row r="4987" spans="2:6" ht="15" customHeight="1" thickBot="1">
      <c r="B4987" s="404"/>
      <c r="C4987" s="379"/>
      <c r="D4987" s="419"/>
      <c r="E4987" s="404"/>
      <c r="F4987" s="379"/>
    </row>
    <row r="4988" spans="2:6" ht="15" customHeight="1" thickBot="1">
      <c r="B4988" s="404"/>
      <c r="C4988" s="379"/>
      <c r="D4988" s="419"/>
      <c r="E4988" s="404"/>
      <c r="F4988" s="379"/>
    </row>
    <row r="4989" spans="2:6" ht="15" customHeight="1" thickBot="1">
      <c r="B4989" s="404"/>
      <c r="C4989" s="379"/>
      <c r="D4989" s="419"/>
      <c r="E4989" s="404"/>
      <c r="F4989" s="379"/>
    </row>
    <row r="4990" spans="2:6" ht="15" customHeight="1" thickBot="1">
      <c r="B4990" s="404"/>
      <c r="C4990" s="379"/>
      <c r="D4990" s="419"/>
      <c r="E4990" s="404"/>
      <c r="F4990" s="379"/>
    </row>
    <row r="4991" spans="2:6" ht="15" customHeight="1" thickBot="1">
      <c r="B4991" s="404"/>
      <c r="C4991" s="379"/>
      <c r="D4991" s="419"/>
      <c r="E4991" s="404"/>
      <c r="F4991" s="379"/>
    </row>
    <row r="4992" spans="2:6" ht="15" customHeight="1" thickBot="1">
      <c r="B4992" s="404"/>
      <c r="C4992" s="379"/>
      <c r="D4992" s="419"/>
      <c r="E4992" s="404"/>
      <c r="F4992" s="379"/>
    </row>
    <row r="4993" spans="2:6" ht="15" customHeight="1" thickBot="1">
      <c r="B4993" s="404"/>
      <c r="C4993" s="379"/>
      <c r="D4993" s="419"/>
      <c r="E4993" s="404"/>
      <c r="F4993" s="379"/>
    </row>
    <row r="4994" spans="2:6" ht="15" customHeight="1" thickBot="1">
      <c r="B4994" s="404"/>
      <c r="C4994" s="379"/>
      <c r="D4994" s="419"/>
      <c r="E4994" s="404"/>
      <c r="F4994" s="379"/>
    </row>
    <row r="4995" spans="2:6" ht="15" customHeight="1" thickBot="1">
      <c r="B4995" s="404"/>
      <c r="C4995" s="379"/>
      <c r="D4995" s="419"/>
      <c r="E4995" s="404"/>
      <c r="F4995" s="379"/>
    </row>
    <row r="4996" spans="2:6" ht="15" customHeight="1" thickBot="1">
      <c r="B4996" s="404"/>
      <c r="C4996" s="379"/>
      <c r="D4996" s="419"/>
      <c r="E4996" s="404"/>
      <c r="F4996" s="379"/>
    </row>
    <row r="4997" spans="2:6" ht="15" customHeight="1" thickBot="1">
      <c r="B4997" s="404"/>
      <c r="C4997" s="379"/>
      <c r="D4997" s="419"/>
      <c r="E4997" s="404"/>
      <c r="F4997" s="379"/>
    </row>
    <row r="4998" spans="2:6" ht="15" customHeight="1" thickBot="1">
      <c r="B4998" s="404"/>
      <c r="C4998" s="379"/>
      <c r="D4998" s="419"/>
      <c r="E4998" s="404"/>
      <c r="F4998" s="379"/>
    </row>
    <row r="4999" spans="2:6" ht="15" customHeight="1" thickBot="1">
      <c r="B4999" s="404"/>
      <c r="C4999" s="379"/>
      <c r="D4999" s="419"/>
      <c r="E4999" s="404"/>
      <c r="F4999" s="379"/>
    </row>
    <row r="5000" spans="2:6" ht="15" customHeight="1" thickBot="1">
      <c r="B5000" s="404"/>
      <c r="C5000" s="379"/>
      <c r="D5000" s="419"/>
      <c r="E5000" s="404"/>
      <c r="F5000" s="379"/>
    </row>
    <row r="5001" spans="2:6" ht="15" customHeight="1" thickBot="1">
      <c r="B5001" s="404"/>
      <c r="C5001" s="379"/>
      <c r="D5001" s="419"/>
      <c r="E5001" s="404"/>
      <c r="F5001" s="379"/>
    </row>
    <row r="5002" spans="2:6" ht="15" customHeight="1" thickBot="1">
      <c r="B5002" s="404"/>
      <c r="C5002" s="379"/>
      <c r="D5002" s="419"/>
      <c r="E5002" s="404"/>
      <c r="F5002" s="379"/>
    </row>
    <row r="5003" spans="2:6" ht="15" customHeight="1" thickBot="1">
      <c r="B5003" s="404"/>
      <c r="C5003" s="379"/>
      <c r="D5003" s="419"/>
      <c r="E5003" s="404"/>
      <c r="F5003" s="379"/>
    </row>
    <row r="5004" spans="2:6" ht="15" customHeight="1" thickBot="1">
      <c r="B5004" s="404"/>
      <c r="C5004" s="379"/>
      <c r="D5004" s="419"/>
      <c r="E5004" s="404"/>
      <c r="F5004" s="379"/>
    </row>
    <row r="5005" spans="2:6" ht="15" customHeight="1" thickBot="1">
      <c r="B5005" s="404"/>
      <c r="C5005" s="379"/>
      <c r="D5005" s="419"/>
      <c r="E5005" s="404"/>
      <c r="F5005" s="379"/>
    </row>
    <row r="5006" spans="2:6" ht="15" customHeight="1" thickBot="1">
      <c r="B5006" s="404"/>
      <c r="C5006" s="379"/>
      <c r="D5006" s="419"/>
      <c r="E5006" s="404"/>
      <c r="F5006" s="379"/>
    </row>
    <row r="5007" spans="2:6" ht="15" customHeight="1" thickBot="1">
      <c r="B5007" s="404"/>
      <c r="C5007" s="379"/>
      <c r="D5007" s="419"/>
      <c r="E5007" s="404"/>
      <c r="F5007" s="379"/>
    </row>
    <row r="5008" spans="2:6" ht="15" customHeight="1" thickBot="1">
      <c r="B5008" s="404"/>
      <c r="C5008" s="379"/>
      <c r="D5008" s="419"/>
      <c r="E5008" s="404"/>
      <c r="F5008" s="379"/>
    </row>
    <row r="5009" spans="2:6" ht="15" customHeight="1" thickBot="1">
      <c r="B5009" s="404"/>
      <c r="C5009" s="379"/>
      <c r="D5009" s="419"/>
      <c r="E5009" s="404"/>
      <c r="F5009" s="379"/>
    </row>
    <row r="5010" spans="2:6" ht="15" customHeight="1" thickBot="1">
      <c r="B5010" s="404"/>
      <c r="C5010" s="379"/>
      <c r="D5010" s="419"/>
      <c r="E5010" s="404"/>
      <c r="F5010" s="379"/>
    </row>
    <row r="5011" spans="2:6" ht="15" customHeight="1" thickBot="1">
      <c r="B5011" s="404"/>
      <c r="C5011" s="379"/>
      <c r="D5011" s="419"/>
      <c r="E5011" s="404"/>
      <c r="F5011" s="379"/>
    </row>
    <row r="5012" spans="2:6" ht="15" customHeight="1" thickBot="1">
      <c r="B5012" s="404"/>
      <c r="C5012" s="379"/>
      <c r="D5012" s="419"/>
      <c r="E5012" s="404"/>
      <c r="F5012" s="379"/>
    </row>
    <row r="5013" spans="2:6" ht="15" customHeight="1" thickBot="1">
      <c r="B5013" s="404"/>
      <c r="C5013" s="379"/>
      <c r="D5013" s="419"/>
      <c r="E5013" s="404"/>
      <c r="F5013" s="379"/>
    </row>
    <row r="5014" spans="2:6" ht="15" customHeight="1" thickBot="1">
      <c r="B5014" s="404"/>
      <c r="C5014" s="379"/>
      <c r="D5014" s="419"/>
      <c r="E5014" s="404"/>
      <c r="F5014" s="379"/>
    </row>
    <row r="5015" spans="2:6" ht="15" customHeight="1" thickBot="1">
      <c r="B5015" s="404"/>
      <c r="C5015" s="379"/>
      <c r="D5015" s="419"/>
      <c r="E5015" s="404"/>
      <c r="F5015" s="379"/>
    </row>
    <row r="5016" spans="2:6" ht="15" customHeight="1" thickBot="1">
      <c r="B5016" s="404"/>
      <c r="C5016" s="379"/>
      <c r="D5016" s="419"/>
      <c r="E5016" s="404"/>
      <c r="F5016" s="379"/>
    </row>
    <row r="5017" spans="2:6" ht="15" customHeight="1" thickBot="1">
      <c r="B5017" s="404"/>
      <c r="C5017" s="379"/>
      <c r="D5017" s="419"/>
      <c r="E5017" s="404"/>
      <c r="F5017" s="379"/>
    </row>
    <row r="5018" spans="2:6" ht="15" customHeight="1" thickBot="1">
      <c r="B5018" s="404"/>
      <c r="C5018" s="379"/>
      <c r="D5018" s="419"/>
      <c r="E5018" s="404"/>
      <c r="F5018" s="379"/>
    </row>
    <row r="5019" spans="2:6" ht="15" customHeight="1" thickBot="1">
      <c r="B5019" s="404"/>
      <c r="C5019" s="379"/>
      <c r="D5019" s="419"/>
      <c r="E5019" s="404"/>
      <c r="F5019" s="379"/>
    </row>
    <row r="5020" spans="2:6" ht="15" customHeight="1" thickBot="1">
      <c r="B5020" s="404"/>
      <c r="C5020" s="379"/>
      <c r="D5020" s="419"/>
      <c r="E5020" s="404"/>
      <c r="F5020" s="379"/>
    </row>
    <row r="5021" spans="2:6" ht="15" customHeight="1" thickBot="1">
      <c r="B5021" s="404"/>
      <c r="C5021" s="379"/>
      <c r="D5021" s="419"/>
      <c r="E5021" s="404"/>
      <c r="F5021" s="379"/>
    </row>
    <row r="5022" spans="2:6" ht="15" customHeight="1" thickBot="1">
      <c r="B5022" s="404"/>
      <c r="C5022" s="379"/>
      <c r="D5022" s="419"/>
      <c r="E5022" s="404"/>
      <c r="F5022" s="379"/>
    </row>
    <row r="5023" spans="2:6" ht="15" customHeight="1" thickBot="1">
      <c r="B5023" s="404"/>
      <c r="C5023" s="379"/>
      <c r="D5023" s="419"/>
      <c r="E5023" s="404"/>
      <c r="F5023" s="379"/>
    </row>
    <row r="5024" spans="2:6" ht="15" customHeight="1" thickBot="1">
      <c r="B5024" s="404"/>
      <c r="C5024" s="379"/>
      <c r="D5024" s="419"/>
      <c r="E5024" s="404"/>
      <c r="F5024" s="379"/>
    </row>
    <row r="5025" spans="2:6" ht="15" customHeight="1" thickBot="1">
      <c r="B5025" s="404"/>
      <c r="C5025" s="379"/>
      <c r="D5025" s="419"/>
      <c r="E5025" s="404"/>
      <c r="F5025" s="379"/>
    </row>
    <row r="5026" spans="2:6" ht="15" customHeight="1" thickBot="1">
      <c r="B5026" s="404"/>
      <c r="C5026" s="379"/>
      <c r="D5026" s="419"/>
      <c r="E5026" s="404"/>
      <c r="F5026" s="379"/>
    </row>
    <row r="5027" spans="2:6" ht="15" customHeight="1" thickBot="1">
      <c r="B5027" s="404"/>
      <c r="C5027" s="379"/>
      <c r="D5027" s="419"/>
      <c r="E5027" s="404"/>
      <c r="F5027" s="379"/>
    </row>
    <row r="5028" spans="2:6" ht="15" customHeight="1" thickBot="1">
      <c r="B5028" s="404"/>
      <c r="C5028" s="379"/>
      <c r="D5028" s="419"/>
      <c r="E5028" s="404"/>
      <c r="F5028" s="379"/>
    </row>
    <row r="5029" spans="2:6" ht="15" customHeight="1" thickBot="1">
      <c r="B5029" s="404"/>
      <c r="C5029" s="379"/>
      <c r="D5029" s="419"/>
      <c r="E5029" s="404"/>
      <c r="F5029" s="379"/>
    </row>
    <row r="5030" spans="2:6" ht="15" customHeight="1" thickBot="1">
      <c r="B5030" s="404"/>
      <c r="C5030" s="379"/>
      <c r="D5030" s="419"/>
      <c r="E5030" s="404"/>
      <c r="F5030" s="379"/>
    </row>
    <row r="5031" spans="2:6" ht="15" customHeight="1" thickBot="1">
      <c r="B5031" s="404"/>
      <c r="C5031" s="379"/>
      <c r="D5031" s="419"/>
      <c r="E5031" s="404"/>
      <c r="F5031" s="379"/>
    </row>
    <row r="5032" spans="2:6" ht="15" customHeight="1" thickBot="1">
      <c r="B5032" s="404"/>
      <c r="C5032" s="379"/>
      <c r="D5032" s="419"/>
      <c r="E5032" s="404"/>
      <c r="F5032" s="379"/>
    </row>
    <row r="5033" spans="2:6" ht="15" customHeight="1" thickBot="1">
      <c r="B5033" s="404"/>
      <c r="C5033" s="379"/>
      <c r="D5033" s="419"/>
      <c r="E5033" s="404"/>
      <c r="F5033" s="379"/>
    </row>
    <row r="5034" spans="2:6" ht="15" customHeight="1" thickBot="1">
      <c r="B5034" s="404"/>
      <c r="C5034" s="379"/>
      <c r="D5034" s="419"/>
      <c r="E5034" s="404"/>
      <c r="F5034" s="379"/>
    </row>
    <row r="5035" spans="2:6" ht="15" customHeight="1" thickBot="1">
      <c r="B5035" s="404"/>
      <c r="C5035" s="379"/>
      <c r="D5035" s="419"/>
      <c r="E5035" s="404"/>
      <c r="F5035" s="379"/>
    </row>
    <row r="5036" spans="2:6" ht="15" customHeight="1" thickBot="1">
      <c r="B5036" s="404"/>
      <c r="C5036" s="379"/>
      <c r="D5036" s="419"/>
      <c r="E5036" s="404"/>
      <c r="F5036" s="379"/>
    </row>
    <row r="5037" spans="2:6" ht="15" customHeight="1" thickBot="1">
      <c r="B5037" s="404"/>
      <c r="C5037" s="379"/>
      <c r="D5037" s="419"/>
      <c r="E5037" s="404"/>
      <c r="F5037" s="379"/>
    </row>
    <row r="5038" spans="2:6" ht="15" customHeight="1" thickBot="1">
      <c r="B5038" s="404"/>
      <c r="C5038" s="379"/>
      <c r="D5038" s="419"/>
      <c r="E5038" s="404"/>
      <c r="F5038" s="379"/>
    </row>
    <row r="5039" spans="2:6" ht="15" customHeight="1" thickBot="1">
      <c r="B5039" s="404"/>
      <c r="C5039" s="379"/>
      <c r="D5039" s="419"/>
      <c r="E5039" s="404"/>
      <c r="F5039" s="379"/>
    </row>
    <row r="5040" spans="2:6" ht="15" customHeight="1" thickBot="1">
      <c r="B5040" s="404"/>
      <c r="C5040" s="379"/>
      <c r="D5040" s="419"/>
      <c r="E5040" s="404"/>
      <c r="F5040" s="379"/>
    </row>
    <row r="5041" spans="2:6" ht="15" customHeight="1" thickBot="1">
      <c r="B5041" s="404"/>
      <c r="C5041" s="379"/>
      <c r="D5041" s="419"/>
      <c r="E5041" s="404"/>
      <c r="F5041" s="379"/>
    </row>
    <row r="5042" spans="2:6" ht="15" customHeight="1" thickBot="1">
      <c r="B5042" s="404"/>
      <c r="C5042" s="379"/>
      <c r="D5042" s="419"/>
      <c r="E5042" s="404"/>
      <c r="F5042" s="379"/>
    </row>
    <row r="5043" spans="2:6" ht="15" customHeight="1" thickBot="1">
      <c r="B5043" s="404"/>
      <c r="C5043" s="379"/>
      <c r="D5043" s="419"/>
      <c r="E5043" s="404"/>
      <c r="F5043" s="379"/>
    </row>
    <row r="5044" spans="2:6" ht="15" customHeight="1" thickBot="1">
      <c r="B5044" s="404"/>
      <c r="C5044" s="379"/>
      <c r="D5044" s="419"/>
      <c r="E5044" s="404"/>
      <c r="F5044" s="379"/>
    </row>
    <row r="5045" spans="2:6" ht="15" customHeight="1" thickBot="1">
      <c r="B5045" s="404"/>
      <c r="C5045" s="379"/>
      <c r="D5045" s="419"/>
      <c r="E5045" s="404"/>
      <c r="F5045" s="379"/>
    </row>
    <row r="5046" spans="2:6" ht="15" customHeight="1" thickBot="1">
      <c r="B5046" s="404"/>
      <c r="C5046" s="379"/>
      <c r="D5046" s="419"/>
      <c r="E5046" s="404"/>
      <c r="F5046" s="379"/>
    </row>
    <row r="5047" spans="2:6" ht="15" customHeight="1" thickBot="1">
      <c r="B5047" s="404"/>
      <c r="C5047" s="379"/>
      <c r="D5047" s="419"/>
      <c r="E5047" s="404"/>
      <c r="F5047" s="379"/>
    </row>
    <row r="5048" spans="2:6" ht="15" customHeight="1" thickBot="1">
      <c r="B5048" s="404"/>
      <c r="C5048" s="379"/>
      <c r="D5048" s="419"/>
      <c r="E5048" s="404"/>
      <c r="F5048" s="379"/>
    </row>
    <row r="5049" spans="2:6" ht="15" customHeight="1" thickBot="1">
      <c r="B5049" s="404"/>
      <c r="C5049" s="379"/>
      <c r="D5049" s="419"/>
      <c r="E5049" s="404"/>
      <c r="F5049" s="379"/>
    </row>
    <row r="5050" spans="2:6" ht="15" customHeight="1" thickBot="1">
      <c r="B5050" s="404"/>
      <c r="C5050" s="379"/>
      <c r="D5050" s="419"/>
      <c r="E5050" s="404"/>
      <c r="F5050" s="379"/>
    </row>
    <row r="5051" spans="2:6" ht="15" customHeight="1" thickBot="1">
      <c r="B5051" s="404"/>
      <c r="C5051" s="379"/>
      <c r="D5051" s="419"/>
      <c r="E5051" s="404"/>
      <c r="F5051" s="379"/>
    </row>
    <row r="5052" spans="2:6" ht="15" customHeight="1" thickBot="1">
      <c r="B5052" s="404"/>
      <c r="C5052" s="379"/>
      <c r="D5052" s="419"/>
      <c r="E5052" s="404"/>
      <c r="F5052" s="379"/>
    </row>
    <row r="5053" spans="2:6" ht="15" customHeight="1" thickBot="1">
      <c r="B5053" s="404"/>
      <c r="C5053" s="379"/>
      <c r="D5053" s="419"/>
      <c r="E5053" s="404"/>
      <c r="F5053" s="379"/>
    </row>
    <row r="5054" spans="2:6" ht="15" customHeight="1" thickBot="1">
      <c r="B5054" s="404"/>
      <c r="C5054" s="379"/>
      <c r="D5054" s="419"/>
      <c r="E5054" s="404"/>
      <c r="F5054" s="379"/>
    </row>
    <row r="5055" spans="2:6" ht="15" customHeight="1" thickBot="1">
      <c r="B5055" s="404"/>
      <c r="C5055" s="379"/>
      <c r="D5055" s="419"/>
      <c r="E5055" s="404"/>
      <c r="F5055" s="379"/>
    </row>
    <row r="5056" spans="2:6" ht="15" customHeight="1" thickBot="1">
      <c r="B5056" s="404"/>
      <c r="C5056" s="379"/>
      <c r="D5056" s="419"/>
      <c r="E5056" s="404"/>
      <c r="F5056" s="379"/>
    </row>
    <row r="5057" spans="2:6" ht="15" customHeight="1" thickBot="1">
      <c r="B5057" s="404"/>
      <c r="C5057" s="379"/>
      <c r="D5057" s="419"/>
      <c r="E5057" s="404"/>
      <c r="F5057" s="379"/>
    </row>
    <row r="5058" spans="2:6" ht="15" customHeight="1" thickBot="1">
      <c r="B5058" s="404"/>
      <c r="C5058" s="379"/>
      <c r="D5058" s="419"/>
      <c r="E5058" s="404"/>
      <c r="F5058" s="379"/>
    </row>
    <row r="5059" spans="2:6" ht="15" customHeight="1" thickBot="1">
      <c r="B5059" s="404"/>
      <c r="C5059" s="379"/>
      <c r="D5059" s="419"/>
      <c r="E5059" s="404"/>
      <c r="F5059" s="379"/>
    </row>
    <row r="5060" spans="2:6" ht="15" customHeight="1" thickBot="1">
      <c r="B5060" s="404"/>
      <c r="C5060" s="379"/>
      <c r="D5060" s="419"/>
      <c r="E5060" s="404"/>
      <c r="F5060" s="379"/>
    </row>
    <row r="5061" spans="2:6" ht="15" customHeight="1" thickBot="1">
      <c r="B5061" s="404"/>
      <c r="C5061" s="379"/>
      <c r="D5061" s="419"/>
      <c r="E5061" s="404"/>
      <c r="F5061" s="379"/>
    </row>
    <row r="5062" spans="2:6" ht="15" customHeight="1" thickBot="1">
      <c r="B5062" s="404"/>
      <c r="C5062" s="379"/>
      <c r="D5062" s="419"/>
      <c r="E5062" s="404"/>
      <c r="F5062" s="379"/>
    </row>
    <row r="5063" spans="2:6" ht="15" customHeight="1" thickBot="1">
      <c r="B5063" s="404"/>
      <c r="C5063" s="379"/>
      <c r="D5063" s="419"/>
      <c r="E5063" s="404"/>
      <c r="F5063" s="379"/>
    </row>
    <row r="5064" spans="2:6" ht="15" customHeight="1" thickBot="1">
      <c r="B5064" s="404"/>
      <c r="C5064" s="379"/>
      <c r="D5064" s="419"/>
      <c r="E5064" s="404"/>
      <c r="F5064" s="379"/>
    </row>
    <row r="5065" spans="2:6" ht="15" customHeight="1" thickBot="1">
      <c r="B5065" s="404"/>
      <c r="C5065" s="379"/>
      <c r="D5065" s="419"/>
      <c r="E5065" s="404"/>
      <c r="F5065" s="379"/>
    </row>
    <row r="5066" spans="2:6" ht="15" customHeight="1" thickBot="1">
      <c r="B5066" s="404"/>
      <c r="C5066" s="379"/>
      <c r="D5066" s="419"/>
      <c r="E5066" s="404"/>
      <c r="F5066" s="379"/>
    </row>
    <row r="5067" spans="2:6" ht="15" customHeight="1" thickBot="1">
      <c r="B5067" s="404"/>
      <c r="C5067" s="379"/>
      <c r="D5067" s="419"/>
      <c r="E5067" s="404"/>
      <c r="F5067" s="379"/>
    </row>
    <row r="5068" spans="2:6" ht="15" customHeight="1" thickBot="1">
      <c r="B5068" s="404"/>
      <c r="C5068" s="379"/>
      <c r="D5068" s="419"/>
      <c r="E5068" s="404"/>
      <c r="F5068" s="379"/>
    </row>
    <row r="5069" spans="2:6" ht="15" customHeight="1" thickBot="1">
      <c r="B5069" s="404"/>
      <c r="C5069" s="379"/>
      <c r="D5069" s="419"/>
      <c r="E5069" s="404"/>
      <c r="F5069" s="379"/>
    </row>
    <row r="5070" spans="2:6" ht="15" customHeight="1" thickBot="1">
      <c r="B5070" s="404"/>
      <c r="C5070" s="379"/>
      <c r="D5070" s="419"/>
      <c r="E5070" s="404"/>
      <c r="F5070" s="379"/>
    </row>
    <row r="5071" spans="2:6" ht="15" customHeight="1" thickBot="1">
      <c r="B5071" s="404"/>
      <c r="C5071" s="379"/>
      <c r="D5071" s="419"/>
      <c r="E5071" s="404"/>
      <c r="F5071" s="379"/>
    </row>
    <row r="5072" spans="2:6" ht="15" customHeight="1" thickBot="1">
      <c r="B5072" s="404"/>
      <c r="C5072" s="379"/>
      <c r="D5072" s="419"/>
      <c r="E5072" s="404"/>
      <c r="F5072" s="379"/>
    </row>
    <row r="5073" spans="2:6" ht="15" customHeight="1" thickBot="1">
      <c r="B5073" s="404"/>
      <c r="C5073" s="379"/>
      <c r="D5073" s="419"/>
      <c r="E5073" s="404"/>
      <c r="F5073" s="379"/>
    </row>
    <row r="5074" spans="2:6" ht="15" customHeight="1" thickBot="1">
      <c r="B5074" s="404"/>
      <c r="C5074" s="379"/>
      <c r="D5074" s="419"/>
      <c r="E5074" s="404"/>
      <c r="F5074" s="379"/>
    </row>
    <row r="5075" spans="2:6" ht="15" customHeight="1" thickBot="1">
      <c r="B5075" s="404"/>
      <c r="C5075" s="379"/>
      <c r="D5075" s="419"/>
      <c r="E5075" s="404"/>
      <c r="F5075" s="379"/>
    </row>
    <row r="5076" spans="2:6" ht="15" customHeight="1" thickBot="1">
      <c r="B5076" s="404"/>
      <c r="C5076" s="379"/>
      <c r="D5076" s="419"/>
      <c r="E5076" s="404"/>
      <c r="F5076" s="379"/>
    </row>
    <row r="5077" spans="2:6" ht="15" customHeight="1" thickBot="1">
      <c r="B5077" s="404"/>
      <c r="C5077" s="379"/>
      <c r="D5077" s="419"/>
      <c r="E5077" s="404"/>
      <c r="F5077" s="379"/>
    </row>
    <row r="5078" spans="2:6" ht="15" customHeight="1" thickBot="1">
      <c r="B5078" s="404"/>
      <c r="C5078" s="379"/>
      <c r="D5078" s="419"/>
      <c r="E5078" s="404"/>
      <c r="F5078" s="379"/>
    </row>
    <row r="5079" spans="2:6" ht="15" customHeight="1" thickBot="1">
      <c r="B5079" s="404"/>
      <c r="C5079" s="379"/>
      <c r="D5079" s="419"/>
      <c r="E5079" s="404"/>
      <c r="F5079" s="379"/>
    </row>
    <row r="5080" spans="2:6" ht="15" customHeight="1" thickBot="1">
      <c r="B5080" s="404"/>
      <c r="C5080" s="379"/>
      <c r="D5080" s="419"/>
      <c r="E5080" s="404"/>
      <c r="F5080" s="379"/>
    </row>
    <row r="5081" spans="2:6" ht="15" customHeight="1" thickBot="1">
      <c r="B5081" s="404"/>
      <c r="C5081" s="379"/>
      <c r="D5081" s="419"/>
      <c r="E5081" s="404"/>
      <c r="F5081" s="379"/>
    </row>
    <row r="5082" spans="2:6" ht="15" customHeight="1" thickBot="1">
      <c r="B5082" s="404"/>
      <c r="C5082" s="379"/>
      <c r="D5082" s="419"/>
      <c r="E5082" s="404"/>
      <c r="F5082" s="379"/>
    </row>
    <row r="5083" spans="2:6" ht="15" customHeight="1" thickBot="1">
      <c r="B5083" s="404"/>
      <c r="C5083" s="379"/>
      <c r="D5083" s="419"/>
      <c r="E5083" s="404"/>
      <c r="F5083" s="379"/>
    </row>
    <row r="5084" spans="2:6" ht="15" customHeight="1" thickBot="1">
      <c r="B5084" s="404"/>
      <c r="C5084" s="379"/>
      <c r="D5084" s="419"/>
      <c r="E5084" s="404"/>
      <c r="F5084" s="379"/>
    </row>
    <row r="5085" spans="2:6" ht="15" customHeight="1" thickBot="1">
      <c r="B5085" s="404"/>
      <c r="C5085" s="379"/>
      <c r="D5085" s="419"/>
      <c r="E5085" s="404"/>
      <c r="F5085" s="379"/>
    </row>
    <row r="5086" spans="2:6" ht="15" customHeight="1" thickBot="1">
      <c r="B5086" s="404"/>
      <c r="C5086" s="379"/>
      <c r="D5086" s="419"/>
      <c r="E5086" s="404"/>
      <c r="F5086" s="379"/>
    </row>
    <row r="5087" spans="2:6" ht="15" customHeight="1" thickBot="1">
      <c r="B5087" s="404"/>
      <c r="C5087" s="379"/>
      <c r="D5087" s="419"/>
      <c r="E5087" s="404"/>
      <c r="F5087" s="379"/>
    </row>
    <row r="5088" spans="2:6" ht="15" customHeight="1" thickBot="1">
      <c r="B5088" s="404"/>
      <c r="C5088" s="379"/>
      <c r="D5088" s="419"/>
      <c r="E5088" s="404"/>
      <c r="F5088" s="379"/>
    </row>
    <row r="5089" spans="2:6" ht="15" customHeight="1" thickBot="1">
      <c r="B5089" s="404"/>
      <c r="C5089" s="379"/>
      <c r="D5089" s="419"/>
      <c r="E5089" s="404"/>
      <c r="F5089" s="379"/>
    </row>
    <row r="5090" spans="2:6" ht="15" customHeight="1" thickBot="1">
      <c r="B5090" s="404"/>
      <c r="C5090" s="379"/>
      <c r="D5090" s="419"/>
      <c r="E5090" s="404"/>
      <c r="F5090" s="379"/>
    </row>
    <row r="5091" spans="2:6" ht="15" customHeight="1" thickBot="1">
      <c r="B5091" s="404"/>
      <c r="C5091" s="379"/>
      <c r="D5091" s="419"/>
      <c r="E5091" s="404"/>
      <c r="F5091" s="379"/>
    </row>
    <row r="5092" spans="2:6" ht="15" customHeight="1" thickBot="1">
      <c r="B5092" s="404"/>
      <c r="C5092" s="379"/>
      <c r="D5092" s="419"/>
      <c r="E5092" s="404"/>
      <c r="F5092" s="379"/>
    </row>
    <row r="5093" spans="2:6" ht="15" customHeight="1" thickBot="1">
      <c r="B5093" s="404"/>
      <c r="C5093" s="379"/>
      <c r="D5093" s="419"/>
      <c r="E5093" s="404"/>
      <c r="F5093" s="379"/>
    </row>
    <row r="5094" spans="2:6" ht="15" customHeight="1" thickBot="1">
      <c r="B5094" s="404"/>
      <c r="C5094" s="379"/>
      <c r="D5094" s="419"/>
      <c r="E5094" s="404"/>
      <c r="F5094" s="379"/>
    </row>
    <row r="5095" spans="2:6" ht="15" customHeight="1" thickBot="1">
      <c r="B5095" s="404"/>
      <c r="C5095" s="379"/>
      <c r="D5095" s="419"/>
      <c r="E5095" s="404"/>
      <c r="F5095" s="379"/>
    </row>
    <row r="5096" spans="2:6" ht="15" customHeight="1" thickBot="1">
      <c r="B5096" s="404"/>
      <c r="C5096" s="379"/>
      <c r="D5096" s="419"/>
      <c r="E5096" s="404"/>
      <c r="F5096" s="379"/>
    </row>
    <row r="5097" spans="2:6" ht="15" customHeight="1" thickBot="1">
      <c r="B5097" s="404"/>
      <c r="C5097" s="379"/>
      <c r="D5097" s="419"/>
      <c r="E5097" s="404"/>
      <c r="F5097" s="379"/>
    </row>
    <row r="5098" spans="2:6" ht="15" customHeight="1" thickBot="1">
      <c r="B5098" s="404"/>
      <c r="C5098" s="379"/>
      <c r="D5098" s="419"/>
      <c r="E5098" s="404"/>
      <c r="F5098" s="379"/>
    </row>
    <row r="5099" spans="2:6" ht="15" customHeight="1" thickBot="1">
      <c r="B5099" s="404"/>
      <c r="C5099" s="379"/>
      <c r="D5099" s="419"/>
      <c r="E5099" s="404"/>
      <c r="F5099" s="379"/>
    </row>
    <row r="5100" spans="2:6" ht="15" customHeight="1" thickBot="1">
      <c r="B5100" s="404"/>
      <c r="C5100" s="379"/>
      <c r="D5100" s="419"/>
      <c r="E5100" s="404"/>
      <c r="F5100" s="379"/>
    </row>
    <row r="5101" spans="2:6" ht="15" customHeight="1" thickBot="1">
      <c r="B5101" s="404"/>
      <c r="C5101" s="379"/>
      <c r="D5101" s="419"/>
      <c r="E5101" s="404"/>
      <c r="F5101" s="379"/>
    </row>
    <row r="5102" spans="2:6" ht="15" customHeight="1" thickBot="1">
      <c r="B5102" s="404"/>
      <c r="C5102" s="379"/>
      <c r="D5102" s="419"/>
      <c r="E5102" s="404"/>
      <c r="F5102" s="379"/>
    </row>
    <row r="5103" spans="2:6" ht="15" customHeight="1" thickBot="1">
      <c r="B5103" s="404"/>
      <c r="C5103" s="379"/>
      <c r="D5103" s="419"/>
      <c r="E5103" s="404"/>
      <c r="F5103" s="379"/>
    </row>
    <row r="5104" spans="2:6" ht="15" customHeight="1" thickBot="1">
      <c r="B5104" s="404"/>
      <c r="C5104" s="379"/>
      <c r="D5104" s="419"/>
      <c r="E5104" s="404"/>
      <c r="F5104" s="379"/>
    </row>
    <row r="5105" spans="2:6" ht="15" customHeight="1" thickBot="1">
      <c r="B5105" s="404"/>
      <c r="C5105" s="379"/>
      <c r="D5105" s="419"/>
      <c r="E5105" s="404"/>
      <c r="F5105" s="379"/>
    </row>
    <row r="5106" spans="2:6" ht="15" customHeight="1" thickBot="1">
      <c r="B5106" s="404"/>
      <c r="C5106" s="379"/>
      <c r="D5106" s="419"/>
      <c r="E5106" s="404"/>
      <c r="F5106" s="379"/>
    </row>
    <row r="5107" spans="2:6" ht="15" customHeight="1" thickBot="1">
      <c r="B5107" s="404"/>
      <c r="C5107" s="379"/>
      <c r="D5107" s="419"/>
      <c r="E5107" s="404"/>
      <c r="F5107" s="379"/>
    </row>
    <row r="5108" spans="2:6" ht="15" customHeight="1" thickBot="1">
      <c r="B5108" s="404"/>
      <c r="C5108" s="379"/>
      <c r="D5108" s="419"/>
      <c r="E5108" s="404"/>
      <c r="F5108" s="379"/>
    </row>
    <row r="5109" spans="2:6" ht="15" customHeight="1" thickBot="1">
      <c r="B5109" s="404"/>
      <c r="C5109" s="379"/>
      <c r="D5109" s="419"/>
      <c r="E5109" s="404"/>
      <c r="F5109" s="379"/>
    </row>
    <row r="5110" spans="2:6" ht="15" customHeight="1" thickBot="1">
      <c r="B5110" s="404"/>
      <c r="C5110" s="379"/>
      <c r="D5110" s="419"/>
      <c r="E5110" s="404"/>
      <c r="F5110" s="379"/>
    </row>
    <row r="5111" spans="2:6" ht="15" customHeight="1" thickBot="1">
      <c r="B5111" s="404"/>
      <c r="C5111" s="379"/>
      <c r="D5111" s="419"/>
      <c r="E5111" s="404"/>
      <c r="F5111" s="379"/>
    </row>
    <row r="5112" spans="2:6" ht="15" customHeight="1" thickBot="1">
      <c r="B5112" s="404"/>
      <c r="C5112" s="379"/>
      <c r="D5112" s="419"/>
      <c r="E5112" s="404"/>
      <c r="F5112" s="379"/>
    </row>
    <row r="5113" spans="2:6" ht="15" customHeight="1" thickBot="1">
      <c r="B5113" s="404"/>
      <c r="C5113" s="379"/>
      <c r="D5113" s="419"/>
      <c r="E5113" s="404"/>
      <c r="F5113" s="379"/>
    </row>
    <row r="5114" spans="2:6" ht="15" customHeight="1" thickBot="1">
      <c r="B5114" s="404"/>
      <c r="C5114" s="379"/>
      <c r="D5114" s="419"/>
      <c r="E5114" s="404"/>
      <c r="F5114" s="379"/>
    </row>
    <row r="5115" spans="2:6" ht="15" customHeight="1" thickBot="1">
      <c r="B5115" s="404"/>
      <c r="C5115" s="379"/>
      <c r="D5115" s="419"/>
      <c r="E5115" s="404"/>
      <c r="F5115" s="379"/>
    </row>
    <row r="5116" spans="2:6" ht="15" customHeight="1" thickBot="1">
      <c r="B5116" s="404"/>
      <c r="C5116" s="379"/>
      <c r="D5116" s="419"/>
      <c r="E5116" s="404"/>
      <c r="F5116" s="379"/>
    </row>
    <row r="5117" spans="2:6" ht="15" customHeight="1" thickBot="1">
      <c r="B5117" s="404"/>
      <c r="C5117" s="379"/>
      <c r="D5117" s="419"/>
      <c r="E5117" s="404"/>
      <c r="F5117" s="379"/>
    </row>
    <row r="5118" spans="2:6" ht="15" customHeight="1" thickBot="1">
      <c r="B5118" s="404"/>
      <c r="C5118" s="379"/>
      <c r="D5118" s="419"/>
      <c r="E5118" s="404"/>
      <c r="F5118" s="379"/>
    </row>
    <row r="5119" spans="2:6" ht="15" customHeight="1" thickBot="1">
      <c r="B5119" s="404"/>
      <c r="C5119" s="379"/>
      <c r="D5119" s="419"/>
      <c r="E5119" s="404"/>
      <c r="F5119" s="379"/>
    </row>
    <row r="5120" spans="2:6" ht="15" customHeight="1" thickBot="1">
      <c r="B5120" s="404"/>
      <c r="C5120" s="379"/>
      <c r="D5120" s="419"/>
      <c r="E5120" s="404"/>
      <c r="F5120" s="379"/>
    </row>
    <row r="5121" spans="2:6" ht="15" customHeight="1" thickBot="1">
      <c r="B5121" s="404"/>
      <c r="C5121" s="379"/>
      <c r="D5121" s="419"/>
      <c r="E5121" s="404"/>
      <c r="F5121" s="379"/>
    </row>
    <row r="5122" spans="2:6" ht="15" customHeight="1" thickBot="1">
      <c r="B5122" s="404"/>
      <c r="C5122" s="379"/>
      <c r="D5122" s="419"/>
      <c r="E5122" s="404"/>
      <c r="F5122" s="379"/>
    </row>
    <row r="5123" spans="2:6" ht="15" customHeight="1" thickBot="1">
      <c r="B5123" s="404"/>
      <c r="C5123" s="379"/>
      <c r="D5123" s="419"/>
      <c r="E5123" s="404"/>
      <c r="F5123" s="379"/>
    </row>
    <row r="5124" spans="2:6" ht="15" customHeight="1" thickBot="1">
      <c r="B5124" s="404"/>
      <c r="C5124" s="379"/>
      <c r="D5124" s="419"/>
      <c r="E5124" s="404"/>
      <c r="F5124" s="379"/>
    </row>
    <row r="5125" spans="2:6" ht="15" customHeight="1" thickBot="1">
      <c r="B5125" s="404"/>
      <c r="C5125" s="379"/>
      <c r="D5125" s="419"/>
      <c r="E5125" s="404"/>
      <c r="F5125" s="379"/>
    </row>
    <row r="5126" spans="2:6" ht="15" customHeight="1" thickBot="1">
      <c r="B5126" s="404"/>
      <c r="C5126" s="379"/>
      <c r="D5126" s="419"/>
      <c r="E5126" s="404"/>
      <c r="F5126" s="379"/>
    </row>
    <row r="5127" spans="2:6" ht="15" customHeight="1" thickBot="1">
      <c r="B5127" s="404"/>
      <c r="C5127" s="379"/>
      <c r="D5127" s="419"/>
      <c r="E5127" s="404"/>
      <c r="F5127" s="379"/>
    </row>
    <row r="5128" spans="2:6" ht="15" customHeight="1" thickBot="1">
      <c r="B5128" s="404"/>
      <c r="C5128" s="379"/>
      <c r="D5128" s="419"/>
      <c r="E5128" s="404"/>
      <c r="F5128" s="379"/>
    </row>
    <row r="5129" spans="2:6" ht="15" customHeight="1" thickBot="1">
      <c r="B5129" s="404"/>
      <c r="C5129" s="379"/>
      <c r="D5129" s="419"/>
      <c r="E5129" s="404"/>
      <c r="F5129" s="379"/>
    </row>
    <row r="5130" spans="2:6" ht="15" customHeight="1" thickBot="1">
      <c r="B5130" s="404"/>
      <c r="C5130" s="379"/>
      <c r="D5130" s="419"/>
      <c r="E5130" s="404"/>
      <c r="F5130" s="379"/>
    </row>
    <row r="5131" spans="2:6" ht="15" customHeight="1" thickBot="1">
      <c r="B5131" s="404"/>
      <c r="C5131" s="379"/>
      <c r="D5131" s="419"/>
      <c r="E5131" s="404"/>
      <c r="F5131" s="379"/>
    </row>
    <row r="5132" spans="2:6" ht="15" customHeight="1" thickBot="1">
      <c r="B5132" s="404"/>
      <c r="C5132" s="379"/>
      <c r="D5132" s="419"/>
      <c r="E5132" s="404"/>
      <c r="F5132" s="379"/>
    </row>
    <row r="5133" spans="2:6" ht="15" customHeight="1" thickBot="1">
      <c r="B5133" s="404"/>
      <c r="C5133" s="379"/>
      <c r="D5133" s="419"/>
      <c r="E5133" s="404"/>
      <c r="F5133" s="379"/>
    </row>
    <row r="5134" spans="2:6" ht="15" customHeight="1" thickBot="1">
      <c r="B5134" s="404"/>
      <c r="C5134" s="379"/>
      <c r="D5134" s="419"/>
      <c r="E5134" s="404"/>
      <c r="F5134" s="379"/>
    </row>
    <row r="5135" spans="2:6" ht="15" customHeight="1" thickBot="1">
      <c r="B5135" s="404"/>
      <c r="C5135" s="379"/>
      <c r="D5135" s="419"/>
      <c r="E5135" s="404"/>
      <c r="F5135" s="379"/>
    </row>
    <row r="5136" spans="2:6" ht="15" customHeight="1" thickBot="1">
      <c r="B5136" s="404"/>
      <c r="C5136" s="379"/>
      <c r="D5136" s="419"/>
      <c r="E5136" s="404"/>
      <c r="F5136" s="379"/>
    </row>
    <row r="5137" spans="2:6" ht="15" customHeight="1" thickBot="1">
      <c r="B5137" s="404"/>
      <c r="C5137" s="379"/>
      <c r="D5137" s="419"/>
      <c r="E5137" s="404"/>
      <c r="F5137" s="379"/>
    </row>
    <row r="5138" spans="2:6" ht="15" customHeight="1" thickBot="1">
      <c r="B5138" s="404"/>
      <c r="C5138" s="379"/>
      <c r="D5138" s="419"/>
      <c r="E5138" s="404"/>
      <c r="F5138" s="379"/>
    </row>
    <row r="5139" spans="2:6" ht="15" customHeight="1" thickBot="1">
      <c r="B5139" s="404"/>
      <c r="C5139" s="379"/>
      <c r="D5139" s="419"/>
      <c r="E5139" s="404"/>
      <c r="F5139" s="379"/>
    </row>
    <row r="5140" spans="2:6" ht="15" customHeight="1" thickBot="1">
      <c r="B5140" s="404"/>
      <c r="C5140" s="379"/>
      <c r="D5140" s="419"/>
      <c r="E5140" s="404"/>
      <c r="F5140" s="379"/>
    </row>
    <row r="5141" spans="2:6" ht="15" customHeight="1" thickBot="1">
      <c r="B5141" s="404"/>
      <c r="C5141" s="379"/>
      <c r="D5141" s="419"/>
      <c r="E5141" s="404"/>
      <c r="F5141" s="379"/>
    </row>
    <row r="5142" spans="2:6" ht="15" customHeight="1" thickBot="1">
      <c r="B5142" s="404"/>
      <c r="C5142" s="379"/>
      <c r="D5142" s="419"/>
      <c r="E5142" s="404"/>
      <c r="F5142" s="379"/>
    </row>
    <row r="5143" spans="2:6" ht="15" customHeight="1" thickBot="1">
      <c r="B5143" s="404"/>
      <c r="C5143" s="379"/>
      <c r="D5143" s="419"/>
      <c r="E5143" s="404"/>
      <c r="F5143" s="379"/>
    </row>
    <row r="5144" spans="2:6" ht="15" customHeight="1" thickBot="1">
      <c r="B5144" s="404"/>
      <c r="C5144" s="379"/>
      <c r="D5144" s="419"/>
      <c r="E5144" s="404"/>
      <c r="F5144" s="379"/>
    </row>
    <row r="5145" spans="2:6" ht="15" customHeight="1" thickBot="1">
      <c r="B5145" s="404"/>
      <c r="C5145" s="379"/>
      <c r="D5145" s="419"/>
      <c r="E5145" s="404"/>
      <c r="F5145" s="379"/>
    </row>
    <row r="5146" spans="2:6" ht="15" customHeight="1" thickBot="1">
      <c r="B5146" s="404"/>
      <c r="C5146" s="379"/>
      <c r="D5146" s="419"/>
      <c r="E5146" s="404"/>
      <c r="F5146" s="379"/>
    </row>
    <row r="5147" spans="2:6" ht="15" customHeight="1" thickBot="1">
      <c r="B5147" s="404"/>
      <c r="C5147" s="379"/>
      <c r="D5147" s="419"/>
      <c r="E5147" s="404"/>
      <c r="F5147" s="379"/>
    </row>
    <row r="5148" spans="2:6" ht="15" customHeight="1" thickBot="1">
      <c r="B5148" s="404"/>
      <c r="C5148" s="379"/>
      <c r="D5148" s="419"/>
      <c r="E5148" s="404"/>
      <c r="F5148" s="379"/>
    </row>
    <row r="5149" spans="2:6" ht="15" customHeight="1" thickBot="1">
      <c r="B5149" s="404"/>
      <c r="C5149" s="379"/>
      <c r="D5149" s="419"/>
      <c r="E5149" s="404"/>
      <c r="F5149" s="379"/>
    </row>
    <row r="5150" spans="2:6" ht="15" customHeight="1" thickBot="1">
      <c r="B5150" s="404"/>
      <c r="C5150" s="379"/>
      <c r="D5150" s="419"/>
      <c r="E5150" s="404"/>
      <c r="F5150" s="379"/>
    </row>
    <row r="5151" spans="2:6" ht="15" customHeight="1" thickBot="1">
      <c r="B5151" s="404"/>
      <c r="C5151" s="379"/>
      <c r="D5151" s="419"/>
      <c r="E5151" s="404"/>
      <c r="F5151" s="379"/>
    </row>
    <row r="5152" spans="2:6" ht="15" customHeight="1" thickBot="1">
      <c r="B5152" s="404"/>
      <c r="C5152" s="379"/>
      <c r="D5152" s="419"/>
      <c r="E5152" s="404"/>
      <c r="F5152" s="379"/>
    </row>
    <row r="5153" spans="2:6" ht="15" customHeight="1" thickBot="1">
      <c r="B5153" s="404"/>
      <c r="C5153" s="379"/>
      <c r="D5153" s="419"/>
      <c r="E5153" s="404"/>
      <c r="F5153" s="379"/>
    </row>
    <row r="5154" spans="2:6" ht="15" customHeight="1" thickBot="1">
      <c r="B5154" s="404"/>
      <c r="C5154" s="379"/>
      <c r="D5154" s="419"/>
      <c r="E5154" s="404"/>
      <c r="F5154" s="379"/>
    </row>
    <row r="5155" spans="2:6" ht="15" customHeight="1" thickBot="1">
      <c r="B5155" s="404"/>
      <c r="C5155" s="379"/>
      <c r="D5155" s="419"/>
      <c r="E5155" s="404"/>
      <c r="F5155" s="379"/>
    </row>
    <row r="5156" spans="2:6" ht="15" customHeight="1" thickBot="1">
      <c r="B5156" s="404"/>
      <c r="C5156" s="379"/>
      <c r="D5156" s="419"/>
      <c r="E5156" s="404"/>
      <c r="F5156" s="379"/>
    </row>
    <row r="5157" spans="2:6" ht="15" customHeight="1" thickBot="1">
      <c r="B5157" s="404"/>
      <c r="C5157" s="379"/>
      <c r="D5157" s="419"/>
      <c r="E5157" s="404"/>
      <c r="F5157" s="379"/>
    </row>
    <row r="5158" spans="2:6" ht="15" customHeight="1" thickBot="1">
      <c r="B5158" s="404"/>
      <c r="C5158" s="379"/>
      <c r="D5158" s="419"/>
      <c r="E5158" s="404"/>
      <c r="F5158" s="379"/>
    </row>
    <row r="5159" spans="2:6" ht="15" customHeight="1" thickBot="1">
      <c r="B5159" s="404"/>
      <c r="C5159" s="379"/>
      <c r="D5159" s="419"/>
      <c r="E5159" s="404"/>
      <c r="F5159" s="379"/>
    </row>
    <row r="5160" spans="2:6" ht="15" customHeight="1" thickBot="1">
      <c r="B5160" s="404"/>
      <c r="C5160" s="379"/>
      <c r="D5160" s="419"/>
      <c r="E5160" s="404"/>
      <c r="F5160" s="379"/>
    </row>
    <row r="5161" spans="2:6" ht="15" customHeight="1" thickBot="1">
      <c r="B5161" s="404"/>
      <c r="C5161" s="379"/>
      <c r="D5161" s="419"/>
      <c r="E5161" s="404"/>
      <c r="F5161" s="379"/>
    </row>
    <row r="5162" spans="2:6" ht="15" customHeight="1" thickBot="1">
      <c r="B5162" s="404"/>
      <c r="C5162" s="379"/>
      <c r="D5162" s="419"/>
      <c r="E5162" s="404"/>
      <c r="F5162" s="379"/>
    </row>
    <row r="5163" spans="2:6" ht="15" customHeight="1" thickBot="1">
      <c r="B5163" s="404"/>
      <c r="C5163" s="379"/>
      <c r="D5163" s="419"/>
      <c r="E5163" s="404"/>
      <c r="F5163" s="379"/>
    </row>
    <row r="5164" spans="2:6" ht="15" customHeight="1" thickBot="1">
      <c r="B5164" s="404"/>
      <c r="C5164" s="379"/>
      <c r="D5164" s="419"/>
      <c r="E5164" s="404"/>
      <c r="F5164" s="379"/>
    </row>
    <row r="5165" spans="2:6" ht="15" customHeight="1" thickBot="1">
      <c r="B5165" s="404"/>
      <c r="C5165" s="379"/>
      <c r="D5165" s="419"/>
      <c r="E5165" s="404"/>
      <c r="F5165" s="379"/>
    </row>
    <row r="5166" spans="2:6" ht="15" customHeight="1" thickBot="1">
      <c r="B5166" s="404"/>
      <c r="C5166" s="379"/>
      <c r="D5166" s="419"/>
      <c r="E5166" s="404"/>
      <c r="F5166" s="379"/>
    </row>
    <row r="5167" spans="2:6" ht="15" customHeight="1" thickBot="1">
      <c r="B5167" s="404"/>
      <c r="C5167" s="379"/>
      <c r="D5167" s="419"/>
      <c r="E5167" s="404"/>
      <c r="F5167" s="379"/>
    </row>
    <row r="5168" spans="2:6" ht="15" customHeight="1" thickBot="1">
      <c r="B5168" s="404"/>
      <c r="C5168" s="379"/>
      <c r="D5168" s="419"/>
      <c r="E5168" s="404"/>
      <c r="F5168" s="379"/>
    </row>
    <row r="5169" spans="2:6" ht="15" customHeight="1" thickBot="1">
      <c r="B5169" s="404"/>
      <c r="C5169" s="379"/>
      <c r="D5169" s="419"/>
      <c r="E5169" s="404"/>
      <c r="F5169" s="379"/>
    </row>
    <row r="5170" spans="2:6" ht="15" customHeight="1" thickBot="1">
      <c r="B5170" s="404"/>
      <c r="C5170" s="379"/>
      <c r="D5170" s="419"/>
      <c r="E5170" s="404"/>
      <c r="F5170" s="379"/>
    </row>
    <row r="5171" spans="2:6" ht="15" customHeight="1" thickBot="1">
      <c r="B5171" s="404"/>
      <c r="C5171" s="379"/>
      <c r="D5171" s="419"/>
      <c r="E5171" s="404"/>
      <c r="F5171" s="379"/>
    </row>
    <row r="5172" spans="2:6" ht="15" customHeight="1" thickBot="1">
      <c r="B5172" s="404"/>
      <c r="C5172" s="379"/>
      <c r="D5172" s="419"/>
      <c r="E5172" s="404"/>
      <c r="F5172" s="379"/>
    </row>
    <row r="5173" spans="2:6" ht="15" customHeight="1" thickBot="1">
      <c r="B5173" s="404"/>
      <c r="C5173" s="379"/>
      <c r="D5173" s="419"/>
      <c r="E5173" s="404"/>
      <c r="F5173" s="379"/>
    </row>
    <row r="5174" spans="2:6" ht="15" customHeight="1" thickBot="1">
      <c r="B5174" s="404"/>
      <c r="C5174" s="379"/>
      <c r="D5174" s="419"/>
      <c r="E5174" s="404"/>
      <c r="F5174" s="379"/>
    </row>
    <row r="5175" spans="2:6" ht="15" customHeight="1" thickBot="1">
      <c r="B5175" s="404"/>
      <c r="C5175" s="379"/>
      <c r="D5175" s="419"/>
      <c r="E5175" s="404"/>
      <c r="F5175" s="379"/>
    </row>
    <row r="5176" spans="2:6" ht="15" customHeight="1" thickBot="1">
      <c r="B5176" s="404"/>
      <c r="C5176" s="379"/>
      <c r="D5176" s="419"/>
      <c r="E5176" s="404"/>
      <c r="F5176" s="379"/>
    </row>
    <row r="5177" spans="2:6" ht="15" customHeight="1" thickBot="1">
      <c r="B5177" s="404"/>
      <c r="C5177" s="379"/>
      <c r="D5177" s="419"/>
      <c r="E5177" s="404"/>
      <c r="F5177" s="379"/>
    </row>
    <row r="5178" spans="2:6" ht="15" customHeight="1" thickBot="1">
      <c r="B5178" s="404"/>
      <c r="C5178" s="379"/>
      <c r="D5178" s="419"/>
      <c r="E5178" s="404"/>
      <c r="F5178" s="379"/>
    </row>
    <row r="5179" spans="2:6" ht="15" customHeight="1" thickBot="1">
      <c r="B5179" s="404"/>
      <c r="C5179" s="379"/>
      <c r="D5179" s="419"/>
      <c r="E5179" s="404"/>
      <c r="F5179" s="379"/>
    </row>
    <row r="5180" spans="2:6" ht="15" customHeight="1" thickBot="1">
      <c r="B5180" s="404"/>
      <c r="C5180" s="379"/>
      <c r="D5180" s="419"/>
      <c r="E5180" s="404"/>
      <c r="F5180" s="379"/>
    </row>
    <row r="5181" spans="2:6" ht="15" customHeight="1" thickBot="1">
      <c r="B5181" s="404"/>
      <c r="C5181" s="379"/>
      <c r="D5181" s="419"/>
      <c r="E5181" s="404"/>
      <c r="F5181" s="379"/>
    </row>
    <row r="5182" spans="2:6" ht="15" customHeight="1" thickBot="1">
      <c r="B5182" s="404"/>
      <c r="C5182" s="379"/>
      <c r="D5182" s="419"/>
      <c r="E5182" s="404"/>
      <c r="F5182" s="379"/>
    </row>
    <row r="5183" spans="2:6" ht="15" customHeight="1" thickBot="1">
      <c r="B5183" s="404"/>
      <c r="C5183" s="379"/>
      <c r="D5183" s="419"/>
      <c r="E5183" s="404"/>
      <c r="F5183" s="379"/>
    </row>
    <row r="5184" spans="2:6" ht="15" customHeight="1" thickBot="1">
      <c r="B5184" s="404"/>
      <c r="C5184" s="379"/>
      <c r="D5184" s="419"/>
      <c r="E5184" s="404"/>
      <c r="F5184" s="379"/>
    </row>
    <row r="5185" spans="2:6" ht="15" customHeight="1" thickBot="1">
      <c r="B5185" s="404"/>
      <c r="C5185" s="379"/>
      <c r="D5185" s="419"/>
      <c r="E5185" s="404"/>
      <c r="F5185" s="379"/>
    </row>
    <row r="5186" spans="2:6" ht="15" customHeight="1" thickBot="1">
      <c r="B5186" s="404"/>
      <c r="C5186" s="379"/>
      <c r="D5186" s="419"/>
      <c r="E5186" s="404"/>
      <c r="F5186" s="379"/>
    </row>
    <row r="5187" spans="2:6" ht="15" customHeight="1" thickBot="1">
      <c r="B5187" s="404"/>
      <c r="C5187" s="379"/>
      <c r="D5187" s="419"/>
      <c r="E5187" s="404"/>
      <c r="F5187" s="379"/>
    </row>
    <row r="5188" spans="2:6" ht="15" customHeight="1" thickBot="1">
      <c r="B5188" s="404"/>
      <c r="C5188" s="379"/>
      <c r="D5188" s="419"/>
      <c r="E5188" s="404"/>
      <c r="F5188" s="379"/>
    </row>
    <row r="5189" spans="2:6" ht="15" customHeight="1" thickBot="1">
      <c r="B5189" s="404"/>
      <c r="C5189" s="379"/>
      <c r="D5189" s="419"/>
      <c r="E5189" s="404"/>
      <c r="F5189" s="379"/>
    </row>
    <row r="5190" spans="2:6" ht="15" customHeight="1" thickBot="1">
      <c r="B5190" s="404"/>
      <c r="C5190" s="379"/>
      <c r="D5190" s="419"/>
      <c r="E5190" s="404"/>
      <c r="F5190" s="379"/>
    </row>
    <row r="5191" spans="2:6" ht="15" customHeight="1" thickBot="1">
      <c r="B5191" s="404"/>
      <c r="C5191" s="379"/>
      <c r="D5191" s="419"/>
      <c r="E5191" s="404"/>
      <c r="F5191" s="379"/>
    </row>
    <row r="5192" spans="2:6" ht="15" customHeight="1" thickBot="1">
      <c r="B5192" s="404"/>
      <c r="C5192" s="379"/>
      <c r="D5192" s="419"/>
      <c r="E5192" s="404"/>
      <c r="F5192" s="379"/>
    </row>
    <row r="5193" spans="2:6" ht="15" customHeight="1" thickBot="1">
      <c r="B5193" s="404"/>
      <c r="C5193" s="379"/>
      <c r="D5193" s="419"/>
      <c r="E5193" s="404"/>
      <c r="F5193" s="379"/>
    </row>
    <row r="5194" spans="2:6" ht="15" customHeight="1" thickBot="1">
      <c r="B5194" s="404"/>
      <c r="C5194" s="379"/>
      <c r="D5194" s="419"/>
      <c r="E5194" s="404"/>
      <c r="F5194" s="379"/>
    </row>
    <row r="5195" spans="2:6" ht="15" customHeight="1" thickBot="1">
      <c r="B5195" s="404"/>
      <c r="C5195" s="379"/>
      <c r="D5195" s="419"/>
      <c r="E5195" s="404"/>
      <c r="F5195" s="379"/>
    </row>
    <row r="5196" spans="2:6" ht="15" customHeight="1" thickBot="1">
      <c r="B5196" s="404"/>
      <c r="C5196" s="379"/>
      <c r="D5196" s="419"/>
      <c r="E5196" s="404"/>
      <c r="F5196" s="379"/>
    </row>
    <row r="5197" spans="2:6" ht="15" customHeight="1" thickBot="1">
      <c r="B5197" s="404"/>
      <c r="C5197" s="379"/>
      <c r="D5197" s="419"/>
      <c r="E5197" s="404"/>
      <c r="F5197" s="379"/>
    </row>
    <row r="5198" spans="2:6" ht="15" customHeight="1" thickBot="1">
      <c r="B5198" s="404"/>
      <c r="C5198" s="379"/>
      <c r="D5198" s="419"/>
      <c r="E5198" s="404"/>
      <c r="F5198" s="379"/>
    </row>
    <row r="5199" spans="2:6" ht="15" customHeight="1" thickBot="1">
      <c r="B5199" s="404"/>
      <c r="C5199" s="379"/>
      <c r="D5199" s="419"/>
      <c r="E5199" s="404"/>
      <c r="F5199" s="379"/>
    </row>
    <row r="5200" spans="2:6" ht="15" customHeight="1" thickBot="1">
      <c r="B5200" s="404"/>
      <c r="C5200" s="379"/>
      <c r="D5200" s="419"/>
      <c r="E5200" s="404"/>
      <c r="F5200" s="379"/>
    </row>
    <row r="5201" spans="2:6" ht="15" customHeight="1" thickBot="1">
      <c r="B5201" s="404"/>
      <c r="C5201" s="379"/>
      <c r="D5201" s="419"/>
      <c r="E5201" s="404"/>
      <c r="F5201" s="379"/>
    </row>
    <row r="5202" spans="2:6" ht="15" customHeight="1" thickBot="1">
      <c r="B5202" s="404"/>
      <c r="C5202" s="379"/>
      <c r="D5202" s="419"/>
      <c r="E5202" s="404"/>
      <c r="F5202" s="379"/>
    </row>
    <row r="5203" spans="2:6" ht="15" customHeight="1" thickBot="1">
      <c r="B5203" s="404"/>
      <c r="C5203" s="379"/>
      <c r="D5203" s="419"/>
      <c r="E5203" s="404"/>
      <c r="F5203" s="379"/>
    </row>
    <row r="5204" spans="2:6" ht="15" customHeight="1" thickBot="1">
      <c r="B5204" s="404"/>
      <c r="C5204" s="379"/>
      <c r="D5204" s="419"/>
      <c r="E5204" s="404"/>
      <c r="F5204" s="379"/>
    </row>
    <row r="5205" spans="2:6" ht="15" customHeight="1" thickBot="1">
      <c r="B5205" s="404"/>
      <c r="C5205" s="379"/>
      <c r="D5205" s="419"/>
      <c r="E5205" s="404"/>
      <c r="F5205" s="379"/>
    </row>
    <row r="5206" spans="2:6" ht="15" customHeight="1" thickBot="1">
      <c r="B5206" s="404"/>
      <c r="C5206" s="379"/>
      <c r="D5206" s="419"/>
      <c r="E5206" s="404"/>
      <c r="F5206" s="379"/>
    </row>
    <row r="5207" spans="2:6" ht="15" customHeight="1" thickBot="1">
      <c r="B5207" s="404"/>
      <c r="C5207" s="379"/>
      <c r="D5207" s="419"/>
      <c r="E5207" s="404"/>
      <c r="F5207" s="379"/>
    </row>
    <row r="5208" spans="2:6" ht="15" customHeight="1" thickBot="1">
      <c r="B5208" s="404"/>
      <c r="C5208" s="379"/>
      <c r="D5208" s="419"/>
      <c r="E5208" s="404"/>
      <c r="F5208" s="379"/>
    </row>
    <row r="5209" spans="2:6" ht="15" customHeight="1" thickBot="1">
      <c r="B5209" s="404"/>
      <c r="C5209" s="379"/>
      <c r="D5209" s="419"/>
      <c r="E5209" s="404"/>
      <c r="F5209" s="379"/>
    </row>
    <row r="5210" spans="2:6" ht="15" customHeight="1" thickBot="1">
      <c r="B5210" s="404"/>
      <c r="C5210" s="379"/>
      <c r="D5210" s="419"/>
      <c r="E5210" s="404"/>
      <c r="F5210" s="379"/>
    </row>
    <row r="5211" spans="2:6" ht="15" customHeight="1" thickBot="1">
      <c r="B5211" s="404"/>
      <c r="C5211" s="379"/>
      <c r="D5211" s="419"/>
      <c r="E5211" s="404"/>
      <c r="F5211" s="379"/>
    </row>
    <row r="5212" spans="2:6" ht="15" customHeight="1" thickBot="1">
      <c r="B5212" s="404"/>
      <c r="C5212" s="379"/>
      <c r="D5212" s="419"/>
      <c r="E5212" s="404"/>
      <c r="F5212" s="379"/>
    </row>
    <row r="5213" spans="2:6" ht="15" customHeight="1" thickBot="1">
      <c r="B5213" s="404"/>
      <c r="C5213" s="379"/>
      <c r="D5213" s="419"/>
      <c r="E5213" s="404"/>
      <c r="F5213" s="379"/>
    </row>
    <row r="5214" spans="2:6" ht="15" customHeight="1" thickBot="1">
      <c r="B5214" s="404"/>
      <c r="C5214" s="379"/>
      <c r="D5214" s="419"/>
      <c r="E5214" s="404"/>
      <c r="F5214" s="379"/>
    </row>
    <row r="5215" spans="2:6" ht="15" customHeight="1" thickBot="1">
      <c r="B5215" s="404"/>
      <c r="C5215" s="379"/>
      <c r="D5215" s="419"/>
      <c r="E5215" s="404"/>
      <c r="F5215" s="379"/>
    </row>
    <row r="5216" spans="2:6" ht="15" customHeight="1" thickBot="1">
      <c r="B5216" s="404"/>
      <c r="C5216" s="379"/>
      <c r="D5216" s="419"/>
      <c r="E5216" s="404"/>
      <c r="F5216" s="379"/>
    </row>
    <row r="5217" spans="2:6" ht="15" customHeight="1" thickBot="1">
      <c r="B5217" s="404"/>
      <c r="C5217" s="379"/>
      <c r="D5217" s="419"/>
      <c r="E5217" s="404"/>
      <c r="F5217" s="379"/>
    </row>
    <row r="5218" spans="2:6" ht="15" customHeight="1" thickBot="1">
      <c r="B5218" s="404"/>
      <c r="C5218" s="379"/>
      <c r="D5218" s="419"/>
      <c r="E5218" s="404"/>
      <c r="F5218" s="379"/>
    </row>
    <row r="5219" spans="2:6" ht="15" customHeight="1" thickBot="1">
      <c r="B5219" s="404"/>
      <c r="C5219" s="379"/>
      <c r="D5219" s="419"/>
      <c r="E5219" s="404"/>
      <c r="F5219" s="379"/>
    </row>
    <row r="5220" spans="2:6" ht="15" customHeight="1" thickBot="1">
      <c r="B5220" s="404"/>
      <c r="C5220" s="379"/>
      <c r="D5220" s="419"/>
      <c r="E5220" s="404"/>
      <c r="F5220" s="379"/>
    </row>
    <row r="5221" spans="2:6" ht="15" customHeight="1" thickBot="1">
      <c r="B5221" s="404"/>
      <c r="C5221" s="379"/>
      <c r="D5221" s="419"/>
      <c r="E5221" s="404"/>
      <c r="F5221" s="379"/>
    </row>
    <row r="5222" spans="2:6" ht="15" customHeight="1" thickBot="1">
      <c r="B5222" s="404"/>
      <c r="C5222" s="379"/>
      <c r="D5222" s="419"/>
      <c r="E5222" s="404"/>
      <c r="F5222" s="379"/>
    </row>
    <row r="5223" spans="2:6" ht="15" customHeight="1" thickBot="1">
      <c r="B5223" s="404"/>
      <c r="C5223" s="379"/>
      <c r="D5223" s="419"/>
      <c r="E5223" s="404"/>
      <c r="F5223" s="379"/>
    </row>
    <row r="5224" spans="2:6" ht="15" customHeight="1" thickBot="1">
      <c r="B5224" s="404"/>
      <c r="C5224" s="379"/>
      <c r="D5224" s="419"/>
      <c r="E5224" s="404"/>
      <c r="F5224" s="379"/>
    </row>
    <row r="5225" spans="2:6" ht="15" customHeight="1" thickBot="1">
      <c r="B5225" s="404"/>
      <c r="C5225" s="379"/>
      <c r="D5225" s="419"/>
      <c r="E5225" s="404"/>
      <c r="F5225" s="379"/>
    </row>
    <row r="5226" spans="2:6" ht="15" customHeight="1" thickBot="1">
      <c r="B5226" s="404"/>
      <c r="C5226" s="379"/>
      <c r="D5226" s="419"/>
      <c r="E5226" s="404"/>
      <c r="F5226" s="379"/>
    </row>
    <row r="5227" spans="2:6" ht="15" customHeight="1" thickBot="1">
      <c r="B5227" s="404"/>
      <c r="C5227" s="379"/>
      <c r="D5227" s="419"/>
      <c r="E5227" s="404"/>
      <c r="F5227" s="379"/>
    </row>
    <row r="5228" spans="2:6" ht="15" customHeight="1" thickBot="1">
      <c r="B5228" s="404"/>
      <c r="C5228" s="379"/>
      <c r="D5228" s="419"/>
      <c r="E5228" s="404"/>
      <c r="F5228" s="379"/>
    </row>
    <row r="5229" spans="2:6" ht="15" customHeight="1" thickBot="1">
      <c r="B5229" s="404"/>
      <c r="C5229" s="379"/>
      <c r="D5229" s="419"/>
      <c r="E5229" s="404"/>
      <c r="F5229" s="379"/>
    </row>
    <row r="5230" spans="2:6" ht="15" customHeight="1" thickBot="1">
      <c r="B5230" s="404"/>
      <c r="C5230" s="379"/>
      <c r="D5230" s="419"/>
      <c r="E5230" s="404"/>
      <c r="F5230" s="379"/>
    </row>
    <row r="5231" spans="2:6" ht="15" customHeight="1" thickBot="1">
      <c r="B5231" s="404"/>
      <c r="C5231" s="379"/>
      <c r="D5231" s="419"/>
      <c r="E5231" s="404"/>
      <c r="F5231" s="379"/>
    </row>
    <row r="5232" spans="2:6" ht="15" customHeight="1" thickBot="1">
      <c r="B5232" s="404"/>
      <c r="C5232" s="379"/>
      <c r="D5232" s="419"/>
      <c r="E5232" s="404"/>
      <c r="F5232" s="379"/>
    </row>
    <row r="5233" spans="2:6" ht="15" customHeight="1" thickBot="1">
      <c r="B5233" s="404"/>
      <c r="C5233" s="379"/>
      <c r="D5233" s="419"/>
      <c r="E5233" s="404"/>
      <c r="F5233" s="379"/>
    </row>
    <row r="5234" spans="2:6" ht="15" customHeight="1" thickBot="1">
      <c r="B5234" s="404"/>
      <c r="C5234" s="379"/>
      <c r="D5234" s="419"/>
      <c r="E5234" s="404"/>
      <c r="F5234" s="379"/>
    </row>
    <row r="5235" spans="2:6" ht="15" customHeight="1" thickBot="1">
      <c r="B5235" s="404"/>
      <c r="C5235" s="379"/>
      <c r="D5235" s="419"/>
      <c r="E5235" s="404"/>
      <c r="F5235" s="379"/>
    </row>
    <row r="5236" spans="2:6" ht="15" customHeight="1" thickBot="1">
      <c r="B5236" s="404"/>
      <c r="C5236" s="379"/>
      <c r="D5236" s="419"/>
      <c r="E5236" s="404"/>
      <c r="F5236" s="379"/>
    </row>
    <row r="5237" spans="2:6" ht="15" customHeight="1" thickBot="1">
      <c r="B5237" s="404"/>
      <c r="C5237" s="379"/>
      <c r="D5237" s="419"/>
      <c r="E5237" s="404"/>
      <c r="F5237" s="379"/>
    </row>
    <row r="5238" spans="2:6" ht="15" customHeight="1" thickBot="1">
      <c r="B5238" s="404"/>
      <c r="C5238" s="379"/>
      <c r="D5238" s="419"/>
      <c r="E5238" s="404"/>
      <c r="F5238" s="379"/>
    </row>
    <row r="5239" spans="2:6" ht="15" customHeight="1" thickBot="1">
      <c r="B5239" s="404"/>
      <c r="C5239" s="379"/>
      <c r="D5239" s="419"/>
      <c r="E5239" s="404"/>
      <c r="F5239" s="379"/>
    </row>
    <row r="5240" spans="2:6" ht="15" customHeight="1" thickBot="1">
      <c r="B5240" s="404"/>
      <c r="C5240" s="379"/>
      <c r="D5240" s="419"/>
      <c r="E5240" s="404"/>
      <c r="F5240" s="379"/>
    </row>
    <row r="5241" spans="2:6" ht="15" customHeight="1" thickBot="1">
      <c r="B5241" s="404"/>
      <c r="C5241" s="379"/>
      <c r="D5241" s="419"/>
      <c r="E5241" s="404"/>
      <c r="F5241" s="379"/>
    </row>
    <row r="5242" spans="2:6" ht="15" customHeight="1" thickBot="1">
      <c r="B5242" s="404"/>
      <c r="C5242" s="379"/>
      <c r="D5242" s="419"/>
      <c r="E5242" s="404"/>
      <c r="F5242" s="379"/>
    </row>
    <row r="5243" spans="2:6" ht="15" customHeight="1" thickBot="1">
      <c r="B5243" s="404"/>
      <c r="C5243" s="379"/>
      <c r="D5243" s="419"/>
      <c r="E5243" s="404"/>
      <c r="F5243" s="379"/>
    </row>
    <row r="5244" spans="2:6" ht="15" customHeight="1" thickBot="1">
      <c r="B5244" s="404"/>
      <c r="C5244" s="379"/>
      <c r="D5244" s="419"/>
      <c r="E5244" s="404"/>
      <c r="F5244" s="379"/>
    </row>
    <row r="5245" spans="2:6" ht="15" customHeight="1" thickBot="1">
      <c r="B5245" s="404"/>
      <c r="C5245" s="379"/>
      <c r="D5245" s="419"/>
      <c r="E5245" s="404"/>
      <c r="F5245" s="379"/>
    </row>
    <row r="5246" spans="2:6" ht="15" customHeight="1" thickBot="1">
      <c r="B5246" s="404"/>
      <c r="C5246" s="379"/>
      <c r="D5246" s="419"/>
      <c r="E5246" s="404"/>
      <c r="F5246" s="379"/>
    </row>
    <row r="5247" spans="2:6" ht="15" customHeight="1" thickBot="1">
      <c r="B5247" s="404"/>
      <c r="C5247" s="379"/>
      <c r="D5247" s="419"/>
      <c r="E5247" s="404"/>
      <c r="F5247" s="379"/>
    </row>
    <row r="5248" spans="2:6" ht="15" customHeight="1" thickBot="1">
      <c r="B5248" s="404"/>
      <c r="C5248" s="379"/>
      <c r="D5248" s="419"/>
      <c r="E5248" s="404"/>
      <c r="F5248" s="379"/>
    </row>
    <row r="5249" spans="2:6" ht="15" customHeight="1" thickBot="1">
      <c r="B5249" s="404"/>
      <c r="C5249" s="379"/>
      <c r="D5249" s="419"/>
      <c r="E5249" s="404"/>
      <c r="F5249" s="379"/>
    </row>
    <row r="5250" spans="2:6" ht="15" customHeight="1" thickBot="1">
      <c r="B5250" s="404"/>
      <c r="C5250" s="379"/>
      <c r="D5250" s="419"/>
      <c r="E5250" s="404"/>
      <c r="F5250" s="379"/>
    </row>
    <row r="5251" spans="2:6" ht="15" customHeight="1" thickBot="1">
      <c r="B5251" s="404"/>
      <c r="C5251" s="379"/>
      <c r="D5251" s="419"/>
      <c r="E5251" s="404"/>
      <c r="F5251" s="379"/>
    </row>
    <row r="5252" spans="2:6" ht="15" customHeight="1" thickBot="1">
      <c r="B5252" s="404"/>
      <c r="C5252" s="379"/>
      <c r="D5252" s="419"/>
      <c r="E5252" s="404"/>
      <c r="F5252" s="379"/>
    </row>
    <row r="5253" spans="2:6" ht="15" customHeight="1" thickBot="1">
      <c r="B5253" s="404"/>
      <c r="C5253" s="379"/>
      <c r="D5253" s="419"/>
      <c r="E5253" s="404"/>
      <c r="F5253" s="379"/>
    </row>
    <row r="5254" spans="2:6" ht="15" customHeight="1" thickBot="1">
      <c r="B5254" s="404"/>
      <c r="C5254" s="379"/>
      <c r="D5254" s="419"/>
      <c r="E5254" s="404"/>
      <c r="F5254" s="379"/>
    </row>
    <row r="5255" spans="2:6" ht="15" customHeight="1" thickBot="1">
      <c r="B5255" s="404"/>
      <c r="C5255" s="379"/>
      <c r="D5255" s="419"/>
      <c r="E5255" s="404"/>
      <c r="F5255" s="379"/>
    </row>
    <row r="5256" spans="2:6" ht="15" customHeight="1" thickBot="1">
      <c r="B5256" s="404"/>
      <c r="C5256" s="379"/>
      <c r="D5256" s="419"/>
      <c r="E5256" s="404"/>
      <c r="F5256" s="379"/>
    </row>
    <row r="5257" spans="2:6" ht="15" customHeight="1" thickBot="1">
      <c r="B5257" s="404"/>
      <c r="C5257" s="379"/>
      <c r="D5257" s="419"/>
      <c r="E5257" s="404"/>
      <c r="F5257" s="379"/>
    </row>
    <row r="5258" spans="2:6" ht="15" customHeight="1" thickBot="1">
      <c r="B5258" s="404"/>
      <c r="C5258" s="379"/>
      <c r="D5258" s="419"/>
      <c r="E5258" s="404"/>
      <c r="F5258" s="379"/>
    </row>
    <row r="5259" spans="2:6" ht="15" customHeight="1" thickBot="1">
      <c r="B5259" s="404"/>
      <c r="C5259" s="379"/>
      <c r="D5259" s="419"/>
      <c r="E5259" s="404"/>
      <c r="F5259" s="379"/>
    </row>
    <row r="5260" spans="2:6" ht="15" customHeight="1" thickBot="1">
      <c r="B5260" s="404"/>
      <c r="C5260" s="379"/>
      <c r="D5260" s="419"/>
      <c r="E5260" s="404"/>
      <c r="F5260" s="379"/>
    </row>
    <row r="5261" spans="2:6" ht="15" customHeight="1" thickBot="1">
      <c r="B5261" s="404"/>
      <c r="C5261" s="379"/>
      <c r="D5261" s="419"/>
      <c r="E5261" s="404"/>
      <c r="F5261" s="379"/>
    </row>
    <row r="5262" spans="2:6" ht="15" customHeight="1" thickBot="1">
      <c r="B5262" s="404"/>
      <c r="C5262" s="379"/>
      <c r="D5262" s="419"/>
      <c r="E5262" s="404"/>
      <c r="F5262" s="379"/>
    </row>
    <row r="5263" spans="2:6" ht="15" customHeight="1" thickBot="1">
      <c r="B5263" s="404"/>
      <c r="C5263" s="379"/>
      <c r="D5263" s="419"/>
      <c r="E5263" s="404"/>
      <c r="F5263" s="379"/>
    </row>
    <row r="5264" spans="2:6" ht="15" customHeight="1" thickBot="1">
      <c r="B5264" s="404"/>
      <c r="C5264" s="379"/>
      <c r="D5264" s="419"/>
      <c r="E5264" s="404"/>
      <c r="F5264" s="379"/>
    </row>
    <row r="5265" spans="2:6" ht="15" customHeight="1" thickBot="1">
      <c r="B5265" s="404"/>
      <c r="C5265" s="379"/>
      <c r="D5265" s="419"/>
      <c r="E5265" s="404"/>
      <c r="F5265" s="379"/>
    </row>
    <row r="5266" spans="2:6" ht="15" customHeight="1" thickBot="1">
      <c r="B5266" s="404"/>
      <c r="C5266" s="379"/>
      <c r="D5266" s="419"/>
      <c r="E5266" s="404"/>
      <c r="F5266" s="379"/>
    </row>
    <row r="5267" spans="2:6" ht="15" customHeight="1" thickBot="1">
      <c r="B5267" s="404"/>
      <c r="C5267" s="379"/>
      <c r="D5267" s="419"/>
      <c r="E5267" s="404"/>
      <c r="F5267" s="379"/>
    </row>
    <row r="5268" spans="2:6" ht="15" customHeight="1" thickBot="1">
      <c r="B5268" s="404"/>
      <c r="C5268" s="379"/>
      <c r="D5268" s="419"/>
      <c r="E5268" s="404"/>
      <c r="F5268" s="379"/>
    </row>
    <row r="5269" spans="2:6" ht="15" customHeight="1" thickBot="1">
      <c r="B5269" s="404"/>
      <c r="C5269" s="379"/>
      <c r="D5269" s="419"/>
      <c r="E5269" s="404"/>
      <c r="F5269" s="379"/>
    </row>
    <row r="5270" spans="2:6" ht="15" customHeight="1" thickBot="1">
      <c r="B5270" s="404"/>
      <c r="C5270" s="379"/>
      <c r="D5270" s="419"/>
      <c r="E5270" s="404"/>
      <c r="F5270" s="379"/>
    </row>
    <row r="5271" spans="2:6" ht="15" customHeight="1" thickBot="1">
      <c r="B5271" s="404"/>
      <c r="C5271" s="379"/>
      <c r="D5271" s="419"/>
      <c r="E5271" s="404"/>
      <c r="F5271" s="379"/>
    </row>
    <row r="5272" spans="2:6" ht="15" customHeight="1" thickBot="1">
      <c r="B5272" s="404"/>
      <c r="C5272" s="379"/>
      <c r="D5272" s="419"/>
      <c r="E5272" s="404"/>
      <c r="F5272" s="379"/>
    </row>
    <row r="5273" spans="2:6" ht="15" customHeight="1" thickBot="1">
      <c r="B5273" s="404"/>
      <c r="C5273" s="379"/>
      <c r="D5273" s="419"/>
      <c r="E5273" s="404"/>
      <c r="F5273" s="379"/>
    </row>
    <row r="5274" spans="2:6" ht="15" customHeight="1" thickBot="1">
      <c r="B5274" s="404"/>
      <c r="C5274" s="379"/>
      <c r="D5274" s="419"/>
      <c r="E5274" s="404"/>
      <c r="F5274" s="379"/>
    </row>
    <row r="5275" spans="2:6" ht="15" customHeight="1" thickBot="1">
      <c r="B5275" s="404"/>
      <c r="C5275" s="379"/>
      <c r="D5275" s="419"/>
      <c r="E5275" s="404"/>
      <c r="F5275" s="379"/>
    </row>
    <row r="5276" spans="2:6" ht="15" customHeight="1" thickBot="1">
      <c r="B5276" s="404"/>
      <c r="C5276" s="379"/>
      <c r="D5276" s="419"/>
      <c r="E5276" s="404"/>
      <c r="F5276" s="379"/>
    </row>
    <row r="5277" spans="2:6" ht="15" customHeight="1" thickBot="1">
      <c r="B5277" s="404"/>
      <c r="C5277" s="379"/>
      <c r="D5277" s="419"/>
      <c r="E5277" s="404"/>
      <c r="F5277" s="379"/>
    </row>
    <row r="5278" spans="2:6" ht="15" customHeight="1" thickBot="1">
      <c r="B5278" s="404"/>
      <c r="C5278" s="379"/>
      <c r="D5278" s="419"/>
      <c r="E5278" s="404"/>
      <c r="F5278" s="379"/>
    </row>
    <row r="5279" spans="2:6" ht="15" customHeight="1" thickBot="1">
      <c r="B5279" s="404"/>
      <c r="C5279" s="379"/>
      <c r="D5279" s="419"/>
      <c r="E5279" s="404"/>
      <c r="F5279" s="379"/>
    </row>
    <row r="5280" spans="2:6" ht="15" customHeight="1" thickBot="1">
      <c r="B5280" s="404"/>
      <c r="C5280" s="379"/>
      <c r="D5280" s="419"/>
      <c r="E5280" s="404"/>
      <c r="F5280" s="379"/>
    </row>
    <row r="5281" spans="2:6" ht="15" customHeight="1" thickBot="1">
      <c r="B5281" s="404"/>
      <c r="C5281" s="379"/>
      <c r="D5281" s="419"/>
      <c r="E5281" s="404"/>
      <c r="F5281" s="379"/>
    </row>
    <row r="5282" spans="2:6" ht="15" customHeight="1" thickBot="1">
      <c r="B5282" s="404"/>
      <c r="C5282" s="379"/>
      <c r="D5282" s="419"/>
      <c r="E5282" s="404"/>
      <c r="F5282" s="379"/>
    </row>
    <row r="5283" spans="2:6" ht="15" customHeight="1" thickBot="1">
      <c r="B5283" s="404"/>
      <c r="C5283" s="379"/>
      <c r="D5283" s="419"/>
      <c r="E5283" s="404"/>
      <c r="F5283" s="379"/>
    </row>
    <row r="5284" spans="2:6" ht="15" customHeight="1" thickBot="1">
      <c r="B5284" s="404"/>
      <c r="C5284" s="379"/>
      <c r="D5284" s="419"/>
      <c r="E5284" s="404"/>
      <c r="F5284" s="379"/>
    </row>
    <row r="5285" spans="2:6" ht="15" customHeight="1" thickBot="1">
      <c r="B5285" s="404"/>
      <c r="C5285" s="379"/>
      <c r="D5285" s="419"/>
      <c r="E5285" s="404"/>
      <c r="F5285" s="379"/>
    </row>
    <row r="5286" spans="2:6" ht="15" customHeight="1" thickBot="1">
      <c r="B5286" s="404"/>
      <c r="C5286" s="379"/>
      <c r="D5286" s="419"/>
      <c r="E5286" s="404"/>
      <c r="F5286" s="379"/>
    </row>
    <row r="5287" spans="2:6" ht="15" customHeight="1" thickBot="1">
      <c r="B5287" s="404"/>
      <c r="C5287" s="379"/>
      <c r="D5287" s="419"/>
      <c r="E5287" s="404"/>
      <c r="F5287" s="379"/>
    </row>
    <row r="5288" spans="2:6" ht="15" customHeight="1" thickBot="1">
      <c r="B5288" s="404"/>
      <c r="C5288" s="379"/>
      <c r="D5288" s="419"/>
      <c r="E5288" s="404"/>
      <c r="F5288" s="379"/>
    </row>
    <row r="5289" spans="2:6" ht="15" customHeight="1" thickBot="1">
      <c r="B5289" s="404"/>
      <c r="C5289" s="379"/>
      <c r="D5289" s="419"/>
      <c r="E5289" s="404"/>
      <c r="F5289" s="379"/>
    </row>
    <row r="5290" spans="2:6" ht="15" customHeight="1" thickBot="1">
      <c r="B5290" s="404"/>
      <c r="C5290" s="379"/>
      <c r="D5290" s="419"/>
      <c r="E5290" s="404"/>
      <c r="F5290" s="379"/>
    </row>
    <row r="5291" spans="2:6" ht="15" customHeight="1" thickBot="1">
      <c r="B5291" s="404"/>
      <c r="C5291" s="379"/>
      <c r="D5291" s="419"/>
      <c r="E5291" s="404"/>
      <c r="F5291" s="379"/>
    </row>
    <row r="5292" spans="2:6" ht="15" customHeight="1" thickBot="1">
      <c r="B5292" s="404"/>
      <c r="C5292" s="379"/>
      <c r="D5292" s="419"/>
      <c r="E5292" s="404"/>
      <c r="F5292" s="379"/>
    </row>
    <row r="5293" spans="2:6" ht="15" customHeight="1" thickBot="1">
      <c r="B5293" s="404"/>
      <c r="C5293" s="379"/>
      <c r="D5293" s="419"/>
      <c r="E5293" s="404"/>
      <c r="F5293" s="379"/>
    </row>
    <row r="5294" spans="2:6" ht="15" customHeight="1" thickBot="1">
      <c r="B5294" s="404"/>
      <c r="C5294" s="379"/>
      <c r="D5294" s="419"/>
      <c r="E5294" s="404"/>
      <c r="F5294" s="379"/>
    </row>
    <row r="5295" spans="2:6" ht="15" customHeight="1" thickBot="1">
      <c r="B5295" s="404"/>
      <c r="C5295" s="379"/>
      <c r="D5295" s="419"/>
      <c r="E5295" s="404"/>
      <c r="F5295" s="379"/>
    </row>
    <row r="5296" spans="2:6" ht="15" customHeight="1" thickBot="1">
      <c r="B5296" s="404"/>
      <c r="C5296" s="379"/>
      <c r="D5296" s="419"/>
      <c r="E5296" s="404"/>
      <c r="F5296" s="379"/>
    </row>
    <row r="5297" spans="2:6" ht="15" customHeight="1" thickBot="1">
      <c r="B5297" s="404"/>
      <c r="C5297" s="379"/>
      <c r="D5297" s="419"/>
      <c r="E5297" s="404"/>
      <c r="F5297" s="379"/>
    </row>
    <row r="5298" spans="2:6" ht="15" customHeight="1" thickBot="1">
      <c r="B5298" s="404"/>
      <c r="C5298" s="379"/>
      <c r="D5298" s="419"/>
      <c r="E5298" s="404"/>
      <c r="F5298" s="379"/>
    </row>
    <row r="5299" spans="2:6" ht="15" customHeight="1" thickBot="1">
      <c r="B5299" s="404"/>
      <c r="C5299" s="379"/>
      <c r="D5299" s="419"/>
      <c r="E5299" s="404"/>
      <c r="F5299" s="379"/>
    </row>
    <row r="5300" spans="2:6" ht="15" customHeight="1" thickBot="1">
      <c r="B5300" s="404"/>
      <c r="C5300" s="379"/>
      <c r="D5300" s="419"/>
      <c r="E5300" s="404"/>
      <c r="F5300" s="379"/>
    </row>
    <row r="5301" spans="2:6" ht="15" customHeight="1" thickBot="1">
      <c r="B5301" s="404"/>
      <c r="C5301" s="379"/>
      <c r="D5301" s="419"/>
      <c r="E5301" s="404"/>
      <c r="F5301" s="379"/>
    </row>
    <row r="5302" spans="2:6" ht="15" customHeight="1" thickBot="1">
      <c r="B5302" s="404"/>
      <c r="C5302" s="379"/>
      <c r="D5302" s="419"/>
      <c r="E5302" s="404"/>
      <c r="F5302" s="379"/>
    </row>
    <row r="5303" spans="2:6" ht="15" customHeight="1" thickBot="1">
      <c r="B5303" s="404"/>
      <c r="C5303" s="379"/>
      <c r="D5303" s="419"/>
      <c r="E5303" s="404"/>
      <c r="F5303" s="379"/>
    </row>
    <row r="5304" spans="2:6" ht="15" customHeight="1" thickBot="1">
      <c r="B5304" s="404"/>
      <c r="C5304" s="379"/>
      <c r="D5304" s="419"/>
      <c r="E5304" s="404"/>
      <c r="F5304" s="379"/>
    </row>
    <row r="5305" spans="2:6" ht="15" customHeight="1" thickBot="1">
      <c r="B5305" s="404"/>
      <c r="C5305" s="379"/>
      <c r="D5305" s="419"/>
      <c r="E5305" s="404"/>
      <c r="F5305" s="379"/>
    </row>
    <row r="5306" spans="2:6" ht="15" customHeight="1" thickBot="1">
      <c r="B5306" s="404"/>
      <c r="C5306" s="379"/>
      <c r="D5306" s="419"/>
      <c r="E5306" s="404"/>
      <c r="F5306" s="379"/>
    </row>
    <row r="5307" spans="2:6" ht="15" customHeight="1" thickBot="1">
      <c r="B5307" s="404"/>
      <c r="C5307" s="379"/>
      <c r="D5307" s="419"/>
      <c r="E5307" s="404"/>
      <c r="F5307" s="379"/>
    </row>
    <row r="5308" spans="2:6" ht="15" customHeight="1" thickBot="1">
      <c r="B5308" s="404"/>
      <c r="C5308" s="379"/>
      <c r="D5308" s="419"/>
      <c r="E5308" s="404"/>
      <c r="F5308" s="379"/>
    </row>
    <row r="5309" spans="2:6" ht="15" customHeight="1" thickBot="1">
      <c r="B5309" s="404"/>
      <c r="C5309" s="379"/>
      <c r="D5309" s="419"/>
      <c r="E5309" s="404"/>
      <c r="F5309" s="379"/>
    </row>
    <row r="5310" spans="2:6" ht="15" customHeight="1" thickBot="1">
      <c r="B5310" s="404"/>
      <c r="C5310" s="379"/>
      <c r="D5310" s="419"/>
      <c r="E5310" s="404"/>
      <c r="F5310" s="379"/>
    </row>
    <row r="5311" spans="2:6" ht="15" customHeight="1" thickBot="1">
      <c r="B5311" s="404"/>
      <c r="C5311" s="379"/>
      <c r="D5311" s="419"/>
      <c r="E5311" s="404"/>
      <c r="F5311" s="379"/>
    </row>
    <row r="5312" spans="2:6" ht="15" customHeight="1" thickBot="1">
      <c r="B5312" s="404"/>
      <c r="C5312" s="379"/>
      <c r="D5312" s="419"/>
      <c r="E5312" s="404"/>
      <c r="F5312" s="379"/>
    </row>
    <row r="5313" spans="2:6" ht="15" customHeight="1" thickBot="1">
      <c r="B5313" s="404"/>
      <c r="C5313" s="379"/>
      <c r="D5313" s="419"/>
      <c r="E5313" s="404"/>
      <c r="F5313" s="379"/>
    </row>
    <row r="5314" spans="2:6" ht="15" customHeight="1" thickBot="1">
      <c r="B5314" s="404"/>
      <c r="C5314" s="379"/>
      <c r="D5314" s="419"/>
      <c r="E5314" s="404"/>
      <c r="F5314" s="379"/>
    </row>
    <row r="5315" spans="2:6" ht="15" customHeight="1" thickBot="1">
      <c r="B5315" s="404"/>
      <c r="C5315" s="379"/>
      <c r="D5315" s="419"/>
      <c r="E5315" s="404"/>
      <c r="F5315" s="379"/>
    </row>
    <row r="5316" spans="2:6" ht="15" customHeight="1" thickBot="1">
      <c r="B5316" s="404"/>
      <c r="C5316" s="379"/>
      <c r="D5316" s="419"/>
      <c r="E5316" s="404"/>
      <c r="F5316" s="379"/>
    </row>
    <row r="5317" spans="2:6" ht="15" customHeight="1" thickBot="1">
      <c r="B5317" s="404"/>
      <c r="C5317" s="379"/>
      <c r="D5317" s="419"/>
      <c r="E5317" s="404"/>
      <c r="F5317" s="379"/>
    </row>
    <row r="5318" spans="2:6" ht="15" customHeight="1" thickBot="1">
      <c r="B5318" s="404"/>
      <c r="C5318" s="379"/>
      <c r="D5318" s="419"/>
      <c r="E5318" s="404"/>
      <c r="F5318" s="379"/>
    </row>
    <row r="5319" spans="2:6" ht="15" customHeight="1" thickBot="1">
      <c r="B5319" s="404"/>
      <c r="C5319" s="379"/>
      <c r="D5319" s="419"/>
      <c r="E5319" s="404"/>
      <c r="F5319" s="379"/>
    </row>
    <row r="5320" spans="2:6" ht="15" customHeight="1" thickBot="1">
      <c r="B5320" s="404"/>
      <c r="C5320" s="379"/>
      <c r="D5320" s="419"/>
      <c r="E5320" s="404"/>
      <c r="F5320" s="379"/>
    </row>
    <row r="5321" spans="2:6" ht="15" customHeight="1" thickBot="1">
      <c r="B5321" s="404"/>
      <c r="C5321" s="379"/>
      <c r="D5321" s="419"/>
      <c r="E5321" s="404"/>
      <c r="F5321" s="379"/>
    </row>
    <row r="5322" spans="2:6" ht="15" customHeight="1" thickBot="1">
      <c r="B5322" s="404"/>
      <c r="C5322" s="379"/>
      <c r="D5322" s="419"/>
      <c r="E5322" s="404"/>
      <c r="F5322" s="379"/>
    </row>
    <row r="5323" spans="2:6" ht="15" customHeight="1" thickBot="1">
      <c r="B5323" s="404"/>
      <c r="C5323" s="379"/>
      <c r="D5323" s="419"/>
      <c r="E5323" s="404"/>
      <c r="F5323" s="379"/>
    </row>
    <row r="5324" spans="2:6" ht="15" customHeight="1" thickBot="1">
      <c r="B5324" s="404"/>
      <c r="C5324" s="379"/>
      <c r="D5324" s="419"/>
      <c r="E5324" s="404"/>
      <c r="F5324" s="379"/>
    </row>
    <row r="5325" spans="2:6" ht="15" customHeight="1" thickBot="1">
      <c r="B5325" s="404"/>
      <c r="C5325" s="379"/>
      <c r="D5325" s="419"/>
      <c r="E5325" s="404"/>
      <c r="F5325" s="379"/>
    </row>
    <row r="5326" spans="2:6" ht="15" customHeight="1" thickBot="1">
      <c r="B5326" s="404"/>
      <c r="C5326" s="379"/>
      <c r="D5326" s="419"/>
      <c r="E5326" s="404"/>
      <c r="F5326" s="379"/>
    </row>
    <row r="5327" spans="2:6" ht="15" customHeight="1" thickBot="1">
      <c r="B5327" s="404"/>
      <c r="C5327" s="379"/>
      <c r="D5327" s="419"/>
      <c r="E5327" s="404"/>
      <c r="F5327" s="379"/>
    </row>
    <row r="5328" spans="2:6" ht="15" customHeight="1" thickBot="1">
      <c r="B5328" s="404"/>
      <c r="C5328" s="379"/>
      <c r="D5328" s="419"/>
      <c r="E5328" s="404"/>
      <c r="F5328" s="379"/>
    </row>
    <row r="5329" spans="2:6" ht="15" customHeight="1" thickBot="1">
      <c r="B5329" s="404"/>
      <c r="C5329" s="379"/>
      <c r="D5329" s="419"/>
      <c r="E5329" s="404"/>
      <c r="F5329" s="379"/>
    </row>
    <row r="5330" spans="2:6" ht="15" customHeight="1" thickBot="1">
      <c r="B5330" s="404"/>
      <c r="C5330" s="379"/>
      <c r="D5330" s="419"/>
      <c r="E5330" s="404"/>
      <c r="F5330" s="379"/>
    </row>
    <row r="5331" spans="2:6" ht="15" customHeight="1" thickBot="1">
      <c r="B5331" s="404"/>
      <c r="C5331" s="379"/>
      <c r="D5331" s="419"/>
      <c r="E5331" s="404"/>
      <c r="F5331" s="379"/>
    </row>
    <row r="5332" spans="2:6" ht="15" customHeight="1" thickBot="1">
      <c r="B5332" s="404"/>
      <c r="C5332" s="379"/>
      <c r="D5332" s="419"/>
      <c r="E5332" s="404"/>
      <c r="F5332" s="379"/>
    </row>
    <row r="5333" spans="2:6" ht="15" customHeight="1" thickBot="1">
      <c r="B5333" s="404"/>
      <c r="C5333" s="379"/>
      <c r="D5333" s="419"/>
      <c r="E5333" s="404"/>
      <c r="F5333" s="379"/>
    </row>
    <row r="5334" spans="2:6" ht="15" customHeight="1" thickBot="1">
      <c r="B5334" s="404"/>
      <c r="C5334" s="379"/>
      <c r="D5334" s="419"/>
      <c r="E5334" s="404"/>
      <c r="F5334" s="379"/>
    </row>
    <row r="5335" spans="2:6" ht="15" customHeight="1" thickBot="1">
      <c r="B5335" s="404"/>
      <c r="C5335" s="379"/>
      <c r="D5335" s="419"/>
      <c r="E5335" s="404"/>
      <c r="F5335" s="379"/>
    </row>
    <row r="5336" spans="2:6" ht="15" customHeight="1" thickBot="1">
      <c r="B5336" s="404"/>
      <c r="C5336" s="379"/>
      <c r="D5336" s="419"/>
      <c r="E5336" s="404"/>
      <c r="F5336" s="379"/>
    </row>
    <row r="5337" spans="2:6" ht="15" customHeight="1" thickBot="1">
      <c r="B5337" s="404"/>
      <c r="C5337" s="379"/>
      <c r="D5337" s="419"/>
      <c r="E5337" s="404"/>
      <c r="F5337" s="379"/>
    </row>
    <row r="5338" spans="2:6" ht="15" customHeight="1" thickBot="1">
      <c r="B5338" s="404"/>
      <c r="C5338" s="379"/>
      <c r="D5338" s="419"/>
      <c r="E5338" s="404"/>
      <c r="F5338" s="379"/>
    </row>
    <row r="5339" spans="2:6" ht="15" customHeight="1" thickBot="1">
      <c r="B5339" s="404"/>
      <c r="C5339" s="379"/>
      <c r="D5339" s="419"/>
      <c r="E5339" s="404"/>
      <c r="F5339" s="379"/>
    </row>
    <row r="5340" spans="2:6" ht="15" customHeight="1" thickBot="1">
      <c r="B5340" s="404"/>
      <c r="C5340" s="379"/>
      <c r="D5340" s="419"/>
      <c r="E5340" s="404"/>
      <c r="F5340" s="379"/>
    </row>
    <row r="5341" spans="2:6" ht="15" customHeight="1" thickBot="1">
      <c r="B5341" s="404"/>
      <c r="C5341" s="379"/>
      <c r="D5341" s="419"/>
      <c r="E5341" s="404"/>
      <c r="F5341" s="379"/>
    </row>
    <row r="5342" spans="2:6" ht="15" customHeight="1" thickBot="1">
      <c r="B5342" s="404"/>
      <c r="C5342" s="379"/>
      <c r="D5342" s="419"/>
      <c r="E5342" s="404"/>
      <c r="F5342" s="379"/>
    </row>
    <row r="5343" spans="2:6" ht="15" customHeight="1" thickBot="1">
      <c r="B5343" s="404"/>
      <c r="C5343" s="379"/>
      <c r="D5343" s="419"/>
      <c r="E5343" s="404"/>
      <c r="F5343" s="379"/>
    </row>
    <row r="5344" spans="2:6" ht="15" customHeight="1" thickBot="1">
      <c r="B5344" s="404"/>
      <c r="C5344" s="379"/>
      <c r="D5344" s="419"/>
      <c r="E5344" s="404"/>
      <c r="F5344" s="379"/>
    </row>
    <row r="5345" spans="2:6" ht="15" customHeight="1" thickBot="1">
      <c r="B5345" s="404"/>
      <c r="C5345" s="379"/>
      <c r="D5345" s="419"/>
      <c r="E5345" s="404"/>
      <c r="F5345" s="379"/>
    </row>
    <row r="5346" spans="2:6" ht="15" customHeight="1" thickBot="1">
      <c r="B5346" s="404"/>
      <c r="C5346" s="379"/>
      <c r="D5346" s="419"/>
      <c r="E5346" s="404"/>
      <c r="F5346" s="379"/>
    </row>
    <row r="5347" spans="2:6" ht="15" customHeight="1" thickBot="1">
      <c r="B5347" s="404"/>
      <c r="C5347" s="379"/>
      <c r="D5347" s="419"/>
      <c r="E5347" s="404"/>
      <c r="F5347" s="379"/>
    </row>
    <row r="5348" spans="2:6" ht="15" customHeight="1" thickBot="1">
      <c r="B5348" s="404"/>
      <c r="C5348" s="379"/>
      <c r="D5348" s="419"/>
      <c r="E5348" s="404"/>
      <c r="F5348" s="379"/>
    </row>
    <row r="5349" spans="2:6" ht="15" customHeight="1" thickBot="1">
      <c r="B5349" s="404"/>
      <c r="C5349" s="379"/>
      <c r="D5349" s="419"/>
      <c r="E5349" s="404"/>
      <c r="F5349" s="379"/>
    </row>
    <row r="5350" spans="2:6" ht="15" customHeight="1" thickBot="1">
      <c r="B5350" s="404"/>
      <c r="C5350" s="379"/>
      <c r="D5350" s="419"/>
      <c r="E5350" s="404"/>
      <c r="F5350" s="379"/>
    </row>
    <row r="5351" spans="2:6" ht="15" customHeight="1" thickBot="1">
      <c r="B5351" s="404"/>
      <c r="C5351" s="379"/>
      <c r="D5351" s="419"/>
      <c r="E5351" s="404"/>
      <c r="F5351" s="379"/>
    </row>
    <row r="5352" spans="2:6" ht="15" customHeight="1" thickBot="1">
      <c r="B5352" s="404"/>
      <c r="C5352" s="379"/>
      <c r="D5352" s="419"/>
      <c r="E5352" s="404"/>
      <c r="F5352" s="379"/>
    </row>
    <row r="5353" spans="2:6" ht="15" customHeight="1" thickBot="1">
      <c r="B5353" s="404"/>
      <c r="C5353" s="379"/>
      <c r="D5353" s="419"/>
      <c r="E5353" s="404"/>
      <c r="F5353" s="379"/>
    </row>
    <row r="5354" spans="2:6" ht="15" customHeight="1" thickBot="1">
      <c r="B5354" s="404"/>
      <c r="C5354" s="379"/>
      <c r="D5354" s="419"/>
      <c r="E5354" s="404"/>
      <c r="F5354" s="379"/>
    </row>
    <row r="5355" spans="2:6" ht="15" customHeight="1" thickBot="1">
      <c r="B5355" s="404"/>
      <c r="C5355" s="379"/>
      <c r="D5355" s="419"/>
      <c r="E5355" s="404"/>
      <c r="F5355" s="379"/>
    </row>
    <row r="5356" spans="2:6" ht="15" customHeight="1" thickBot="1">
      <c r="B5356" s="404"/>
      <c r="C5356" s="379"/>
      <c r="D5356" s="419"/>
      <c r="E5356" s="404"/>
      <c r="F5356" s="379"/>
    </row>
    <row r="5357" spans="2:6" ht="15" customHeight="1" thickBot="1">
      <c r="B5357" s="404"/>
      <c r="C5357" s="379"/>
      <c r="D5357" s="419"/>
      <c r="E5357" s="404"/>
      <c r="F5357" s="379"/>
    </row>
    <row r="5358" spans="2:6" ht="15" customHeight="1" thickBot="1">
      <c r="B5358" s="404"/>
      <c r="C5358" s="379"/>
      <c r="D5358" s="419"/>
      <c r="E5358" s="404"/>
      <c r="F5358" s="379"/>
    </row>
    <row r="5359" spans="2:6" ht="15" customHeight="1" thickBot="1">
      <c r="B5359" s="404"/>
      <c r="C5359" s="379"/>
      <c r="D5359" s="419"/>
      <c r="E5359" s="404"/>
      <c r="F5359" s="379"/>
    </row>
    <row r="5360" spans="2:6" ht="15" customHeight="1" thickBot="1">
      <c r="B5360" s="404"/>
      <c r="C5360" s="379"/>
      <c r="D5360" s="419"/>
      <c r="E5360" s="404"/>
      <c r="F5360" s="379"/>
    </row>
    <row r="5361" spans="2:6" ht="15" customHeight="1" thickBot="1">
      <c r="B5361" s="404"/>
      <c r="C5361" s="379"/>
      <c r="D5361" s="419"/>
      <c r="E5361" s="404"/>
      <c r="F5361" s="379"/>
    </row>
    <row r="5362" spans="2:6" ht="15" customHeight="1" thickBot="1">
      <c r="B5362" s="404"/>
      <c r="C5362" s="379"/>
      <c r="D5362" s="419"/>
      <c r="E5362" s="404"/>
      <c r="F5362" s="379"/>
    </row>
    <row r="5363" spans="2:6" ht="15" customHeight="1" thickBot="1">
      <c r="B5363" s="404"/>
      <c r="C5363" s="379"/>
      <c r="D5363" s="419"/>
      <c r="E5363" s="404"/>
      <c r="F5363" s="379"/>
    </row>
    <row r="5364" spans="2:6" ht="15" customHeight="1" thickBot="1">
      <c r="B5364" s="404"/>
      <c r="C5364" s="379"/>
      <c r="D5364" s="419"/>
      <c r="E5364" s="404"/>
      <c r="F5364" s="379"/>
    </row>
    <row r="5365" spans="2:6" ht="15" customHeight="1" thickBot="1">
      <c r="B5365" s="404"/>
      <c r="C5365" s="379"/>
      <c r="D5365" s="419"/>
      <c r="E5365" s="404"/>
      <c r="F5365" s="379"/>
    </row>
    <row r="5366" spans="2:6" ht="15" customHeight="1" thickBot="1">
      <c r="B5366" s="404"/>
      <c r="C5366" s="379"/>
      <c r="D5366" s="419"/>
      <c r="E5366" s="404"/>
      <c r="F5366" s="379"/>
    </row>
    <row r="5367" spans="2:6" ht="15" customHeight="1" thickBot="1">
      <c r="B5367" s="404"/>
      <c r="C5367" s="379"/>
      <c r="D5367" s="419"/>
      <c r="E5367" s="404"/>
      <c r="F5367" s="379"/>
    </row>
    <row r="5368" spans="2:6" ht="15" customHeight="1" thickBot="1">
      <c r="B5368" s="404"/>
      <c r="C5368" s="379"/>
      <c r="D5368" s="419"/>
      <c r="E5368" s="404"/>
      <c r="F5368" s="379"/>
    </row>
    <row r="5369" spans="2:6" ht="15" customHeight="1" thickBot="1">
      <c r="B5369" s="404"/>
      <c r="C5369" s="379"/>
      <c r="D5369" s="419"/>
      <c r="E5369" s="404"/>
      <c r="F5369" s="379"/>
    </row>
    <row r="5370" spans="2:6" ht="15" customHeight="1" thickBot="1">
      <c r="B5370" s="404"/>
      <c r="C5370" s="379"/>
      <c r="D5370" s="419"/>
      <c r="E5370" s="404"/>
      <c r="F5370" s="379"/>
    </row>
    <row r="5371" spans="2:6" ht="15" customHeight="1" thickBot="1">
      <c r="B5371" s="404"/>
      <c r="C5371" s="379"/>
      <c r="D5371" s="419"/>
      <c r="E5371" s="404"/>
      <c r="F5371" s="379"/>
    </row>
    <row r="5372" spans="2:6" ht="15" customHeight="1" thickBot="1">
      <c r="B5372" s="404"/>
      <c r="C5372" s="379"/>
      <c r="D5372" s="419"/>
      <c r="E5372" s="404"/>
      <c r="F5372" s="379"/>
    </row>
    <row r="5373" spans="2:6" ht="15" customHeight="1" thickBot="1">
      <c r="B5373" s="404"/>
      <c r="C5373" s="379"/>
      <c r="D5373" s="419"/>
      <c r="E5373" s="404"/>
      <c r="F5373" s="379"/>
    </row>
    <row r="5374" spans="2:6" ht="15" customHeight="1" thickBot="1">
      <c r="B5374" s="404"/>
      <c r="C5374" s="379"/>
      <c r="D5374" s="419"/>
      <c r="E5374" s="404"/>
      <c r="F5374" s="379"/>
    </row>
    <row r="5375" spans="2:6" ht="15" customHeight="1" thickBot="1">
      <c r="B5375" s="404"/>
      <c r="C5375" s="379"/>
      <c r="D5375" s="419"/>
      <c r="E5375" s="404"/>
      <c r="F5375" s="379"/>
    </row>
    <row r="5376" spans="2:6" ht="15" customHeight="1" thickBot="1">
      <c r="B5376" s="404"/>
      <c r="C5376" s="379"/>
      <c r="D5376" s="419"/>
      <c r="E5376" s="404"/>
      <c r="F5376" s="379"/>
    </row>
    <row r="5377" spans="2:6" ht="15" customHeight="1" thickBot="1">
      <c r="B5377" s="404"/>
      <c r="C5377" s="379"/>
      <c r="D5377" s="419"/>
      <c r="E5377" s="404"/>
      <c r="F5377" s="379"/>
    </row>
    <row r="5378" spans="2:6" ht="15" customHeight="1" thickBot="1">
      <c r="B5378" s="404"/>
      <c r="C5378" s="379"/>
      <c r="D5378" s="419"/>
      <c r="E5378" s="404"/>
      <c r="F5378" s="379"/>
    </row>
    <row r="5379" spans="2:6" ht="15" customHeight="1" thickBot="1">
      <c r="B5379" s="404"/>
      <c r="C5379" s="379"/>
      <c r="D5379" s="419"/>
      <c r="E5379" s="404"/>
      <c r="F5379" s="379"/>
    </row>
    <row r="5380" spans="2:6" ht="15" customHeight="1" thickBot="1">
      <c r="B5380" s="404"/>
      <c r="C5380" s="379"/>
      <c r="D5380" s="419"/>
      <c r="E5380" s="404"/>
      <c r="F5380" s="379"/>
    </row>
    <row r="5381" spans="2:6" ht="15" customHeight="1" thickBot="1">
      <c r="B5381" s="404"/>
      <c r="C5381" s="379"/>
      <c r="D5381" s="419"/>
      <c r="E5381" s="404"/>
      <c r="F5381" s="379"/>
    </row>
    <row r="5382" spans="2:6" ht="15" customHeight="1" thickBot="1">
      <c r="B5382" s="404"/>
      <c r="C5382" s="379"/>
      <c r="D5382" s="419"/>
      <c r="E5382" s="404"/>
      <c r="F5382" s="379"/>
    </row>
    <row r="5383" spans="2:6" ht="15" customHeight="1" thickBot="1">
      <c r="B5383" s="404"/>
      <c r="C5383" s="379"/>
      <c r="D5383" s="419"/>
      <c r="E5383" s="404"/>
      <c r="F5383" s="379"/>
    </row>
    <row r="5384" spans="2:6" ht="15" customHeight="1" thickBot="1">
      <c r="B5384" s="404"/>
      <c r="C5384" s="379"/>
      <c r="D5384" s="419"/>
      <c r="E5384" s="404"/>
      <c r="F5384" s="379"/>
    </row>
    <row r="5385" spans="2:6" ht="15" customHeight="1" thickBot="1">
      <c r="B5385" s="404"/>
      <c r="C5385" s="379"/>
      <c r="D5385" s="419"/>
      <c r="E5385" s="404"/>
      <c r="F5385" s="379"/>
    </row>
    <row r="5386" spans="2:6" ht="15" customHeight="1" thickBot="1">
      <c r="B5386" s="404"/>
      <c r="C5386" s="379"/>
      <c r="D5386" s="419"/>
      <c r="E5386" s="404"/>
      <c r="F5386" s="379"/>
    </row>
    <row r="5387" spans="2:6" ht="15" customHeight="1" thickBot="1">
      <c r="B5387" s="404"/>
      <c r="C5387" s="379"/>
      <c r="D5387" s="419"/>
      <c r="E5387" s="404"/>
      <c r="F5387" s="379"/>
    </row>
    <row r="5388" spans="2:6" ht="15" customHeight="1" thickBot="1">
      <c r="B5388" s="404"/>
      <c r="C5388" s="379"/>
      <c r="D5388" s="419"/>
      <c r="E5388" s="404"/>
      <c r="F5388" s="379"/>
    </row>
    <row r="5389" spans="2:6" ht="15" customHeight="1" thickBot="1">
      <c r="B5389" s="404"/>
      <c r="C5389" s="379"/>
      <c r="D5389" s="419"/>
      <c r="E5389" s="404"/>
      <c r="F5389" s="379"/>
    </row>
    <row r="5390" spans="2:6" ht="15" customHeight="1" thickBot="1">
      <c r="B5390" s="404"/>
      <c r="C5390" s="379"/>
      <c r="D5390" s="419"/>
      <c r="E5390" s="404"/>
      <c r="F5390" s="379"/>
    </row>
    <row r="5391" spans="2:6" ht="15" customHeight="1" thickBot="1">
      <c r="B5391" s="404"/>
      <c r="C5391" s="379"/>
      <c r="D5391" s="419"/>
      <c r="E5391" s="404"/>
      <c r="F5391" s="379"/>
    </row>
    <row r="5392" spans="2:6" ht="15" customHeight="1" thickBot="1">
      <c r="B5392" s="404"/>
      <c r="C5392" s="379"/>
      <c r="D5392" s="419"/>
      <c r="E5392" s="404"/>
      <c r="F5392" s="379"/>
    </row>
    <row r="5393" spans="2:6" ht="15" customHeight="1" thickBot="1">
      <c r="B5393" s="404"/>
      <c r="C5393" s="379"/>
      <c r="D5393" s="419"/>
      <c r="E5393" s="404"/>
      <c r="F5393" s="379"/>
    </row>
    <row r="5394" spans="2:6" ht="15" customHeight="1" thickBot="1">
      <c r="B5394" s="404"/>
      <c r="C5394" s="379"/>
      <c r="D5394" s="419"/>
      <c r="E5394" s="404"/>
      <c r="F5394" s="379"/>
    </row>
    <row r="5395" spans="2:6" ht="15" customHeight="1" thickBot="1">
      <c r="B5395" s="404"/>
      <c r="C5395" s="379"/>
      <c r="D5395" s="419"/>
      <c r="E5395" s="404"/>
      <c r="F5395" s="379"/>
    </row>
    <row r="5396" spans="2:6" ht="15" customHeight="1" thickBot="1">
      <c r="B5396" s="404"/>
      <c r="C5396" s="379"/>
      <c r="D5396" s="419"/>
      <c r="E5396" s="404"/>
      <c r="F5396" s="379"/>
    </row>
    <row r="5397" spans="2:6" ht="15" customHeight="1" thickBot="1">
      <c r="B5397" s="404"/>
      <c r="C5397" s="379"/>
      <c r="D5397" s="419"/>
      <c r="E5397" s="404"/>
      <c r="F5397" s="379"/>
    </row>
    <row r="5398" spans="2:6" ht="15" customHeight="1" thickBot="1">
      <c r="B5398" s="404"/>
      <c r="C5398" s="379"/>
      <c r="D5398" s="419"/>
      <c r="E5398" s="404"/>
      <c r="F5398" s="379"/>
    </row>
    <row r="5399" spans="2:6" ht="15" customHeight="1" thickBot="1">
      <c r="B5399" s="404"/>
      <c r="C5399" s="379"/>
      <c r="D5399" s="419"/>
      <c r="E5399" s="404"/>
      <c r="F5399" s="379"/>
    </row>
    <row r="5400" spans="2:6" ht="15" customHeight="1" thickBot="1">
      <c r="B5400" s="404"/>
      <c r="C5400" s="379"/>
      <c r="D5400" s="419"/>
      <c r="E5400" s="404"/>
      <c r="F5400" s="379"/>
    </row>
    <row r="5401" spans="2:6" ht="15" customHeight="1" thickBot="1">
      <c r="B5401" s="404"/>
      <c r="C5401" s="379"/>
      <c r="D5401" s="419"/>
      <c r="E5401" s="404"/>
      <c r="F5401" s="379"/>
    </row>
    <row r="5402" spans="2:6" ht="15" customHeight="1" thickBot="1">
      <c r="B5402" s="404"/>
      <c r="C5402" s="379"/>
      <c r="D5402" s="419"/>
      <c r="E5402" s="404"/>
      <c r="F5402" s="379"/>
    </row>
    <row r="5403" spans="2:6" ht="15" customHeight="1" thickBot="1">
      <c r="B5403" s="404"/>
      <c r="C5403" s="379"/>
      <c r="D5403" s="419"/>
      <c r="E5403" s="404"/>
      <c r="F5403" s="379"/>
    </row>
    <row r="5404" spans="2:6" ht="15" customHeight="1" thickBot="1">
      <c r="B5404" s="404"/>
      <c r="C5404" s="379"/>
      <c r="D5404" s="419"/>
      <c r="E5404" s="404"/>
      <c r="F5404" s="379"/>
    </row>
    <row r="5405" spans="2:6" ht="15" customHeight="1" thickBot="1">
      <c r="B5405" s="404"/>
      <c r="C5405" s="379"/>
      <c r="D5405" s="419"/>
      <c r="E5405" s="404"/>
      <c r="F5405" s="379"/>
    </row>
    <row r="5406" spans="2:6" ht="15" customHeight="1" thickBot="1">
      <c r="B5406" s="404"/>
      <c r="C5406" s="379"/>
      <c r="D5406" s="419"/>
      <c r="E5406" s="404"/>
      <c r="F5406" s="379"/>
    </row>
    <row r="5407" spans="2:6" ht="15" customHeight="1" thickBot="1">
      <c r="B5407" s="404"/>
      <c r="C5407" s="379"/>
      <c r="D5407" s="419"/>
      <c r="E5407" s="404"/>
      <c r="F5407" s="379"/>
    </row>
    <row r="5408" spans="2:6" ht="15" customHeight="1" thickBot="1">
      <c r="B5408" s="404"/>
      <c r="C5408" s="379"/>
      <c r="D5408" s="419"/>
      <c r="E5408" s="404"/>
      <c r="F5408" s="379"/>
    </row>
    <row r="5409" spans="2:6" ht="15" customHeight="1" thickBot="1">
      <c r="B5409" s="404"/>
      <c r="C5409" s="379"/>
      <c r="D5409" s="419"/>
      <c r="E5409" s="404"/>
      <c r="F5409" s="379"/>
    </row>
    <row r="5410" spans="2:6" ht="15" customHeight="1" thickBot="1">
      <c r="B5410" s="404"/>
      <c r="C5410" s="379"/>
      <c r="D5410" s="419"/>
      <c r="E5410" s="404"/>
      <c r="F5410" s="379"/>
    </row>
    <row r="5411" spans="2:6" ht="15" customHeight="1" thickBot="1">
      <c r="B5411" s="404"/>
      <c r="C5411" s="379"/>
      <c r="D5411" s="419"/>
      <c r="E5411" s="404"/>
      <c r="F5411" s="379"/>
    </row>
    <row r="5412" spans="2:6" ht="15" customHeight="1" thickBot="1">
      <c r="B5412" s="404"/>
      <c r="C5412" s="379"/>
      <c r="D5412" s="419"/>
      <c r="E5412" s="404"/>
      <c r="F5412" s="379"/>
    </row>
    <row r="5413" spans="2:6" ht="15" customHeight="1" thickBot="1">
      <c r="B5413" s="404"/>
      <c r="C5413" s="379"/>
      <c r="D5413" s="419"/>
      <c r="E5413" s="404"/>
      <c r="F5413" s="379"/>
    </row>
    <row r="5414" spans="2:6" ht="15" customHeight="1" thickBot="1">
      <c r="B5414" s="404"/>
      <c r="C5414" s="379"/>
      <c r="D5414" s="419"/>
      <c r="E5414" s="404"/>
      <c r="F5414" s="379"/>
    </row>
    <row r="5415" spans="2:6" ht="15" customHeight="1" thickBot="1">
      <c r="B5415" s="404"/>
      <c r="C5415" s="379"/>
      <c r="D5415" s="419"/>
      <c r="E5415" s="404"/>
      <c r="F5415" s="379"/>
    </row>
    <row r="5416" spans="2:6" ht="15" customHeight="1" thickBot="1">
      <c r="B5416" s="404"/>
      <c r="C5416" s="379"/>
      <c r="D5416" s="419"/>
      <c r="E5416" s="404"/>
      <c r="F5416" s="379"/>
    </row>
    <row r="5417" spans="2:6" ht="15" customHeight="1" thickBot="1">
      <c r="B5417" s="404"/>
      <c r="C5417" s="379"/>
      <c r="D5417" s="419"/>
      <c r="E5417" s="404"/>
      <c r="F5417" s="379"/>
    </row>
    <row r="5418" spans="2:6" ht="15" customHeight="1" thickBot="1">
      <c r="B5418" s="404"/>
      <c r="C5418" s="379"/>
      <c r="D5418" s="419"/>
      <c r="E5418" s="404"/>
      <c r="F5418" s="379"/>
    </row>
    <row r="5419" spans="2:6" ht="15" customHeight="1" thickBot="1">
      <c r="B5419" s="404"/>
      <c r="C5419" s="379"/>
      <c r="D5419" s="419"/>
      <c r="E5419" s="404"/>
      <c r="F5419" s="379"/>
    </row>
    <row r="5420" spans="2:6" ht="15" customHeight="1" thickBot="1">
      <c r="B5420" s="404"/>
      <c r="C5420" s="379"/>
      <c r="D5420" s="419"/>
      <c r="E5420" s="404"/>
      <c r="F5420" s="379"/>
    </row>
    <row r="5421" spans="2:6" ht="15" customHeight="1" thickBot="1">
      <c r="B5421" s="404"/>
      <c r="C5421" s="379"/>
      <c r="D5421" s="419"/>
      <c r="E5421" s="404"/>
      <c r="F5421" s="379"/>
    </row>
    <row r="5422" spans="2:6" ht="15" customHeight="1" thickBot="1">
      <c r="B5422" s="404"/>
      <c r="C5422" s="379"/>
      <c r="D5422" s="419"/>
      <c r="E5422" s="404"/>
      <c r="F5422" s="379"/>
    </row>
    <row r="5423" spans="2:6" ht="15" customHeight="1" thickBot="1">
      <c r="B5423" s="404"/>
      <c r="C5423" s="379"/>
      <c r="D5423" s="419"/>
      <c r="E5423" s="404"/>
      <c r="F5423" s="379"/>
    </row>
    <row r="5424" spans="2:6" ht="15" customHeight="1" thickBot="1">
      <c r="B5424" s="404"/>
      <c r="C5424" s="379"/>
      <c r="D5424" s="419"/>
      <c r="E5424" s="404"/>
      <c r="F5424" s="379"/>
    </row>
    <row r="5425" spans="2:6" ht="15" customHeight="1" thickBot="1">
      <c r="B5425" s="404"/>
      <c r="C5425" s="379"/>
      <c r="D5425" s="419"/>
      <c r="E5425" s="404"/>
      <c r="F5425" s="379"/>
    </row>
    <row r="5426" spans="2:6" ht="15" customHeight="1" thickBot="1">
      <c r="B5426" s="404"/>
      <c r="C5426" s="379"/>
      <c r="D5426" s="419"/>
      <c r="E5426" s="404"/>
      <c r="F5426" s="379"/>
    </row>
    <row r="5427" spans="2:6" ht="15" customHeight="1" thickBot="1">
      <c r="B5427" s="404"/>
      <c r="C5427" s="379"/>
      <c r="D5427" s="419"/>
      <c r="E5427" s="404"/>
      <c r="F5427" s="379"/>
    </row>
    <row r="5428" spans="2:6" ht="15" customHeight="1" thickBot="1">
      <c r="B5428" s="404"/>
      <c r="C5428" s="379"/>
      <c r="D5428" s="419"/>
      <c r="E5428" s="404"/>
      <c r="F5428" s="379"/>
    </row>
    <row r="5429" spans="2:6" ht="15" customHeight="1" thickBot="1">
      <c r="B5429" s="404"/>
      <c r="C5429" s="379"/>
      <c r="D5429" s="419"/>
      <c r="E5429" s="404"/>
      <c r="F5429" s="379"/>
    </row>
    <row r="5430" spans="2:6" ht="15" customHeight="1" thickBot="1">
      <c r="B5430" s="404"/>
      <c r="C5430" s="379"/>
      <c r="D5430" s="419"/>
      <c r="E5430" s="404"/>
      <c r="F5430" s="379"/>
    </row>
    <row r="5431" spans="2:6" ht="15" customHeight="1" thickBot="1">
      <c r="B5431" s="404"/>
      <c r="C5431" s="379"/>
      <c r="D5431" s="419"/>
      <c r="E5431" s="404"/>
      <c r="F5431" s="379"/>
    </row>
    <row r="5432" spans="2:6" ht="15" customHeight="1" thickBot="1">
      <c r="B5432" s="404"/>
      <c r="C5432" s="379"/>
      <c r="D5432" s="419"/>
      <c r="E5432" s="404"/>
      <c r="F5432" s="379"/>
    </row>
    <row r="5433" spans="2:6" ht="15" customHeight="1" thickBot="1">
      <c r="B5433" s="404"/>
      <c r="C5433" s="379"/>
      <c r="D5433" s="419"/>
      <c r="E5433" s="404"/>
      <c r="F5433" s="379"/>
    </row>
    <row r="5434" spans="2:6" ht="15" customHeight="1" thickBot="1">
      <c r="B5434" s="404"/>
      <c r="C5434" s="379"/>
      <c r="D5434" s="419"/>
      <c r="E5434" s="404"/>
      <c r="F5434" s="379"/>
    </row>
    <row r="5435" spans="2:6" ht="15" customHeight="1" thickBot="1">
      <c r="B5435" s="404"/>
      <c r="C5435" s="379"/>
      <c r="D5435" s="419"/>
      <c r="E5435" s="404"/>
      <c r="F5435" s="379"/>
    </row>
    <row r="5436" spans="2:6" ht="15" customHeight="1" thickBot="1">
      <c r="B5436" s="404"/>
      <c r="C5436" s="379"/>
      <c r="D5436" s="419"/>
      <c r="E5436" s="404"/>
      <c r="F5436" s="379"/>
    </row>
    <row r="5437" spans="2:6" ht="15" customHeight="1" thickBot="1">
      <c r="B5437" s="404"/>
      <c r="C5437" s="379"/>
      <c r="D5437" s="419"/>
      <c r="E5437" s="404"/>
      <c r="F5437" s="379"/>
    </row>
    <row r="5438" spans="2:6" ht="15" customHeight="1" thickBot="1">
      <c r="B5438" s="404"/>
      <c r="C5438" s="379"/>
      <c r="D5438" s="419"/>
      <c r="E5438" s="404"/>
      <c r="F5438" s="379"/>
    </row>
    <row r="5439" spans="2:6" ht="15" customHeight="1" thickBot="1">
      <c r="B5439" s="404"/>
      <c r="C5439" s="379"/>
      <c r="D5439" s="419"/>
      <c r="E5439" s="404"/>
      <c r="F5439" s="379"/>
    </row>
    <row r="5440" spans="2:6" ht="15" customHeight="1" thickBot="1">
      <c r="B5440" s="404"/>
      <c r="C5440" s="379"/>
      <c r="D5440" s="419"/>
      <c r="E5440" s="404"/>
      <c r="F5440" s="379"/>
    </row>
    <row r="5441" spans="2:6" ht="15" customHeight="1" thickBot="1">
      <c r="B5441" s="404"/>
      <c r="C5441" s="379"/>
      <c r="D5441" s="419"/>
      <c r="E5441" s="404"/>
      <c r="F5441" s="379"/>
    </row>
    <row r="5442" spans="2:6" ht="15" customHeight="1" thickBot="1">
      <c r="B5442" s="404"/>
      <c r="C5442" s="379"/>
      <c r="D5442" s="419"/>
      <c r="E5442" s="404"/>
      <c r="F5442" s="379"/>
    </row>
    <row r="5443" spans="2:6" ht="15" customHeight="1" thickBot="1">
      <c r="B5443" s="404"/>
      <c r="C5443" s="379"/>
      <c r="D5443" s="419"/>
      <c r="E5443" s="404"/>
      <c r="F5443" s="379"/>
    </row>
    <row r="5444" spans="2:6" ht="15" customHeight="1" thickBot="1">
      <c r="B5444" s="404"/>
      <c r="C5444" s="379"/>
      <c r="D5444" s="419"/>
      <c r="E5444" s="404"/>
      <c r="F5444" s="379"/>
    </row>
    <row r="5445" spans="2:6" ht="15" customHeight="1" thickBot="1">
      <c r="B5445" s="404"/>
      <c r="C5445" s="379"/>
      <c r="D5445" s="419"/>
      <c r="E5445" s="404"/>
      <c r="F5445" s="379"/>
    </row>
    <row r="5446" spans="2:6" ht="15" customHeight="1" thickBot="1">
      <c r="B5446" s="404"/>
      <c r="C5446" s="379"/>
      <c r="D5446" s="419"/>
      <c r="E5446" s="404"/>
      <c r="F5446" s="379"/>
    </row>
    <row r="5447" spans="2:6" ht="15" customHeight="1" thickBot="1">
      <c r="B5447" s="404"/>
      <c r="C5447" s="379"/>
      <c r="D5447" s="419"/>
      <c r="E5447" s="404"/>
      <c r="F5447" s="379"/>
    </row>
    <row r="5448" spans="2:6" ht="15" customHeight="1" thickBot="1">
      <c r="B5448" s="404"/>
      <c r="C5448" s="379"/>
      <c r="D5448" s="419"/>
      <c r="E5448" s="404"/>
      <c r="F5448" s="379"/>
    </row>
    <row r="5449" spans="2:6" ht="15" customHeight="1" thickBot="1">
      <c r="B5449" s="404"/>
      <c r="C5449" s="379"/>
      <c r="D5449" s="419"/>
      <c r="E5449" s="404"/>
      <c r="F5449" s="379"/>
    </row>
    <row r="5450" spans="2:6" ht="15" customHeight="1" thickBot="1">
      <c r="B5450" s="404"/>
      <c r="C5450" s="379"/>
      <c r="D5450" s="419"/>
      <c r="E5450" s="404"/>
      <c r="F5450" s="379"/>
    </row>
    <row r="5451" spans="2:6" ht="15" customHeight="1" thickBot="1">
      <c r="B5451" s="404"/>
      <c r="C5451" s="379"/>
      <c r="D5451" s="419"/>
      <c r="E5451" s="404"/>
      <c r="F5451" s="379"/>
    </row>
    <row r="5452" spans="2:6" ht="15" customHeight="1" thickBot="1">
      <c r="B5452" s="404"/>
      <c r="C5452" s="379"/>
      <c r="D5452" s="419"/>
      <c r="E5452" s="404"/>
      <c r="F5452" s="379"/>
    </row>
    <row r="5453" spans="2:6" ht="15" customHeight="1" thickBot="1">
      <c r="B5453" s="404"/>
      <c r="C5453" s="379"/>
      <c r="D5453" s="419"/>
      <c r="E5453" s="404"/>
      <c r="F5453" s="379"/>
    </row>
    <row r="5454" spans="2:6" ht="15" customHeight="1" thickBot="1">
      <c r="B5454" s="404"/>
      <c r="C5454" s="379"/>
      <c r="D5454" s="419"/>
      <c r="E5454" s="404"/>
      <c r="F5454" s="379"/>
    </row>
    <row r="5455" spans="2:6" ht="15" customHeight="1" thickBot="1">
      <c r="B5455" s="404"/>
      <c r="C5455" s="379"/>
      <c r="D5455" s="419"/>
      <c r="E5455" s="404"/>
      <c r="F5455" s="379"/>
    </row>
    <row r="5456" spans="2:6" ht="15" customHeight="1" thickBot="1">
      <c r="B5456" s="404"/>
      <c r="C5456" s="379"/>
      <c r="D5456" s="419"/>
      <c r="E5456" s="404"/>
      <c r="F5456" s="379"/>
    </row>
    <row r="5457" spans="2:6" ht="15" customHeight="1" thickBot="1">
      <c r="B5457" s="404"/>
      <c r="C5457" s="379"/>
      <c r="D5457" s="419"/>
      <c r="E5457" s="404"/>
      <c r="F5457" s="379"/>
    </row>
    <row r="5458" spans="2:6" ht="15" customHeight="1" thickBot="1">
      <c r="B5458" s="404"/>
      <c r="C5458" s="379"/>
      <c r="D5458" s="419"/>
      <c r="E5458" s="404"/>
      <c r="F5458" s="379"/>
    </row>
    <row r="5459" spans="2:6" ht="15" customHeight="1" thickBot="1">
      <c r="B5459" s="404"/>
      <c r="C5459" s="379"/>
      <c r="D5459" s="419"/>
      <c r="E5459" s="404"/>
      <c r="F5459" s="379"/>
    </row>
    <row r="5460" spans="2:6" ht="15" customHeight="1" thickBot="1">
      <c r="B5460" s="404"/>
      <c r="C5460" s="379"/>
      <c r="D5460" s="419"/>
      <c r="E5460" s="404"/>
      <c r="F5460" s="379"/>
    </row>
    <row r="5461" spans="2:6" ht="15" customHeight="1" thickBot="1">
      <c r="B5461" s="404"/>
      <c r="C5461" s="379"/>
      <c r="D5461" s="419"/>
      <c r="E5461" s="404"/>
      <c r="F5461" s="379"/>
    </row>
    <row r="5462" spans="2:6" ht="15" customHeight="1" thickBot="1">
      <c r="B5462" s="404"/>
      <c r="C5462" s="379"/>
      <c r="D5462" s="419"/>
      <c r="E5462" s="404"/>
      <c r="F5462" s="379"/>
    </row>
    <row r="5463" spans="2:6" ht="15" customHeight="1" thickBot="1">
      <c r="B5463" s="404"/>
      <c r="C5463" s="379"/>
      <c r="D5463" s="419"/>
      <c r="E5463" s="404"/>
      <c r="F5463" s="379"/>
    </row>
    <row r="5464" spans="2:6" ht="15" customHeight="1" thickBot="1">
      <c r="B5464" s="404"/>
      <c r="C5464" s="379"/>
      <c r="D5464" s="419"/>
      <c r="E5464" s="404"/>
      <c r="F5464" s="379"/>
    </row>
    <row r="5465" spans="2:6" ht="15" customHeight="1" thickBot="1">
      <c r="B5465" s="404"/>
      <c r="C5465" s="379"/>
      <c r="D5465" s="419"/>
      <c r="E5465" s="404"/>
      <c r="F5465" s="379"/>
    </row>
    <row r="5466" spans="2:6" ht="15" customHeight="1" thickBot="1">
      <c r="B5466" s="404"/>
      <c r="C5466" s="379"/>
      <c r="D5466" s="419"/>
      <c r="E5466" s="404"/>
      <c r="F5466" s="379"/>
    </row>
    <row r="5467" spans="2:6" ht="15" customHeight="1" thickBot="1">
      <c r="B5467" s="404"/>
      <c r="C5467" s="379"/>
      <c r="D5467" s="419"/>
      <c r="E5467" s="404"/>
      <c r="F5467" s="379"/>
    </row>
    <row r="5468" spans="2:6" ht="15" customHeight="1" thickBot="1">
      <c r="B5468" s="404"/>
      <c r="C5468" s="379"/>
      <c r="D5468" s="419"/>
      <c r="E5468" s="404"/>
      <c r="F5468" s="379"/>
    </row>
    <row r="5469" spans="2:6" ht="15" customHeight="1" thickBot="1">
      <c r="B5469" s="404"/>
      <c r="C5469" s="379"/>
      <c r="D5469" s="419"/>
      <c r="E5469" s="404"/>
      <c r="F5469" s="379"/>
    </row>
    <row r="5470" spans="2:6" ht="15" customHeight="1" thickBot="1">
      <c r="B5470" s="404"/>
      <c r="C5470" s="379"/>
      <c r="D5470" s="419"/>
      <c r="E5470" s="404"/>
      <c r="F5470" s="379"/>
    </row>
    <row r="5471" spans="2:6" ht="15" customHeight="1" thickBot="1">
      <c r="B5471" s="404"/>
      <c r="C5471" s="379"/>
      <c r="D5471" s="419"/>
      <c r="E5471" s="404"/>
      <c r="F5471" s="379"/>
    </row>
    <row r="5472" spans="2:6" ht="15" customHeight="1" thickBot="1">
      <c r="B5472" s="404"/>
      <c r="C5472" s="379"/>
      <c r="D5472" s="419"/>
      <c r="E5472" s="404"/>
      <c r="F5472" s="379"/>
    </row>
    <row r="5473" spans="2:6" ht="15" customHeight="1" thickBot="1">
      <c r="B5473" s="404"/>
      <c r="C5473" s="379"/>
      <c r="D5473" s="419"/>
      <c r="E5473" s="404"/>
      <c r="F5473" s="379"/>
    </row>
    <row r="5474" spans="2:6" ht="15" customHeight="1" thickBot="1">
      <c r="B5474" s="404"/>
      <c r="C5474" s="379"/>
      <c r="D5474" s="419"/>
      <c r="E5474" s="404"/>
      <c r="F5474" s="379"/>
    </row>
    <row r="5475" spans="2:6" ht="15" customHeight="1" thickBot="1">
      <c r="B5475" s="404"/>
      <c r="C5475" s="379"/>
      <c r="D5475" s="419"/>
      <c r="E5475" s="404"/>
      <c r="F5475" s="379"/>
    </row>
    <row r="5476" spans="2:6" ht="15" customHeight="1" thickBot="1">
      <c r="B5476" s="404"/>
      <c r="C5476" s="379"/>
      <c r="D5476" s="419"/>
      <c r="E5476" s="404"/>
      <c r="F5476" s="379"/>
    </row>
    <row r="5477" spans="2:6" ht="15" customHeight="1" thickBot="1">
      <c r="B5477" s="404"/>
      <c r="C5477" s="379"/>
      <c r="D5477" s="419"/>
      <c r="E5477" s="404"/>
      <c r="F5477" s="379"/>
    </row>
    <row r="5478" spans="2:6" ht="15" customHeight="1" thickBot="1">
      <c r="B5478" s="404"/>
      <c r="C5478" s="379"/>
      <c r="D5478" s="419"/>
      <c r="E5478" s="404"/>
      <c r="F5478" s="379"/>
    </row>
    <row r="5479" spans="2:6" ht="15" customHeight="1" thickBot="1">
      <c r="B5479" s="404"/>
      <c r="C5479" s="379"/>
      <c r="D5479" s="419"/>
      <c r="E5479" s="404"/>
      <c r="F5479" s="379"/>
    </row>
    <row r="5480" spans="2:6" ht="15" customHeight="1" thickBot="1">
      <c r="B5480" s="404"/>
      <c r="C5480" s="379"/>
      <c r="D5480" s="419"/>
      <c r="E5480" s="404"/>
      <c r="F5480" s="379"/>
    </row>
    <row r="5481" spans="2:6" ht="15" customHeight="1" thickBot="1">
      <c r="B5481" s="404"/>
      <c r="C5481" s="379"/>
      <c r="D5481" s="419"/>
      <c r="E5481" s="404"/>
      <c r="F5481" s="379"/>
    </row>
    <row r="5482" spans="2:6" ht="15" customHeight="1" thickBot="1">
      <c r="B5482" s="404"/>
      <c r="C5482" s="379"/>
      <c r="D5482" s="419"/>
      <c r="E5482" s="404"/>
      <c r="F5482" s="379"/>
    </row>
    <row r="5483" spans="2:6" ht="15" customHeight="1" thickBot="1">
      <c r="B5483" s="404"/>
      <c r="C5483" s="379"/>
      <c r="D5483" s="419"/>
      <c r="E5483" s="404"/>
      <c r="F5483" s="379"/>
    </row>
    <row r="5484" spans="2:6" ht="15" customHeight="1" thickBot="1">
      <c r="B5484" s="404"/>
      <c r="C5484" s="379"/>
      <c r="D5484" s="419"/>
      <c r="E5484" s="404"/>
      <c r="F5484" s="379"/>
    </row>
    <row r="5485" spans="2:6" ht="15" customHeight="1" thickBot="1">
      <c r="B5485" s="404"/>
      <c r="C5485" s="379"/>
      <c r="D5485" s="419"/>
      <c r="E5485" s="404"/>
      <c r="F5485" s="379"/>
    </row>
    <row r="5486" spans="2:6" ht="15" customHeight="1" thickBot="1">
      <c r="B5486" s="404"/>
      <c r="C5486" s="379"/>
      <c r="D5486" s="419"/>
      <c r="E5486" s="404"/>
      <c r="F5486" s="379"/>
    </row>
    <row r="5487" spans="2:6" ht="15" customHeight="1" thickBot="1">
      <c r="B5487" s="404"/>
      <c r="C5487" s="379"/>
      <c r="D5487" s="419"/>
      <c r="E5487" s="404"/>
      <c r="F5487" s="379"/>
    </row>
    <row r="5488" spans="2:6" ht="15" customHeight="1" thickBot="1">
      <c r="B5488" s="404"/>
      <c r="C5488" s="379"/>
      <c r="D5488" s="419"/>
      <c r="E5488" s="404"/>
      <c r="F5488" s="379"/>
    </row>
    <row r="5489" spans="2:6" ht="15" customHeight="1" thickBot="1">
      <c r="B5489" s="404"/>
      <c r="C5489" s="379"/>
      <c r="D5489" s="419"/>
      <c r="E5489" s="404"/>
      <c r="F5489" s="379"/>
    </row>
    <row r="5490" spans="2:6" ht="15" customHeight="1" thickBot="1">
      <c r="B5490" s="404"/>
      <c r="C5490" s="379"/>
      <c r="D5490" s="419"/>
      <c r="E5490" s="404"/>
      <c r="F5490" s="379"/>
    </row>
    <row r="5491" spans="2:6" ht="15" customHeight="1" thickBot="1">
      <c r="B5491" s="404"/>
      <c r="C5491" s="379"/>
      <c r="D5491" s="419"/>
      <c r="E5491" s="404"/>
      <c r="F5491" s="379"/>
    </row>
    <row r="5492" spans="2:6" ht="15" customHeight="1" thickBot="1">
      <c r="B5492" s="404"/>
      <c r="C5492" s="379"/>
      <c r="D5492" s="419"/>
      <c r="E5492" s="404"/>
      <c r="F5492" s="379"/>
    </row>
    <row r="5493" spans="2:6" ht="15" customHeight="1" thickBot="1">
      <c r="B5493" s="404"/>
      <c r="C5493" s="379"/>
      <c r="D5493" s="419"/>
      <c r="E5493" s="404"/>
      <c r="F5493" s="379"/>
    </row>
    <row r="5494" spans="2:6" ht="15" customHeight="1" thickBot="1">
      <c r="B5494" s="404"/>
      <c r="C5494" s="379"/>
      <c r="D5494" s="419"/>
      <c r="E5494" s="404"/>
      <c r="F5494" s="379"/>
    </row>
    <row r="5495" spans="2:6" ht="15" customHeight="1" thickBot="1">
      <c r="B5495" s="404"/>
      <c r="C5495" s="379"/>
      <c r="D5495" s="419"/>
      <c r="E5495" s="404"/>
      <c r="F5495" s="379"/>
    </row>
    <row r="5496" spans="2:6" ht="15" customHeight="1" thickBot="1">
      <c r="B5496" s="404"/>
      <c r="C5496" s="379"/>
      <c r="D5496" s="419"/>
      <c r="E5496" s="404"/>
      <c r="F5496" s="379"/>
    </row>
    <row r="5497" spans="2:6" ht="15" customHeight="1" thickBot="1">
      <c r="B5497" s="404"/>
      <c r="C5497" s="379"/>
      <c r="D5497" s="419"/>
      <c r="E5497" s="404"/>
      <c r="F5497" s="379"/>
    </row>
    <row r="5498" spans="2:6" ht="15" customHeight="1" thickBot="1">
      <c r="B5498" s="404"/>
      <c r="C5498" s="379"/>
      <c r="D5498" s="419"/>
      <c r="E5498" s="404"/>
      <c r="F5498" s="379"/>
    </row>
    <row r="5499" spans="2:6" ht="15" customHeight="1" thickBot="1">
      <c r="B5499" s="404"/>
      <c r="C5499" s="379"/>
      <c r="D5499" s="419"/>
      <c r="E5499" s="404"/>
      <c r="F5499" s="379"/>
    </row>
    <row r="5500" spans="2:6" ht="15" customHeight="1" thickBot="1">
      <c r="B5500" s="404"/>
      <c r="C5500" s="379"/>
      <c r="D5500" s="419"/>
      <c r="E5500" s="404"/>
      <c r="F5500" s="379"/>
    </row>
    <row r="5501" spans="2:6" ht="15" customHeight="1" thickBot="1">
      <c r="B5501" s="404"/>
      <c r="C5501" s="379"/>
      <c r="D5501" s="419"/>
      <c r="E5501" s="404"/>
      <c r="F5501" s="379"/>
    </row>
    <row r="5502" spans="2:6" ht="15" customHeight="1" thickBot="1">
      <c r="B5502" s="404"/>
      <c r="C5502" s="379"/>
      <c r="D5502" s="419"/>
      <c r="E5502" s="404"/>
      <c r="F5502" s="379"/>
    </row>
    <row r="5503" spans="2:6" ht="15" customHeight="1" thickBot="1">
      <c r="B5503" s="404"/>
      <c r="C5503" s="379"/>
      <c r="D5503" s="419"/>
      <c r="E5503" s="404"/>
      <c r="F5503" s="379"/>
    </row>
    <row r="5504" spans="2:6" ht="15" customHeight="1" thickBot="1">
      <c r="B5504" s="404"/>
      <c r="C5504" s="379"/>
      <c r="D5504" s="419"/>
      <c r="E5504" s="404"/>
      <c r="F5504" s="379"/>
    </row>
    <row r="5505" spans="2:6" ht="15" customHeight="1" thickBot="1">
      <c r="B5505" s="404"/>
      <c r="C5505" s="379"/>
      <c r="D5505" s="419"/>
      <c r="E5505" s="404"/>
      <c r="F5505" s="379"/>
    </row>
    <row r="5506" spans="2:6" ht="15" customHeight="1" thickBot="1">
      <c r="B5506" s="404"/>
      <c r="C5506" s="379"/>
      <c r="D5506" s="419"/>
      <c r="E5506" s="404"/>
      <c r="F5506" s="379"/>
    </row>
    <row r="5507" spans="2:6" ht="15" customHeight="1" thickBot="1">
      <c r="B5507" s="404"/>
      <c r="C5507" s="379"/>
      <c r="D5507" s="419"/>
      <c r="E5507" s="404"/>
      <c r="F5507" s="379"/>
    </row>
    <row r="5508" spans="2:6" ht="15" customHeight="1" thickBot="1">
      <c r="B5508" s="404"/>
      <c r="C5508" s="379"/>
      <c r="D5508" s="419"/>
      <c r="E5508" s="404"/>
      <c r="F5508" s="379"/>
    </row>
    <row r="5509" spans="2:6" ht="15" customHeight="1" thickBot="1">
      <c r="B5509" s="404"/>
      <c r="C5509" s="379"/>
      <c r="D5509" s="419"/>
      <c r="E5509" s="404"/>
      <c r="F5509" s="379"/>
    </row>
    <row r="5510" spans="2:6" ht="15" customHeight="1" thickBot="1">
      <c r="B5510" s="404"/>
      <c r="C5510" s="379"/>
      <c r="D5510" s="419"/>
      <c r="E5510" s="404"/>
      <c r="F5510" s="379"/>
    </row>
    <row r="5511" spans="2:6" ht="15" customHeight="1" thickBot="1">
      <c r="B5511" s="404"/>
      <c r="C5511" s="379"/>
      <c r="D5511" s="419"/>
      <c r="E5511" s="404"/>
      <c r="F5511" s="379"/>
    </row>
    <row r="5512" spans="2:6" ht="15" customHeight="1" thickBot="1">
      <c r="B5512" s="404"/>
      <c r="C5512" s="379"/>
      <c r="D5512" s="419"/>
      <c r="E5512" s="404"/>
      <c r="F5512" s="379"/>
    </row>
    <row r="5513" spans="2:6" ht="15" customHeight="1" thickBot="1">
      <c r="B5513" s="404"/>
      <c r="C5513" s="379"/>
      <c r="D5513" s="419"/>
      <c r="E5513" s="404"/>
      <c r="F5513" s="379"/>
    </row>
    <row r="5514" spans="2:6" ht="15" customHeight="1" thickBot="1">
      <c r="B5514" s="404"/>
      <c r="C5514" s="379"/>
      <c r="D5514" s="419"/>
      <c r="E5514" s="404"/>
      <c r="F5514" s="379"/>
    </row>
    <row r="5515" spans="2:6" ht="15" customHeight="1" thickBot="1">
      <c r="B5515" s="404"/>
      <c r="C5515" s="379"/>
      <c r="D5515" s="419"/>
      <c r="E5515" s="404"/>
      <c r="F5515" s="379"/>
    </row>
    <row r="5516" spans="2:6" ht="15" customHeight="1" thickBot="1">
      <c r="B5516" s="404"/>
      <c r="C5516" s="379"/>
      <c r="D5516" s="419"/>
      <c r="E5516" s="404"/>
      <c r="F5516" s="379"/>
    </row>
    <row r="5517" spans="2:6" ht="15" customHeight="1" thickBot="1">
      <c r="B5517" s="404"/>
      <c r="C5517" s="379"/>
      <c r="D5517" s="419"/>
      <c r="E5517" s="404"/>
      <c r="F5517" s="379"/>
    </row>
    <row r="5518" spans="2:6" ht="15" customHeight="1" thickBot="1">
      <c r="B5518" s="404"/>
      <c r="C5518" s="379"/>
      <c r="D5518" s="419"/>
      <c r="E5518" s="404"/>
      <c r="F5518" s="379"/>
    </row>
    <row r="5519" spans="2:6" ht="15" customHeight="1" thickBot="1">
      <c r="B5519" s="404"/>
      <c r="C5519" s="379"/>
      <c r="D5519" s="419"/>
      <c r="E5519" s="404"/>
      <c r="F5519" s="379"/>
    </row>
    <row r="5520" spans="2:6" ht="15" customHeight="1" thickBot="1">
      <c r="B5520" s="404"/>
      <c r="C5520" s="379"/>
      <c r="D5520" s="419"/>
      <c r="E5520" s="404"/>
      <c r="F5520" s="379"/>
    </row>
    <row r="5521" spans="2:6" ht="15" customHeight="1" thickBot="1">
      <c r="B5521" s="404"/>
      <c r="C5521" s="379"/>
      <c r="D5521" s="419"/>
      <c r="E5521" s="404"/>
      <c r="F5521" s="379"/>
    </row>
    <row r="5522" spans="2:6" ht="15" customHeight="1" thickBot="1">
      <c r="B5522" s="404"/>
      <c r="C5522" s="379"/>
      <c r="D5522" s="419"/>
      <c r="E5522" s="404"/>
      <c r="F5522" s="379"/>
    </row>
    <row r="5523" spans="2:6" ht="15" customHeight="1" thickBot="1">
      <c r="B5523" s="404"/>
      <c r="C5523" s="379"/>
      <c r="D5523" s="419"/>
      <c r="E5523" s="404"/>
      <c r="F5523" s="379"/>
    </row>
    <row r="5524" spans="2:6" ht="15" customHeight="1" thickBot="1">
      <c r="B5524" s="404"/>
      <c r="C5524" s="379"/>
      <c r="D5524" s="419"/>
      <c r="E5524" s="404"/>
      <c r="F5524" s="379"/>
    </row>
    <row r="5525" spans="2:6" ht="15" customHeight="1" thickBot="1">
      <c r="B5525" s="404"/>
      <c r="C5525" s="379"/>
      <c r="D5525" s="419"/>
      <c r="E5525" s="404"/>
      <c r="F5525" s="379"/>
    </row>
    <row r="5526" spans="2:6" ht="15" customHeight="1" thickBot="1">
      <c r="B5526" s="404"/>
      <c r="C5526" s="379"/>
      <c r="D5526" s="419"/>
      <c r="E5526" s="404"/>
      <c r="F5526" s="379"/>
    </row>
    <row r="5527" spans="2:6" ht="15" customHeight="1" thickBot="1">
      <c r="B5527" s="404"/>
      <c r="C5527" s="379"/>
      <c r="D5527" s="419"/>
      <c r="E5527" s="404"/>
      <c r="F5527" s="379"/>
    </row>
    <row r="5528" spans="2:6" ht="15" customHeight="1" thickBot="1">
      <c r="B5528" s="404"/>
      <c r="C5528" s="379"/>
      <c r="D5528" s="419"/>
      <c r="E5528" s="404"/>
      <c r="F5528" s="379"/>
    </row>
    <row r="5529" spans="2:6" ht="15" customHeight="1" thickBot="1">
      <c r="B5529" s="404"/>
      <c r="C5529" s="379"/>
      <c r="D5529" s="419"/>
      <c r="E5529" s="404"/>
      <c r="F5529" s="379"/>
    </row>
    <row r="5530" spans="2:6" ht="15" customHeight="1" thickBot="1">
      <c r="B5530" s="404"/>
      <c r="C5530" s="379"/>
      <c r="D5530" s="419"/>
      <c r="E5530" s="404"/>
      <c r="F5530" s="379"/>
    </row>
    <row r="5531" spans="2:6" ht="15" customHeight="1" thickBot="1">
      <c r="B5531" s="404"/>
      <c r="C5531" s="379"/>
      <c r="D5531" s="419"/>
      <c r="E5531" s="404"/>
      <c r="F5531" s="379"/>
    </row>
    <row r="5532" spans="2:6" ht="15" customHeight="1" thickBot="1">
      <c r="B5532" s="404"/>
      <c r="C5532" s="379"/>
      <c r="D5532" s="419"/>
      <c r="E5532" s="404"/>
      <c r="F5532" s="379"/>
    </row>
    <row r="5533" spans="2:6" ht="15" customHeight="1" thickBot="1">
      <c r="B5533" s="404"/>
      <c r="C5533" s="379"/>
      <c r="D5533" s="419"/>
      <c r="E5533" s="404"/>
      <c r="F5533" s="379"/>
    </row>
    <row r="5534" spans="2:6" ht="15" customHeight="1" thickBot="1">
      <c r="B5534" s="404"/>
      <c r="C5534" s="379"/>
      <c r="D5534" s="419"/>
      <c r="E5534" s="404"/>
      <c r="F5534" s="379"/>
    </row>
    <row r="5535" spans="2:6" ht="15" customHeight="1" thickBot="1">
      <c r="B5535" s="404"/>
      <c r="C5535" s="379"/>
      <c r="D5535" s="419"/>
      <c r="E5535" s="404"/>
      <c r="F5535" s="379"/>
    </row>
    <row r="5536" spans="2:6" ht="15" customHeight="1" thickBot="1">
      <c r="B5536" s="404"/>
      <c r="C5536" s="379"/>
      <c r="D5536" s="419"/>
      <c r="E5536" s="404"/>
      <c r="F5536" s="379"/>
    </row>
    <row r="5537" spans="2:6" ht="15" customHeight="1" thickBot="1">
      <c r="B5537" s="404"/>
      <c r="C5537" s="379"/>
      <c r="D5537" s="419"/>
      <c r="E5537" s="404"/>
      <c r="F5537" s="379"/>
    </row>
    <row r="5538" spans="2:6" ht="15" customHeight="1" thickBot="1">
      <c r="B5538" s="404"/>
      <c r="C5538" s="379"/>
      <c r="D5538" s="419"/>
      <c r="E5538" s="404"/>
      <c r="F5538" s="379"/>
    </row>
    <row r="5539" spans="2:6" ht="15" customHeight="1" thickBot="1">
      <c r="B5539" s="404"/>
      <c r="C5539" s="379"/>
      <c r="D5539" s="419"/>
      <c r="E5539" s="404"/>
      <c r="F5539" s="379"/>
    </row>
    <row r="5540" spans="2:6" ht="15" customHeight="1" thickBot="1">
      <c r="B5540" s="404"/>
      <c r="C5540" s="379"/>
      <c r="D5540" s="419"/>
      <c r="E5540" s="404"/>
      <c r="F5540" s="379"/>
    </row>
    <row r="5541" spans="2:6" ht="15" customHeight="1" thickBot="1">
      <c r="B5541" s="404"/>
      <c r="C5541" s="379"/>
      <c r="D5541" s="419"/>
      <c r="E5541" s="404"/>
      <c r="F5541" s="379"/>
    </row>
    <row r="5542" spans="2:6" ht="15" customHeight="1" thickBot="1">
      <c r="B5542" s="404"/>
      <c r="C5542" s="379"/>
      <c r="D5542" s="419"/>
      <c r="E5542" s="404"/>
      <c r="F5542" s="379"/>
    </row>
    <row r="5543" spans="2:6" ht="15" customHeight="1" thickBot="1">
      <c r="B5543" s="404"/>
      <c r="C5543" s="379"/>
      <c r="D5543" s="419"/>
      <c r="E5543" s="404"/>
      <c r="F5543" s="379"/>
    </row>
    <row r="5544" spans="2:6" ht="15" customHeight="1" thickBot="1">
      <c r="B5544" s="404"/>
      <c r="C5544" s="379"/>
      <c r="D5544" s="419"/>
      <c r="E5544" s="404"/>
      <c r="F5544" s="379"/>
    </row>
    <row r="5545" spans="2:6" ht="15" customHeight="1" thickBot="1">
      <c r="B5545" s="404"/>
      <c r="C5545" s="379"/>
      <c r="D5545" s="419"/>
      <c r="E5545" s="404"/>
      <c r="F5545" s="379"/>
    </row>
    <row r="5546" spans="2:6" ht="15" customHeight="1" thickBot="1">
      <c r="B5546" s="404"/>
      <c r="C5546" s="379"/>
      <c r="D5546" s="419"/>
      <c r="E5546" s="404"/>
      <c r="F5546" s="379"/>
    </row>
    <row r="5547" spans="2:6" ht="15" customHeight="1" thickBot="1">
      <c r="B5547" s="404"/>
      <c r="C5547" s="379"/>
      <c r="D5547" s="419"/>
      <c r="E5547" s="404"/>
      <c r="F5547" s="379"/>
    </row>
    <row r="5548" spans="2:6" ht="15" customHeight="1" thickBot="1">
      <c r="B5548" s="404"/>
      <c r="C5548" s="379"/>
      <c r="D5548" s="419"/>
      <c r="E5548" s="404"/>
      <c r="F5548" s="379"/>
    </row>
    <row r="5549" spans="2:6" ht="15" customHeight="1" thickBot="1">
      <c r="B5549" s="404"/>
      <c r="C5549" s="379"/>
      <c r="D5549" s="419"/>
      <c r="E5549" s="404"/>
      <c r="F5549" s="379"/>
    </row>
    <row r="5550" spans="2:6" ht="15" customHeight="1" thickBot="1">
      <c r="B5550" s="404"/>
      <c r="C5550" s="379"/>
      <c r="D5550" s="419"/>
      <c r="E5550" s="404"/>
      <c r="F5550" s="379"/>
    </row>
    <row r="5551" spans="2:6" ht="15" customHeight="1" thickBot="1">
      <c r="B5551" s="404"/>
      <c r="C5551" s="379"/>
      <c r="D5551" s="419"/>
      <c r="E5551" s="404"/>
      <c r="F5551" s="379"/>
    </row>
    <row r="5552" spans="2:6" ht="15" customHeight="1" thickBot="1">
      <c r="B5552" s="404"/>
      <c r="C5552" s="379"/>
      <c r="D5552" s="419"/>
      <c r="E5552" s="404"/>
      <c r="F5552" s="379"/>
    </row>
    <row r="5553" spans="2:6" ht="15" customHeight="1" thickBot="1">
      <c r="B5553" s="404"/>
      <c r="C5553" s="379"/>
      <c r="D5553" s="419"/>
      <c r="E5553" s="404"/>
      <c r="F5553" s="379"/>
    </row>
    <row r="5554" spans="2:6" ht="15" customHeight="1" thickBot="1">
      <c r="B5554" s="404"/>
      <c r="C5554" s="379"/>
      <c r="D5554" s="419"/>
      <c r="E5554" s="404"/>
      <c r="F5554" s="379"/>
    </row>
    <row r="5555" spans="2:6" ht="15" customHeight="1" thickBot="1">
      <c r="B5555" s="404"/>
      <c r="C5555" s="379"/>
      <c r="D5555" s="419"/>
      <c r="E5555" s="404"/>
      <c r="F5555" s="379"/>
    </row>
    <row r="5556" spans="2:6" ht="15" customHeight="1" thickBot="1">
      <c r="B5556" s="404"/>
      <c r="C5556" s="379"/>
      <c r="D5556" s="419"/>
      <c r="E5556" s="404"/>
      <c r="F5556" s="379"/>
    </row>
    <row r="5557" spans="2:6" ht="15" customHeight="1" thickBot="1">
      <c r="B5557" s="404"/>
      <c r="C5557" s="379"/>
      <c r="D5557" s="419"/>
      <c r="E5557" s="404"/>
      <c r="F5557" s="379"/>
    </row>
    <row r="5558" spans="2:6" ht="15" customHeight="1" thickBot="1">
      <c r="B5558" s="404"/>
      <c r="C5558" s="379"/>
      <c r="D5558" s="419"/>
      <c r="E5558" s="404"/>
      <c r="F5558" s="379"/>
    </row>
    <row r="5559" spans="2:6" ht="15" customHeight="1" thickBot="1">
      <c r="B5559" s="404"/>
      <c r="C5559" s="379"/>
      <c r="D5559" s="419"/>
      <c r="E5559" s="404"/>
      <c r="F5559" s="379"/>
    </row>
    <row r="5560" spans="2:6" ht="15" customHeight="1" thickBot="1">
      <c r="B5560" s="404"/>
      <c r="C5560" s="379"/>
      <c r="D5560" s="419"/>
      <c r="E5560" s="404"/>
      <c r="F5560" s="379"/>
    </row>
    <row r="5561" spans="2:6" ht="15" customHeight="1" thickBot="1">
      <c r="B5561" s="404"/>
      <c r="C5561" s="379"/>
      <c r="D5561" s="419"/>
      <c r="E5561" s="404"/>
      <c r="F5561" s="379"/>
    </row>
    <row r="5562" spans="2:6" ht="15" customHeight="1" thickBot="1">
      <c r="B5562" s="404"/>
      <c r="C5562" s="379"/>
      <c r="D5562" s="419"/>
      <c r="E5562" s="404"/>
      <c r="F5562" s="379"/>
    </row>
    <row r="5563" spans="2:6" ht="15" customHeight="1" thickBot="1">
      <c r="B5563" s="404"/>
      <c r="C5563" s="379"/>
      <c r="D5563" s="419"/>
      <c r="E5563" s="404"/>
      <c r="F5563" s="379"/>
    </row>
    <row r="5564" spans="2:6" ht="15" customHeight="1" thickBot="1">
      <c r="B5564" s="404"/>
      <c r="C5564" s="379"/>
      <c r="D5564" s="419"/>
      <c r="E5564" s="404"/>
      <c r="F5564" s="379"/>
    </row>
    <row r="5565" spans="2:6" ht="15" customHeight="1" thickBot="1">
      <c r="B5565" s="404"/>
      <c r="C5565" s="379"/>
      <c r="D5565" s="419"/>
      <c r="E5565" s="404"/>
      <c r="F5565" s="379"/>
    </row>
    <row r="5566" spans="2:6" ht="15" customHeight="1" thickBot="1">
      <c r="B5566" s="404"/>
      <c r="C5566" s="379"/>
      <c r="D5566" s="419"/>
      <c r="E5566" s="404"/>
      <c r="F5566" s="379"/>
    </row>
    <row r="5567" spans="2:6" ht="15" customHeight="1" thickBot="1">
      <c r="B5567" s="404"/>
      <c r="C5567" s="379"/>
      <c r="D5567" s="419"/>
      <c r="E5567" s="404"/>
      <c r="F5567" s="379"/>
    </row>
    <row r="5568" spans="2:6" ht="15" customHeight="1" thickBot="1">
      <c r="B5568" s="404"/>
      <c r="C5568" s="379"/>
      <c r="D5568" s="419"/>
      <c r="E5568" s="404"/>
      <c r="F5568" s="379"/>
    </row>
    <row r="5569" spans="2:6" ht="15" customHeight="1" thickBot="1">
      <c r="B5569" s="404"/>
      <c r="C5569" s="379"/>
      <c r="D5569" s="419"/>
      <c r="E5569" s="404"/>
      <c r="F5569" s="379"/>
    </row>
    <row r="5570" spans="2:6" ht="15" customHeight="1" thickBot="1">
      <c r="B5570" s="404"/>
      <c r="C5570" s="379"/>
      <c r="D5570" s="419"/>
      <c r="E5570" s="404"/>
      <c r="F5570" s="379"/>
    </row>
    <row r="5571" spans="2:6" ht="15" customHeight="1" thickBot="1">
      <c r="B5571" s="404"/>
      <c r="C5571" s="379"/>
      <c r="D5571" s="419"/>
      <c r="E5571" s="404"/>
      <c r="F5571" s="379"/>
    </row>
    <row r="5572" spans="2:6" ht="15" customHeight="1" thickBot="1">
      <c r="B5572" s="404"/>
      <c r="C5572" s="379"/>
      <c r="D5572" s="419"/>
      <c r="E5572" s="404"/>
      <c r="F5572" s="379"/>
    </row>
    <row r="5573" spans="2:6" ht="15" customHeight="1" thickBot="1">
      <c r="B5573" s="404"/>
      <c r="C5573" s="379"/>
      <c r="D5573" s="419"/>
      <c r="E5573" s="404"/>
      <c r="F5573" s="379"/>
    </row>
    <row r="5574" spans="2:6" ht="15" customHeight="1" thickBot="1">
      <c r="B5574" s="404"/>
      <c r="C5574" s="379"/>
      <c r="D5574" s="419"/>
      <c r="E5574" s="404"/>
      <c r="F5574" s="379"/>
    </row>
    <row r="5575" spans="2:6" ht="15" customHeight="1" thickBot="1">
      <c r="B5575" s="404"/>
      <c r="C5575" s="379"/>
      <c r="D5575" s="419"/>
      <c r="E5575" s="404"/>
      <c r="F5575" s="379"/>
    </row>
    <row r="5576" spans="2:6" ht="15" customHeight="1" thickBot="1">
      <c r="B5576" s="404"/>
      <c r="C5576" s="379"/>
      <c r="D5576" s="419"/>
      <c r="E5576" s="404"/>
      <c r="F5576" s="379"/>
    </row>
    <row r="5577" spans="2:6" ht="15" customHeight="1" thickBot="1">
      <c r="B5577" s="404"/>
      <c r="C5577" s="379"/>
      <c r="D5577" s="419"/>
      <c r="E5577" s="404"/>
      <c r="F5577" s="379"/>
    </row>
    <row r="5578" spans="2:6" ht="15" customHeight="1" thickBot="1">
      <c r="B5578" s="404"/>
      <c r="C5578" s="379"/>
      <c r="D5578" s="419"/>
      <c r="E5578" s="404"/>
      <c r="F5578" s="379"/>
    </row>
    <row r="5579" spans="2:6" ht="15" customHeight="1" thickBot="1">
      <c r="B5579" s="404"/>
      <c r="C5579" s="379"/>
      <c r="D5579" s="419"/>
      <c r="E5579" s="404"/>
      <c r="F5579" s="379"/>
    </row>
    <row r="5580" spans="2:6" ht="15" customHeight="1" thickBot="1">
      <c r="B5580" s="404"/>
      <c r="C5580" s="379"/>
      <c r="D5580" s="419"/>
      <c r="E5580" s="404"/>
      <c r="F5580" s="379"/>
    </row>
    <row r="5581" spans="2:6" ht="15" customHeight="1" thickBot="1">
      <c r="B5581" s="404"/>
      <c r="C5581" s="379"/>
      <c r="D5581" s="419"/>
      <c r="E5581" s="404"/>
      <c r="F5581" s="379"/>
    </row>
    <row r="5582" spans="2:6" ht="15" customHeight="1" thickBot="1">
      <c r="B5582" s="404"/>
      <c r="C5582" s="379"/>
      <c r="D5582" s="419"/>
      <c r="E5582" s="404"/>
      <c r="F5582" s="379"/>
    </row>
    <row r="5583" spans="2:6" ht="15" customHeight="1" thickBot="1">
      <c r="B5583" s="404"/>
      <c r="C5583" s="379"/>
      <c r="D5583" s="419"/>
      <c r="E5583" s="404"/>
      <c r="F5583" s="379"/>
    </row>
    <row r="5584" spans="2:6" ht="15" customHeight="1" thickBot="1">
      <c r="B5584" s="404"/>
      <c r="C5584" s="379"/>
      <c r="D5584" s="419"/>
      <c r="E5584" s="404"/>
      <c r="F5584" s="379"/>
    </row>
    <row r="5585" spans="2:6" ht="15" customHeight="1" thickBot="1">
      <c r="B5585" s="404"/>
      <c r="C5585" s="379"/>
      <c r="D5585" s="419"/>
      <c r="E5585" s="404"/>
      <c r="F5585" s="379"/>
    </row>
    <row r="5586" spans="2:6" ht="15" customHeight="1" thickBot="1">
      <c r="B5586" s="404"/>
      <c r="C5586" s="379"/>
      <c r="D5586" s="419"/>
      <c r="E5586" s="404"/>
      <c r="F5586" s="379"/>
    </row>
    <row r="5587" spans="2:6" ht="15" customHeight="1" thickBot="1">
      <c r="B5587" s="404"/>
      <c r="C5587" s="379"/>
      <c r="D5587" s="419"/>
      <c r="E5587" s="404"/>
      <c r="F5587" s="379"/>
    </row>
    <row r="5588" spans="2:6" ht="15" customHeight="1" thickBot="1">
      <c r="B5588" s="404"/>
      <c r="C5588" s="379"/>
      <c r="D5588" s="419"/>
      <c r="E5588" s="404"/>
      <c r="F5588" s="379"/>
    </row>
    <row r="5589" spans="2:6" ht="15" customHeight="1" thickBot="1">
      <c r="B5589" s="404"/>
      <c r="C5589" s="379"/>
      <c r="D5589" s="419"/>
      <c r="E5589" s="404"/>
      <c r="F5589" s="379"/>
    </row>
    <row r="5590" spans="2:6" ht="15" customHeight="1" thickBot="1">
      <c r="B5590" s="404"/>
      <c r="C5590" s="379"/>
      <c r="D5590" s="419"/>
      <c r="E5590" s="404"/>
      <c r="F5590" s="379"/>
    </row>
    <row r="5591" spans="2:6" ht="15" customHeight="1" thickBot="1">
      <c r="B5591" s="404"/>
      <c r="C5591" s="379"/>
      <c r="D5591" s="419"/>
      <c r="E5591" s="404"/>
      <c r="F5591" s="379"/>
    </row>
    <row r="5592" spans="2:6" ht="15" customHeight="1" thickBot="1">
      <c r="B5592" s="404"/>
      <c r="C5592" s="379"/>
      <c r="D5592" s="419"/>
      <c r="E5592" s="404"/>
      <c r="F5592" s="379"/>
    </row>
    <row r="5593" spans="2:6" ht="15" customHeight="1" thickBot="1">
      <c r="B5593" s="404"/>
      <c r="C5593" s="379"/>
      <c r="D5593" s="419"/>
      <c r="E5593" s="404"/>
      <c r="F5593" s="379"/>
    </row>
    <row r="5594" spans="2:6" ht="15" customHeight="1" thickBot="1">
      <c r="B5594" s="404"/>
      <c r="C5594" s="379"/>
      <c r="D5594" s="419"/>
      <c r="E5594" s="404"/>
      <c r="F5594" s="379"/>
    </row>
    <row r="5595" spans="2:6" ht="15" customHeight="1" thickBot="1">
      <c r="B5595" s="404"/>
      <c r="C5595" s="379"/>
      <c r="D5595" s="419"/>
      <c r="E5595" s="404"/>
      <c r="F5595" s="379"/>
    </row>
    <row r="5596" spans="2:6" ht="15" customHeight="1" thickBot="1">
      <c r="B5596" s="404"/>
      <c r="C5596" s="379"/>
      <c r="D5596" s="419"/>
      <c r="E5596" s="404"/>
      <c r="F5596" s="379"/>
    </row>
    <row r="5597" spans="2:6" ht="15" customHeight="1" thickBot="1">
      <c r="B5597" s="404"/>
      <c r="C5597" s="379"/>
      <c r="D5597" s="419"/>
      <c r="E5597" s="404"/>
      <c r="F5597" s="379"/>
    </row>
    <row r="5598" spans="2:6" ht="15" customHeight="1" thickBot="1">
      <c r="B5598" s="404"/>
      <c r="C5598" s="379"/>
      <c r="D5598" s="419"/>
      <c r="E5598" s="404"/>
      <c r="F5598" s="379"/>
    </row>
    <row r="5599" spans="2:6" ht="15" customHeight="1" thickBot="1">
      <c r="B5599" s="404"/>
      <c r="C5599" s="379"/>
      <c r="D5599" s="419"/>
      <c r="E5599" s="404"/>
      <c r="F5599" s="379"/>
    </row>
    <row r="5600" spans="2:6" ht="15" customHeight="1" thickBot="1">
      <c r="B5600" s="404"/>
      <c r="C5600" s="379"/>
      <c r="D5600" s="419"/>
      <c r="E5600" s="404"/>
      <c r="F5600" s="379"/>
    </row>
    <row r="5601" spans="2:6" ht="15" customHeight="1" thickBot="1">
      <c r="B5601" s="404"/>
      <c r="C5601" s="379"/>
      <c r="D5601" s="419"/>
      <c r="E5601" s="404"/>
      <c r="F5601" s="379"/>
    </row>
    <row r="5602" spans="2:6" ht="15" customHeight="1" thickBot="1">
      <c r="B5602" s="404"/>
      <c r="C5602" s="379"/>
      <c r="D5602" s="419"/>
      <c r="E5602" s="404"/>
      <c r="F5602" s="379"/>
    </row>
    <row r="5603" spans="2:6" ht="15" customHeight="1" thickBot="1">
      <c r="B5603" s="404"/>
      <c r="C5603" s="379"/>
      <c r="D5603" s="419"/>
      <c r="E5603" s="404"/>
      <c r="F5603" s="379"/>
    </row>
    <row r="5604" spans="2:6" ht="15" customHeight="1" thickBot="1">
      <c r="B5604" s="404"/>
      <c r="C5604" s="379"/>
      <c r="D5604" s="419"/>
      <c r="E5604" s="404"/>
      <c r="F5604" s="379"/>
    </row>
    <row r="5605" spans="2:6" ht="15" customHeight="1" thickBot="1">
      <c r="B5605" s="404"/>
      <c r="C5605" s="379"/>
      <c r="D5605" s="419"/>
      <c r="E5605" s="404"/>
      <c r="F5605" s="379"/>
    </row>
    <row r="5606" spans="2:6" ht="15" customHeight="1" thickBot="1">
      <c r="B5606" s="404"/>
      <c r="C5606" s="379"/>
      <c r="D5606" s="419"/>
      <c r="E5606" s="404"/>
      <c r="F5606" s="379"/>
    </row>
    <row r="5607" spans="2:6" ht="15" customHeight="1" thickBot="1">
      <c r="B5607" s="404"/>
      <c r="C5607" s="379"/>
      <c r="D5607" s="419"/>
      <c r="E5607" s="404"/>
      <c r="F5607" s="379"/>
    </row>
    <row r="5608" spans="2:6" ht="15" customHeight="1" thickBot="1">
      <c r="B5608" s="404"/>
      <c r="C5608" s="379"/>
      <c r="D5608" s="419"/>
      <c r="E5608" s="404"/>
      <c r="F5608" s="379"/>
    </row>
    <row r="5609" spans="2:6" ht="15" customHeight="1" thickBot="1">
      <c r="B5609" s="404"/>
      <c r="C5609" s="379"/>
      <c r="D5609" s="419"/>
      <c r="E5609" s="404"/>
      <c r="F5609" s="379"/>
    </row>
    <row r="5610" spans="2:6" ht="15" customHeight="1" thickBot="1">
      <c r="B5610" s="404"/>
      <c r="C5610" s="379"/>
      <c r="D5610" s="419"/>
      <c r="E5610" s="404"/>
      <c r="F5610" s="379"/>
    </row>
    <row r="5611" spans="2:6" ht="15" customHeight="1" thickBot="1">
      <c r="B5611" s="404"/>
      <c r="C5611" s="379"/>
      <c r="D5611" s="419"/>
      <c r="E5611" s="404"/>
      <c r="F5611" s="379"/>
    </row>
    <row r="5612" spans="2:6" ht="15" customHeight="1" thickBot="1">
      <c r="B5612" s="404"/>
      <c r="C5612" s="379"/>
      <c r="D5612" s="419"/>
      <c r="E5612" s="404"/>
      <c r="F5612" s="379"/>
    </row>
    <row r="5613" spans="2:6" ht="15" customHeight="1" thickBot="1">
      <c r="B5613" s="404"/>
      <c r="C5613" s="379"/>
      <c r="D5613" s="419"/>
      <c r="E5613" s="404"/>
      <c r="F5613" s="379"/>
    </row>
    <row r="5614" spans="2:6" ht="15" customHeight="1" thickBot="1">
      <c r="B5614" s="404"/>
      <c r="C5614" s="379"/>
      <c r="D5614" s="419"/>
      <c r="E5614" s="404"/>
      <c r="F5614" s="379"/>
    </row>
    <row r="5615" spans="2:6" ht="15" customHeight="1" thickBot="1">
      <c r="B5615" s="404"/>
      <c r="C5615" s="379"/>
      <c r="D5615" s="419"/>
      <c r="E5615" s="404"/>
      <c r="F5615" s="379"/>
    </row>
    <row r="5616" spans="2:6" ht="15" customHeight="1" thickBot="1">
      <c r="B5616" s="404"/>
      <c r="C5616" s="379"/>
      <c r="D5616" s="419"/>
      <c r="E5616" s="404"/>
      <c r="F5616" s="379"/>
    </row>
    <row r="5617" spans="2:6" ht="15" customHeight="1" thickBot="1">
      <c r="B5617" s="404"/>
      <c r="C5617" s="379"/>
      <c r="D5617" s="419"/>
      <c r="E5617" s="404"/>
      <c r="F5617" s="379"/>
    </row>
    <row r="5618" spans="2:6" ht="15" customHeight="1" thickBot="1">
      <c r="B5618" s="404"/>
      <c r="C5618" s="379"/>
      <c r="D5618" s="419"/>
      <c r="E5618" s="404"/>
      <c r="F5618" s="379"/>
    </row>
    <row r="5619" spans="2:6" ht="15" customHeight="1" thickBot="1">
      <c r="B5619" s="404"/>
      <c r="C5619" s="379"/>
      <c r="D5619" s="419"/>
      <c r="E5619" s="404"/>
      <c r="F5619" s="379"/>
    </row>
    <row r="5620" spans="2:6" ht="15" customHeight="1" thickBot="1">
      <c r="B5620" s="404"/>
      <c r="C5620" s="379"/>
      <c r="D5620" s="419"/>
      <c r="E5620" s="404"/>
      <c r="F5620" s="379"/>
    </row>
    <row r="5621" spans="2:6" ht="15" customHeight="1" thickBot="1">
      <c r="B5621" s="404"/>
      <c r="C5621" s="379"/>
      <c r="D5621" s="419"/>
      <c r="E5621" s="404"/>
      <c r="F5621" s="379"/>
    </row>
    <row r="5622" spans="2:6" ht="15" customHeight="1" thickBot="1">
      <c r="B5622" s="404"/>
      <c r="C5622" s="379"/>
      <c r="D5622" s="419"/>
      <c r="E5622" s="404"/>
      <c r="F5622" s="379"/>
    </row>
    <row r="5623" spans="2:6" ht="15" customHeight="1" thickBot="1">
      <c r="B5623" s="404"/>
      <c r="C5623" s="379"/>
      <c r="D5623" s="419"/>
      <c r="E5623" s="404"/>
      <c r="F5623" s="379"/>
    </row>
    <row r="5624" spans="2:6" ht="15" customHeight="1" thickBot="1">
      <c r="B5624" s="404"/>
      <c r="C5624" s="379"/>
      <c r="D5624" s="419"/>
      <c r="E5624" s="404"/>
      <c r="F5624" s="379"/>
    </row>
    <row r="5625" spans="2:6" ht="15" customHeight="1" thickBot="1">
      <c r="B5625" s="404"/>
      <c r="C5625" s="379"/>
      <c r="D5625" s="419"/>
      <c r="E5625" s="404"/>
      <c r="F5625" s="379"/>
    </row>
    <row r="5626" spans="2:6" ht="15" customHeight="1" thickBot="1">
      <c r="B5626" s="404"/>
      <c r="C5626" s="379"/>
      <c r="D5626" s="419"/>
      <c r="E5626" s="404"/>
      <c r="F5626" s="379"/>
    </row>
    <row r="5627" spans="2:6" ht="15" customHeight="1" thickBot="1">
      <c r="B5627" s="404"/>
      <c r="C5627" s="379"/>
      <c r="D5627" s="419"/>
      <c r="E5627" s="404"/>
      <c r="F5627" s="379"/>
    </row>
    <row r="5628" spans="2:6" ht="15" customHeight="1" thickBot="1">
      <c r="B5628" s="404"/>
      <c r="C5628" s="379"/>
      <c r="D5628" s="419"/>
      <c r="E5628" s="404"/>
      <c r="F5628" s="379"/>
    </row>
    <row r="5629" spans="2:6" ht="15" customHeight="1" thickBot="1">
      <c r="B5629" s="404"/>
      <c r="C5629" s="379"/>
      <c r="D5629" s="419"/>
      <c r="E5629" s="404"/>
      <c r="F5629" s="379"/>
    </row>
    <row r="5630" spans="2:6" ht="15" customHeight="1" thickBot="1">
      <c r="B5630" s="404"/>
      <c r="C5630" s="379"/>
      <c r="D5630" s="419"/>
      <c r="E5630" s="404"/>
      <c r="F5630" s="379"/>
    </row>
    <row r="5631" spans="2:6" ht="15" customHeight="1" thickBot="1">
      <c r="B5631" s="404"/>
      <c r="C5631" s="379"/>
      <c r="D5631" s="419"/>
      <c r="E5631" s="404"/>
      <c r="F5631" s="379"/>
    </row>
    <row r="5632" spans="2:6" ht="15" customHeight="1" thickBot="1">
      <c r="B5632" s="404"/>
      <c r="C5632" s="379"/>
      <c r="D5632" s="419"/>
      <c r="E5632" s="404"/>
      <c r="F5632" s="379"/>
    </row>
    <row r="5633" spans="2:6" ht="15" customHeight="1" thickBot="1">
      <c r="B5633" s="404"/>
      <c r="C5633" s="379"/>
      <c r="D5633" s="419"/>
      <c r="E5633" s="404"/>
      <c r="F5633" s="379"/>
    </row>
    <row r="5634" spans="2:6" ht="15" customHeight="1" thickBot="1">
      <c r="B5634" s="404"/>
      <c r="C5634" s="379"/>
      <c r="D5634" s="419"/>
      <c r="E5634" s="404"/>
      <c r="F5634" s="379"/>
    </row>
    <row r="5635" spans="2:6" ht="15" customHeight="1" thickBot="1">
      <c r="B5635" s="404"/>
      <c r="C5635" s="379"/>
      <c r="D5635" s="419"/>
      <c r="E5635" s="404"/>
      <c r="F5635" s="379"/>
    </row>
    <row r="5636" spans="2:6" ht="15" customHeight="1" thickBot="1">
      <c r="B5636" s="404"/>
      <c r="C5636" s="379"/>
      <c r="D5636" s="419"/>
      <c r="E5636" s="404"/>
      <c r="F5636" s="379"/>
    </row>
    <row r="5637" spans="2:6" ht="15" customHeight="1" thickBot="1">
      <c r="B5637" s="404"/>
      <c r="C5637" s="379"/>
      <c r="D5637" s="419"/>
      <c r="E5637" s="404"/>
      <c r="F5637" s="379"/>
    </row>
    <row r="5638" spans="2:6" ht="15" customHeight="1" thickBot="1">
      <c r="B5638" s="404"/>
      <c r="C5638" s="379"/>
      <c r="D5638" s="419"/>
      <c r="E5638" s="404"/>
      <c r="F5638" s="379"/>
    </row>
    <row r="5639" spans="2:6" ht="15" customHeight="1" thickBot="1">
      <c r="B5639" s="404"/>
      <c r="C5639" s="379"/>
      <c r="D5639" s="419"/>
      <c r="E5639" s="404"/>
      <c r="F5639" s="379"/>
    </row>
    <row r="5640" spans="2:6" ht="15" customHeight="1" thickBot="1">
      <c r="B5640" s="404"/>
      <c r="C5640" s="379"/>
      <c r="D5640" s="419"/>
      <c r="E5640" s="404"/>
      <c r="F5640" s="379"/>
    </row>
    <row r="5641" spans="2:6" ht="15" customHeight="1" thickBot="1">
      <c r="B5641" s="404"/>
      <c r="C5641" s="379"/>
      <c r="D5641" s="419"/>
      <c r="E5641" s="404"/>
      <c r="F5641" s="379"/>
    </row>
    <row r="5642" spans="2:6" ht="15" customHeight="1" thickBot="1">
      <c r="B5642" s="404"/>
      <c r="C5642" s="379"/>
      <c r="D5642" s="419"/>
      <c r="E5642" s="404"/>
      <c r="F5642" s="379"/>
    </row>
    <row r="5643" spans="2:6" ht="15" customHeight="1" thickBot="1">
      <c r="B5643" s="404"/>
      <c r="C5643" s="379"/>
      <c r="D5643" s="419"/>
      <c r="E5643" s="404"/>
      <c r="F5643" s="379"/>
    </row>
    <row r="5644" spans="2:6" ht="15" customHeight="1" thickBot="1">
      <c r="B5644" s="404"/>
      <c r="C5644" s="379"/>
      <c r="D5644" s="419"/>
      <c r="E5644" s="404"/>
      <c r="F5644" s="379"/>
    </row>
    <row r="5645" spans="2:6" ht="15" customHeight="1" thickBot="1">
      <c r="B5645" s="404"/>
      <c r="C5645" s="379"/>
      <c r="D5645" s="419"/>
      <c r="E5645" s="404"/>
      <c r="F5645" s="379"/>
    </row>
    <row r="5646" spans="2:6" ht="15" customHeight="1" thickBot="1">
      <c r="B5646" s="404"/>
      <c r="C5646" s="379"/>
      <c r="D5646" s="419"/>
      <c r="E5646" s="404"/>
      <c r="F5646" s="379"/>
    </row>
    <row r="5647" spans="2:6" ht="15" customHeight="1" thickBot="1">
      <c r="B5647" s="404"/>
      <c r="C5647" s="379"/>
      <c r="D5647" s="419"/>
      <c r="E5647" s="404"/>
      <c r="F5647" s="379"/>
    </row>
    <row r="5648" spans="2:6" ht="15" customHeight="1" thickBot="1">
      <c r="B5648" s="404"/>
      <c r="C5648" s="379"/>
      <c r="D5648" s="419"/>
      <c r="E5648" s="404"/>
      <c r="F5648" s="379"/>
    </row>
    <row r="5649" spans="2:6" ht="15" customHeight="1" thickBot="1">
      <c r="B5649" s="404"/>
      <c r="C5649" s="379"/>
      <c r="D5649" s="419"/>
      <c r="E5649" s="404"/>
      <c r="F5649" s="379"/>
    </row>
    <row r="5650" spans="2:6" ht="15" customHeight="1" thickBot="1">
      <c r="B5650" s="404"/>
      <c r="C5650" s="379"/>
      <c r="D5650" s="419"/>
      <c r="E5650" s="404"/>
      <c r="F5650" s="379"/>
    </row>
    <row r="5651" spans="2:6" ht="15" customHeight="1" thickBot="1">
      <c r="B5651" s="404"/>
      <c r="C5651" s="379"/>
      <c r="D5651" s="419"/>
      <c r="E5651" s="404"/>
      <c r="F5651" s="379"/>
    </row>
    <row r="5652" spans="2:6" ht="15" customHeight="1" thickBot="1">
      <c r="B5652" s="404"/>
      <c r="C5652" s="379"/>
      <c r="D5652" s="419"/>
      <c r="E5652" s="404"/>
      <c r="F5652" s="379"/>
    </row>
    <row r="5653" spans="2:6" ht="15" customHeight="1" thickBot="1">
      <c r="B5653" s="404"/>
      <c r="C5653" s="379"/>
      <c r="D5653" s="419"/>
      <c r="E5653" s="404"/>
      <c r="F5653" s="379"/>
    </row>
    <row r="5654" spans="2:6" ht="15" customHeight="1" thickBot="1">
      <c r="B5654" s="404"/>
      <c r="C5654" s="379"/>
      <c r="D5654" s="419"/>
      <c r="E5654" s="404"/>
      <c r="F5654" s="379"/>
    </row>
    <row r="5655" spans="2:6" ht="15" customHeight="1" thickBot="1">
      <c r="B5655" s="404"/>
      <c r="C5655" s="379"/>
      <c r="D5655" s="419"/>
      <c r="E5655" s="404"/>
      <c r="F5655" s="379"/>
    </row>
    <row r="5656" spans="2:6" ht="15" customHeight="1" thickBot="1">
      <c r="B5656" s="404"/>
      <c r="C5656" s="379"/>
      <c r="D5656" s="419"/>
      <c r="E5656" s="404"/>
      <c r="F5656" s="379"/>
    </row>
    <row r="5657" spans="2:6" ht="15" customHeight="1" thickBot="1">
      <c r="B5657" s="404"/>
      <c r="C5657" s="379"/>
      <c r="D5657" s="419"/>
      <c r="E5657" s="404"/>
      <c r="F5657" s="379"/>
    </row>
    <row r="5658" spans="2:6" ht="15" customHeight="1" thickBot="1">
      <c r="B5658" s="404"/>
      <c r="C5658" s="379"/>
      <c r="D5658" s="419"/>
      <c r="E5658" s="404"/>
      <c r="F5658" s="379"/>
    </row>
    <row r="5659" spans="2:6" ht="15" customHeight="1" thickBot="1">
      <c r="B5659" s="404"/>
      <c r="C5659" s="379"/>
      <c r="D5659" s="419"/>
      <c r="E5659" s="404"/>
      <c r="F5659" s="379"/>
    </row>
    <row r="5660" spans="2:6" ht="15" customHeight="1" thickBot="1">
      <c r="B5660" s="404"/>
      <c r="C5660" s="379"/>
      <c r="D5660" s="419"/>
      <c r="E5660" s="404"/>
      <c r="F5660" s="379"/>
    </row>
    <row r="5661" spans="2:6" ht="15" customHeight="1" thickBot="1">
      <c r="B5661" s="404"/>
      <c r="C5661" s="379"/>
      <c r="D5661" s="419"/>
      <c r="E5661" s="404"/>
      <c r="F5661" s="379"/>
    </row>
    <row r="5662" spans="2:6" ht="15" customHeight="1" thickBot="1">
      <c r="B5662" s="404"/>
      <c r="C5662" s="379"/>
      <c r="D5662" s="419"/>
      <c r="E5662" s="404"/>
      <c r="F5662" s="379"/>
    </row>
    <row r="5663" spans="2:6" ht="15" customHeight="1" thickBot="1">
      <c r="B5663" s="404"/>
      <c r="C5663" s="379"/>
      <c r="D5663" s="419"/>
      <c r="E5663" s="404"/>
      <c r="F5663" s="379"/>
    </row>
    <row r="5664" spans="2:6" ht="15" customHeight="1" thickBot="1">
      <c r="B5664" s="404"/>
      <c r="C5664" s="379"/>
      <c r="D5664" s="419"/>
      <c r="E5664" s="404"/>
      <c r="F5664" s="379"/>
    </row>
    <row r="5665" spans="2:6" ht="15" customHeight="1" thickBot="1">
      <c r="B5665" s="404"/>
      <c r="C5665" s="379"/>
      <c r="D5665" s="419"/>
      <c r="E5665" s="404"/>
      <c r="F5665" s="379"/>
    </row>
    <row r="5666" spans="2:6" ht="15" customHeight="1" thickBot="1">
      <c r="B5666" s="404"/>
      <c r="C5666" s="379"/>
      <c r="D5666" s="419"/>
      <c r="E5666" s="404"/>
      <c r="F5666" s="379"/>
    </row>
    <row r="5667" spans="2:6" ht="15" customHeight="1" thickBot="1">
      <c r="B5667" s="404"/>
      <c r="C5667" s="379"/>
      <c r="D5667" s="419"/>
      <c r="E5667" s="404"/>
      <c r="F5667" s="379"/>
    </row>
    <row r="5668" spans="2:6" ht="15" customHeight="1" thickBot="1">
      <c r="B5668" s="404"/>
      <c r="C5668" s="379"/>
      <c r="D5668" s="419"/>
      <c r="E5668" s="404"/>
      <c r="F5668" s="379"/>
    </row>
    <row r="5669" spans="2:6" ht="15" customHeight="1" thickBot="1">
      <c r="B5669" s="404"/>
      <c r="C5669" s="379"/>
      <c r="D5669" s="419"/>
      <c r="E5669" s="404"/>
      <c r="F5669" s="379"/>
    </row>
    <row r="5670" spans="2:6" ht="15" customHeight="1" thickBot="1">
      <c r="B5670" s="404"/>
      <c r="C5670" s="379"/>
      <c r="D5670" s="419"/>
      <c r="E5670" s="404"/>
      <c r="F5670" s="379"/>
    </row>
    <row r="5671" spans="2:6" ht="15" customHeight="1" thickBot="1">
      <c r="B5671" s="404"/>
      <c r="C5671" s="379"/>
      <c r="D5671" s="419"/>
      <c r="E5671" s="404"/>
      <c r="F5671" s="379"/>
    </row>
    <row r="5672" spans="2:6" ht="15" customHeight="1" thickBot="1">
      <c r="B5672" s="404"/>
      <c r="C5672" s="379"/>
      <c r="D5672" s="419"/>
      <c r="E5672" s="404"/>
      <c r="F5672" s="379"/>
    </row>
    <row r="5673" spans="2:6" ht="15" customHeight="1" thickBot="1">
      <c r="B5673" s="404"/>
      <c r="C5673" s="379"/>
      <c r="D5673" s="419"/>
      <c r="E5673" s="404"/>
      <c r="F5673" s="379"/>
    </row>
    <row r="5674" spans="2:6" ht="15" customHeight="1" thickBot="1">
      <c r="B5674" s="404"/>
      <c r="C5674" s="379"/>
      <c r="D5674" s="419"/>
      <c r="E5674" s="404"/>
      <c r="F5674" s="379"/>
    </row>
    <row r="5675" spans="2:6" ht="15" customHeight="1" thickBot="1">
      <c r="B5675" s="404"/>
      <c r="C5675" s="379"/>
      <c r="D5675" s="419"/>
      <c r="E5675" s="404"/>
      <c r="F5675" s="379"/>
    </row>
    <row r="5676" spans="2:6" ht="15" customHeight="1" thickBot="1">
      <c r="B5676" s="404"/>
      <c r="C5676" s="379"/>
      <c r="D5676" s="419"/>
      <c r="E5676" s="404"/>
      <c r="F5676" s="379"/>
    </row>
    <row r="5677" spans="2:6" ht="15" customHeight="1" thickBot="1">
      <c r="B5677" s="404"/>
      <c r="C5677" s="379"/>
      <c r="D5677" s="419"/>
      <c r="E5677" s="404"/>
      <c r="F5677" s="379"/>
    </row>
    <row r="5678" spans="2:6" ht="15" customHeight="1" thickBot="1">
      <c r="B5678" s="404"/>
      <c r="C5678" s="379"/>
      <c r="D5678" s="419"/>
      <c r="E5678" s="404"/>
      <c r="F5678" s="379"/>
    </row>
    <row r="5679" spans="2:6" ht="15" customHeight="1" thickBot="1">
      <c r="B5679" s="404"/>
      <c r="C5679" s="379"/>
      <c r="D5679" s="419"/>
      <c r="E5679" s="404"/>
      <c r="F5679" s="379"/>
    </row>
    <row r="5680" spans="2:6" ht="15" customHeight="1" thickBot="1">
      <c r="B5680" s="404"/>
      <c r="C5680" s="379"/>
      <c r="D5680" s="419"/>
      <c r="E5680" s="404"/>
      <c r="F5680" s="379"/>
    </row>
    <row r="5681" spans="2:6" ht="15" customHeight="1" thickBot="1">
      <c r="B5681" s="404"/>
      <c r="C5681" s="379"/>
      <c r="D5681" s="419"/>
      <c r="E5681" s="404"/>
      <c r="F5681" s="379"/>
    </row>
    <row r="5682" spans="2:6" ht="15" customHeight="1" thickBot="1">
      <c r="B5682" s="404"/>
      <c r="C5682" s="379"/>
      <c r="D5682" s="419"/>
      <c r="E5682" s="404"/>
      <c r="F5682" s="379"/>
    </row>
    <row r="5683" spans="2:6" ht="15" customHeight="1" thickBot="1">
      <c r="B5683" s="404"/>
      <c r="C5683" s="379"/>
      <c r="D5683" s="419"/>
      <c r="E5683" s="404"/>
      <c r="F5683" s="379"/>
    </row>
    <row r="5684" spans="2:6" ht="15" customHeight="1" thickBot="1">
      <c r="B5684" s="404"/>
      <c r="C5684" s="379"/>
      <c r="D5684" s="419"/>
      <c r="E5684" s="404"/>
      <c r="F5684" s="379"/>
    </row>
    <row r="5685" spans="2:6" ht="15" customHeight="1" thickBot="1">
      <c r="B5685" s="404"/>
      <c r="C5685" s="379"/>
      <c r="D5685" s="419"/>
      <c r="E5685" s="404"/>
      <c r="F5685" s="379"/>
    </row>
    <row r="5686" spans="2:6" ht="15" customHeight="1" thickBot="1">
      <c r="B5686" s="404"/>
      <c r="C5686" s="379"/>
      <c r="D5686" s="419"/>
      <c r="E5686" s="404"/>
      <c r="F5686" s="379"/>
    </row>
    <row r="5687" spans="2:6" ht="15" customHeight="1" thickBot="1">
      <c r="B5687" s="404"/>
      <c r="C5687" s="379"/>
      <c r="D5687" s="419"/>
      <c r="E5687" s="404"/>
      <c r="F5687" s="379"/>
    </row>
    <row r="5688" spans="2:6" ht="15" customHeight="1" thickBot="1">
      <c r="B5688" s="404"/>
      <c r="C5688" s="379"/>
      <c r="D5688" s="419"/>
      <c r="E5688" s="404"/>
      <c r="F5688" s="379"/>
    </row>
    <row r="5689" spans="2:6" ht="15" customHeight="1" thickBot="1">
      <c r="B5689" s="404"/>
      <c r="C5689" s="379"/>
      <c r="D5689" s="419"/>
      <c r="E5689" s="404"/>
      <c r="F5689" s="379"/>
    </row>
    <row r="5690" spans="2:6" ht="15" customHeight="1" thickBot="1">
      <c r="B5690" s="404"/>
      <c r="C5690" s="379"/>
      <c r="D5690" s="419"/>
      <c r="E5690" s="404"/>
      <c r="F5690" s="379"/>
    </row>
    <row r="5691" spans="2:6" ht="15" customHeight="1" thickBot="1">
      <c r="B5691" s="404"/>
      <c r="C5691" s="379"/>
      <c r="D5691" s="419"/>
      <c r="E5691" s="404"/>
      <c r="F5691" s="379"/>
    </row>
    <row r="5692" spans="2:6" ht="15" customHeight="1" thickBot="1">
      <c r="B5692" s="404"/>
      <c r="C5692" s="379"/>
      <c r="D5692" s="419"/>
      <c r="E5692" s="404"/>
      <c r="F5692" s="379"/>
    </row>
    <row r="5693" spans="2:6" ht="15" customHeight="1" thickBot="1">
      <c r="B5693" s="404"/>
      <c r="C5693" s="379"/>
      <c r="D5693" s="419"/>
      <c r="E5693" s="404"/>
      <c r="F5693" s="379"/>
    </row>
    <row r="5694" spans="2:6" ht="15" customHeight="1" thickBot="1">
      <c r="B5694" s="404"/>
      <c r="C5694" s="379"/>
      <c r="D5694" s="419"/>
      <c r="E5694" s="404"/>
      <c r="F5694" s="379"/>
    </row>
    <row r="5695" spans="2:6" ht="15" customHeight="1" thickBot="1">
      <c r="B5695" s="404"/>
      <c r="C5695" s="379"/>
      <c r="D5695" s="419"/>
      <c r="E5695" s="404"/>
      <c r="F5695" s="379"/>
    </row>
    <row r="5696" spans="2:6" ht="15" customHeight="1" thickBot="1">
      <c r="B5696" s="404"/>
      <c r="C5696" s="379"/>
      <c r="D5696" s="419"/>
      <c r="E5696" s="404"/>
      <c r="F5696" s="379"/>
    </row>
    <row r="5697" spans="2:6" ht="15" customHeight="1" thickBot="1">
      <c r="B5697" s="404"/>
      <c r="C5697" s="379"/>
      <c r="D5697" s="419"/>
      <c r="E5697" s="404"/>
      <c r="F5697" s="379"/>
    </row>
    <row r="5698" spans="2:6" ht="15" customHeight="1" thickBot="1">
      <c r="B5698" s="404"/>
      <c r="C5698" s="379"/>
      <c r="D5698" s="419"/>
      <c r="E5698" s="404"/>
      <c r="F5698" s="379"/>
    </row>
    <row r="5699" spans="2:6" ht="15" customHeight="1" thickBot="1">
      <c r="B5699" s="404"/>
      <c r="C5699" s="379"/>
      <c r="D5699" s="419"/>
      <c r="E5699" s="404"/>
      <c r="F5699" s="379"/>
    </row>
    <row r="5700" spans="2:6" ht="15" customHeight="1" thickBot="1">
      <c r="B5700" s="404"/>
      <c r="C5700" s="379"/>
      <c r="D5700" s="419"/>
      <c r="E5700" s="404"/>
      <c r="F5700" s="379"/>
    </row>
    <row r="5701" spans="2:6" ht="15" customHeight="1" thickBot="1">
      <c r="B5701" s="404"/>
      <c r="C5701" s="379"/>
      <c r="D5701" s="419"/>
      <c r="E5701" s="404"/>
      <c r="F5701" s="379"/>
    </row>
    <row r="5702" spans="2:6" ht="15" customHeight="1" thickBot="1">
      <c r="B5702" s="404"/>
      <c r="C5702" s="379"/>
      <c r="D5702" s="419"/>
      <c r="E5702" s="404"/>
      <c r="F5702" s="379"/>
    </row>
    <row r="5703" spans="2:6" ht="15" customHeight="1" thickBot="1">
      <c r="B5703" s="404"/>
      <c r="C5703" s="379"/>
      <c r="D5703" s="419"/>
      <c r="E5703" s="404"/>
      <c r="F5703" s="379"/>
    </row>
    <row r="5704" spans="2:6" ht="15" customHeight="1" thickBot="1">
      <c r="B5704" s="404"/>
      <c r="C5704" s="379"/>
      <c r="D5704" s="419"/>
      <c r="E5704" s="404"/>
      <c r="F5704" s="379"/>
    </row>
    <row r="5705" spans="2:6" ht="15" customHeight="1" thickBot="1">
      <c r="B5705" s="404"/>
      <c r="C5705" s="379"/>
      <c r="D5705" s="419"/>
      <c r="E5705" s="404"/>
      <c r="F5705" s="379"/>
    </row>
    <row r="5706" spans="2:6" ht="15" customHeight="1" thickBot="1">
      <c r="B5706" s="404"/>
      <c r="C5706" s="379"/>
      <c r="D5706" s="419"/>
      <c r="E5706" s="404"/>
      <c r="F5706" s="379"/>
    </row>
    <row r="5707" spans="2:6" ht="15" customHeight="1" thickBot="1">
      <c r="B5707" s="404"/>
      <c r="C5707" s="379"/>
      <c r="D5707" s="419"/>
      <c r="E5707" s="404"/>
      <c r="F5707" s="379"/>
    </row>
    <row r="5708" spans="2:6" ht="15" customHeight="1" thickBot="1">
      <c r="B5708" s="404"/>
      <c r="C5708" s="379"/>
      <c r="D5708" s="419"/>
      <c r="E5708" s="404"/>
      <c r="F5708" s="379"/>
    </row>
    <row r="5709" spans="2:6" ht="15" customHeight="1" thickBot="1">
      <c r="B5709" s="404"/>
      <c r="C5709" s="379"/>
      <c r="D5709" s="419"/>
      <c r="E5709" s="404"/>
      <c r="F5709" s="379"/>
    </row>
    <row r="5710" spans="2:6" ht="15" customHeight="1" thickBot="1">
      <c r="B5710" s="404"/>
      <c r="C5710" s="379"/>
      <c r="D5710" s="419"/>
      <c r="E5710" s="404"/>
      <c r="F5710" s="379"/>
    </row>
    <row r="5711" spans="2:6" ht="15" customHeight="1" thickBot="1">
      <c r="B5711" s="404"/>
      <c r="C5711" s="379"/>
      <c r="D5711" s="419"/>
      <c r="E5711" s="404"/>
      <c r="F5711" s="379"/>
    </row>
    <row r="5712" spans="2:6" ht="15" customHeight="1" thickBot="1">
      <c r="B5712" s="404"/>
      <c r="C5712" s="379"/>
      <c r="D5712" s="419"/>
      <c r="E5712" s="404"/>
      <c r="F5712" s="379"/>
    </row>
    <row r="5713" spans="2:6" ht="15" customHeight="1" thickBot="1">
      <c r="B5713" s="404"/>
      <c r="C5713" s="379"/>
      <c r="D5713" s="419"/>
      <c r="E5713" s="404"/>
      <c r="F5713" s="379"/>
    </row>
    <row r="5714" spans="2:6" ht="15" customHeight="1" thickBot="1">
      <c r="B5714" s="404"/>
      <c r="C5714" s="379"/>
      <c r="D5714" s="419"/>
      <c r="E5714" s="404"/>
      <c r="F5714" s="379"/>
    </row>
    <row r="5715" spans="2:6" ht="15" customHeight="1" thickBot="1">
      <c r="B5715" s="404"/>
      <c r="C5715" s="379"/>
      <c r="D5715" s="419"/>
      <c r="E5715" s="404"/>
      <c r="F5715" s="379"/>
    </row>
    <row r="5716" spans="2:6" ht="15" customHeight="1" thickBot="1">
      <c r="B5716" s="404"/>
      <c r="C5716" s="379"/>
      <c r="D5716" s="419"/>
      <c r="E5716" s="404"/>
      <c r="F5716" s="379"/>
    </row>
    <row r="5717" spans="2:6" ht="15" customHeight="1" thickBot="1">
      <c r="B5717" s="404"/>
      <c r="C5717" s="379"/>
      <c r="D5717" s="419"/>
      <c r="E5717" s="404"/>
      <c r="F5717" s="379"/>
    </row>
    <row r="5718" spans="2:6" ht="15" customHeight="1" thickBot="1">
      <c r="B5718" s="404"/>
      <c r="C5718" s="379"/>
      <c r="D5718" s="419"/>
      <c r="E5718" s="404"/>
      <c r="F5718" s="379"/>
    </row>
    <row r="5719" spans="2:6" ht="15" customHeight="1" thickBot="1">
      <c r="B5719" s="404"/>
      <c r="C5719" s="379"/>
      <c r="D5719" s="419"/>
      <c r="E5719" s="404"/>
      <c r="F5719" s="379"/>
    </row>
    <row r="5720" spans="2:6" ht="15" customHeight="1" thickBot="1">
      <c r="B5720" s="404"/>
      <c r="C5720" s="379"/>
      <c r="D5720" s="419"/>
      <c r="E5720" s="404"/>
      <c r="F5720" s="379"/>
    </row>
    <row r="5721" spans="2:6" ht="15" customHeight="1" thickBot="1">
      <c r="B5721" s="404"/>
      <c r="C5721" s="379"/>
      <c r="D5721" s="419"/>
      <c r="E5721" s="404"/>
      <c r="F5721" s="379"/>
    </row>
    <row r="5722" spans="2:6" ht="15" customHeight="1" thickBot="1">
      <c r="B5722" s="404"/>
      <c r="C5722" s="379"/>
      <c r="D5722" s="419"/>
      <c r="E5722" s="404"/>
      <c r="F5722" s="379"/>
    </row>
    <row r="5723" spans="2:6" ht="15" customHeight="1" thickBot="1">
      <c r="B5723" s="404"/>
      <c r="C5723" s="379"/>
      <c r="D5723" s="419"/>
      <c r="E5723" s="404"/>
      <c r="F5723" s="379"/>
    </row>
    <row r="5724" spans="2:6" ht="15" customHeight="1" thickBot="1">
      <c r="B5724" s="404"/>
      <c r="C5724" s="379"/>
      <c r="D5724" s="419"/>
      <c r="E5724" s="404"/>
      <c r="F5724" s="379"/>
    </row>
    <row r="5725" spans="2:6" ht="15" customHeight="1" thickBot="1">
      <c r="B5725" s="404"/>
      <c r="C5725" s="379"/>
      <c r="D5725" s="419"/>
      <c r="E5725" s="404"/>
      <c r="F5725" s="379"/>
    </row>
    <row r="5726" spans="2:6" ht="15" customHeight="1" thickBot="1">
      <c r="B5726" s="404"/>
      <c r="C5726" s="379"/>
      <c r="D5726" s="419"/>
      <c r="E5726" s="404"/>
      <c r="F5726" s="379"/>
    </row>
    <row r="5727" spans="2:6" ht="15" customHeight="1" thickBot="1">
      <c r="B5727" s="404"/>
      <c r="C5727" s="379"/>
      <c r="D5727" s="419"/>
      <c r="E5727" s="404"/>
      <c r="F5727" s="379"/>
    </row>
    <row r="5728" spans="2:6" ht="15" customHeight="1" thickBot="1">
      <c r="B5728" s="404"/>
      <c r="C5728" s="379"/>
      <c r="D5728" s="419"/>
      <c r="E5728" s="404"/>
      <c r="F5728" s="379"/>
    </row>
    <row r="5729" spans="2:6" ht="15" customHeight="1" thickBot="1">
      <c r="B5729" s="404"/>
      <c r="C5729" s="379"/>
      <c r="D5729" s="419"/>
      <c r="E5729" s="404"/>
      <c r="F5729" s="379"/>
    </row>
    <row r="5730" spans="2:6" ht="15" customHeight="1" thickBot="1">
      <c r="B5730" s="404"/>
      <c r="C5730" s="379"/>
      <c r="D5730" s="419"/>
      <c r="E5730" s="404"/>
      <c r="F5730" s="379"/>
    </row>
    <row r="5731" spans="2:6" ht="15" customHeight="1" thickBot="1">
      <c r="B5731" s="404"/>
      <c r="C5731" s="379"/>
      <c r="D5731" s="419"/>
      <c r="E5731" s="404"/>
      <c r="F5731" s="379"/>
    </row>
    <row r="5732" spans="2:6" ht="15" customHeight="1" thickBot="1">
      <c r="B5732" s="404"/>
      <c r="C5732" s="379"/>
      <c r="D5732" s="419"/>
      <c r="E5732" s="404"/>
      <c r="F5732" s="379"/>
    </row>
    <row r="5733" spans="2:6" ht="15" customHeight="1" thickBot="1">
      <c r="B5733" s="404"/>
      <c r="C5733" s="379"/>
      <c r="D5733" s="419"/>
      <c r="E5733" s="404"/>
      <c r="F5733" s="379"/>
    </row>
    <row r="5734" spans="2:6" ht="15" customHeight="1" thickBot="1">
      <c r="B5734" s="404"/>
      <c r="C5734" s="379"/>
      <c r="D5734" s="419"/>
      <c r="E5734" s="404"/>
      <c r="F5734" s="379"/>
    </row>
    <row r="5735" spans="2:6" ht="15" customHeight="1" thickBot="1">
      <c r="B5735" s="404"/>
      <c r="C5735" s="379"/>
      <c r="D5735" s="419"/>
      <c r="E5735" s="404"/>
      <c r="F5735" s="379"/>
    </row>
    <row r="5736" spans="2:6" ht="15" customHeight="1" thickBot="1">
      <c r="B5736" s="404"/>
      <c r="C5736" s="379"/>
      <c r="D5736" s="419"/>
      <c r="E5736" s="404"/>
      <c r="F5736" s="379"/>
    </row>
    <row r="5737" spans="2:6" ht="15" customHeight="1" thickBot="1">
      <c r="B5737" s="404"/>
      <c r="C5737" s="379"/>
      <c r="D5737" s="419"/>
      <c r="E5737" s="404"/>
      <c r="F5737" s="379"/>
    </row>
    <row r="5738" spans="2:6" ht="15" customHeight="1" thickBot="1">
      <c r="B5738" s="404"/>
      <c r="C5738" s="379"/>
      <c r="D5738" s="419"/>
      <c r="E5738" s="404"/>
      <c r="F5738" s="379"/>
    </row>
    <row r="5739" spans="2:6" ht="15" customHeight="1" thickBot="1">
      <c r="B5739" s="404"/>
      <c r="C5739" s="379"/>
      <c r="D5739" s="419"/>
      <c r="E5739" s="404"/>
      <c r="F5739" s="379"/>
    </row>
    <row r="5740" spans="2:6" ht="15" customHeight="1" thickBot="1">
      <c r="B5740" s="404"/>
      <c r="C5740" s="379"/>
      <c r="D5740" s="419"/>
      <c r="E5740" s="404"/>
      <c r="F5740" s="379"/>
    </row>
    <row r="5741" spans="2:6" ht="15" customHeight="1" thickBot="1">
      <c r="B5741" s="404"/>
      <c r="C5741" s="379"/>
      <c r="D5741" s="419"/>
      <c r="E5741" s="404"/>
      <c r="F5741" s="379"/>
    </row>
    <row r="5742" spans="2:6" ht="15" customHeight="1" thickBot="1">
      <c r="B5742" s="404"/>
      <c r="C5742" s="379"/>
      <c r="D5742" s="419"/>
      <c r="E5742" s="404"/>
      <c r="F5742" s="379"/>
    </row>
    <row r="5743" spans="2:6" ht="15" customHeight="1" thickBot="1">
      <c r="B5743" s="404"/>
      <c r="C5743" s="379"/>
      <c r="D5743" s="419"/>
      <c r="E5743" s="404"/>
      <c r="F5743" s="379"/>
    </row>
    <row r="5744" spans="2:6" ht="15" customHeight="1" thickBot="1">
      <c r="B5744" s="404"/>
      <c r="C5744" s="379"/>
      <c r="D5744" s="419"/>
      <c r="E5744" s="404"/>
      <c r="F5744" s="379"/>
    </row>
    <row r="5745" spans="2:6" ht="15" customHeight="1" thickBot="1">
      <c r="B5745" s="404"/>
      <c r="C5745" s="379"/>
      <c r="D5745" s="419"/>
      <c r="E5745" s="404"/>
      <c r="F5745" s="379"/>
    </row>
    <row r="5746" spans="2:6" ht="15" customHeight="1" thickBot="1">
      <c r="B5746" s="404"/>
      <c r="C5746" s="379"/>
      <c r="D5746" s="419"/>
      <c r="E5746" s="404"/>
      <c r="F5746" s="379"/>
    </row>
    <row r="5747" spans="2:6" ht="15" customHeight="1" thickBot="1">
      <c r="B5747" s="404"/>
      <c r="C5747" s="379"/>
      <c r="D5747" s="419"/>
      <c r="E5747" s="404"/>
      <c r="F5747" s="379"/>
    </row>
    <row r="5748" spans="2:6" ht="15" customHeight="1" thickBot="1">
      <c r="B5748" s="404"/>
      <c r="C5748" s="379"/>
      <c r="D5748" s="419"/>
      <c r="E5748" s="404"/>
      <c r="F5748" s="379"/>
    </row>
    <row r="5749" spans="2:6" ht="15" customHeight="1" thickBot="1">
      <c r="B5749" s="404"/>
      <c r="C5749" s="379"/>
      <c r="D5749" s="419"/>
      <c r="E5749" s="404"/>
      <c r="F5749" s="379"/>
    </row>
    <row r="5750" spans="2:6" ht="15" customHeight="1" thickBot="1">
      <c r="B5750" s="404"/>
      <c r="C5750" s="379"/>
      <c r="D5750" s="419"/>
      <c r="E5750" s="404"/>
      <c r="F5750" s="379"/>
    </row>
    <row r="5751" spans="2:6" ht="15" customHeight="1" thickBot="1">
      <c r="B5751" s="404"/>
      <c r="C5751" s="379"/>
      <c r="D5751" s="419"/>
      <c r="E5751" s="404"/>
      <c r="F5751" s="379"/>
    </row>
    <row r="5752" spans="2:6" ht="15" customHeight="1" thickBot="1">
      <c r="B5752" s="404"/>
      <c r="C5752" s="379"/>
      <c r="D5752" s="419"/>
      <c r="E5752" s="404"/>
      <c r="F5752" s="379"/>
    </row>
    <row r="5753" spans="2:6" ht="15" customHeight="1" thickBot="1">
      <c r="B5753" s="404"/>
      <c r="C5753" s="379"/>
      <c r="D5753" s="419"/>
      <c r="E5753" s="404"/>
      <c r="F5753" s="379"/>
    </row>
    <row r="5754" spans="2:6" ht="15" customHeight="1" thickBot="1">
      <c r="B5754" s="404"/>
      <c r="C5754" s="379"/>
      <c r="D5754" s="419"/>
      <c r="E5754" s="404"/>
      <c r="F5754" s="379"/>
    </row>
    <row r="5755" spans="2:6" ht="15" customHeight="1" thickBot="1">
      <c r="B5755" s="404"/>
      <c r="C5755" s="379"/>
      <c r="D5755" s="419"/>
      <c r="E5755" s="404"/>
      <c r="F5755" s="379"/>
    </row>
    <row r="5756" spans="2:6" ht="15" customHeight="1" thickBot="1">
      <c r="B5756" s="404"/>
      <c r="C5756" s="379"/>
      <c r="D5756" s="419"/>
      <c r="E5756" s="404"/>
      <c r="F5756" s="379"/>
    </row>
    <row r="5757" spans="2:6" ht="15" customHeight="1" thickBot="1">
      <c r="B5757" s="404"/>
      <c r="C5757" s="379"/>
      <c r="D5757" s="419"/>
      <c r="E5757" s="404"/>
      <c r="F5757" s="379"/>
    </row>
    <row r="5758" spans="2:6" ht="15" customHeight="1" thickBot="1">
      <c r="B5758" s="404"/>
      <c r="C5758" s="379"/>
      <c r="D5758" s="419"/>
      <c r="E5758" s="404"/>
      <c r="F5758" s="379"/>
    </row>
    <row r="5759" spans="2:6" ht="15" customHeight="1" thickBot="1">
      <c r="B5759" s="404"/>
      <c r="C5759" s="379"/>
      <c r="D5759" s="419"/>
      <c r="E5759" s="404"/>
      <c r="F5759" s="379"/>
    </row>
    <row r="5760" spans="2:6" ht="15" customHeight="1" thickBot="1">
      <c r="B5760" s="404"/>
      <c r="C5760" s="379"/>
      <c r="D5760" s="419"/>
      <c r="E5760" s="404"/>
      <c r="F5760" s="379"/>
    </row>
    <row r="5761" spans="2:6" ht="15" customHeight="1" thickBot="1">
      <c r="B5761" s="404"/>
      <c r="C5761" s="379"/>
      <c r="D5761" s="419"/>
      <c r="E5761" s="404"/>
      <c r="F5761" s="379"/>
    </row>
    <row r="5762" spans="2:6" ht="15" customHeight="1" thickBot="1">
      <c r="B5762" s="404"/>
      <c r="C5762" s="379"/>
      <c r="D5762" s="419"/>
      <c r="E5762" s="404"/>
      <c r="F5762" s="379"/>
    </row>
    <row r="5763" spans="2:6" ht="15" customHeight="1" thickBot="1">
      <c r="B5763" s="404"/>
      <c r="C5763" s="379"/>
      <c r="D5763" s="419"/>
      <c r="E5763" s="404"/>
      <c r="F5763" s="379"/>
    </row>
    <row r="5764" spans="2:6" ht="15" customHeight="1" thickBot="1">
      <c r="B5764" s="404"/>
      <c r="C5764" s="379"/>
      <c r="D5764" s="419"/>
      <c r="E5764" s="404"/>
      <c r="F5764" s="379"/>
    </row>
    <row r="5765" spans="2:6" ht="15" customHeight="1" thickBot="1">
      <c r="B5765" s="404"/>
      <c r="C5765" s="379"/>
      <c r="D5765" s="419"/>
      <c r="E5765" s="404"/>
      <c r="F5765" s="379"/>
    </row>
    <row r="5766" spans="2:6" ht="15" customHeight="1" thickBot="1">
      <c r="B5766" s="404"/>
      <c r="C5766" s="379"/>
      <c r="D5766" s="419"/>
      <c r="E5766" s="404"/>
      <c r="F5766" s="379"/>
    </row>
    <row r="5767" spans="2:6" ht="15" customHeight="1" thickBot="1">
      <c r="B5767" s="404"/>
      <c r="C5767" s="379"/>
      <c r="D5767" s="419"/>
      <c r="E5767" s="404"/>
      <c r="F5767" s="379"/>
    </row>
    <row r="5768" spans="2:6" ht="15" customHeight="1" thickBot="1">
      <c r="B5768" s="404"/>
      <c r="C5768" s="379"/>
      <c r="D5768" s="419"/>
      <c r="E5768" s="404"/>
      <c r="F5768" s="379"/>
    </row>
    <row r="5769" spans="2:6" ht="15" customHeight="1" thickBot="1">
      <c r="B5769" s="404"/>
      <c r="C5769" s="379"/>
      <c r="D5769" s="419"/>
      <c r="E5769" s="404"/>
      <c r="F5769" s="379"/>
    </row>
    <row r="5770" spans="2:6" ht="15" customHeight="1" thickBot="1">
      <c r="B5770" s="404"/>
      <c r="C5770" s="379"/>
      <c r="D5770" s="419"/>
      <c r="E5770" s="404"/>
      <c r="F5770" s="379"/>
    </row>
    <row r="5771" spans="2:6" ht="15" customHeight="1" thickBot="1">
      <c r="B5771" s="404"/>
      <c r="C5771" s="379"/>
      <c r="D5771" s="419"/>
      <c r="E5771" s="404"/>
      <c r="F5771" s="379"/>
    </row>
    <row r="5772" spans="2:6" ht="15" customHeight="1" thickBot="1">
      <c r="B5772" s="404"/>
      <c r="C5772" s="379"/>
      <c r="D5772" s="419"/>
      <c r="E5772" s="404"/>
      <c r="F5772" s="379"/>
    </row>
    <row r="5773" spans="2:6" ht="15" customHeight="1" thickBot="1">
      <c r="B5773" s="404"/>
      <c r="C5773" s="379"/>
      <c r="D5773" s="419"/>
      <c r="E5773" s="404"/>
      <c r="F5773" s="379"/>
    </row>
    <row r="5774" spans="2:6" ht="15" customHeight="1" thickBot="1">
      <c r="B5774" s="404"/>
      <c r="C5774" s="379"/>
      <c r="D5774" s="419"/>
      <c r="E5774" s="404"/>
      <c r="F5774" s="379"/>
    </row>
    <row r="5775" spans="2:6" ht="15" customHeight="1" thickBot="1">
      <c r="B5775" s="404"/>
      <c r="C5775" s="379"/>
      <c r="D5775" s="419"/>
      <c r="E5775" s="404"/>
      <c r="F5775" s="379"/>
    </row>
    <row r="5776" spans="2:6" ht="15" customHeight="1" thickBot="1">
      <c r="B5776" s="404"/>
      <c r="C5776" s="379"/>
      <c r="D5776" s="419"/>
      <c r="E5776" s="404"/>
      <c r="F5776" s="379"/>
    </row>
    <row r="5777" spans="2:6" ht="15" customHeight="1" thickBot="1">
      <c r="B5777" s="404"/>
      <c r="C5777" s="379"/>
      <c r="D5777" s="419"/>
      <c r="E5777" s="404"/>
      <c r="F5777" s="379"/>
    </row>
    <row r="5778" spans="2:6" ht="15" customHeight="1" thickBot="1">
      <c r="B5778" s="404"/>
      <c r="C5778" s="379"/>
      <c r="D5778" s="419"/>
      <c r="E5778" s="404"/>
      <c r="F5778" s="379"/>
    </row>
    <row r="5779" spans="2:6" ht="15" customHeight="1" thickBot="1">
      <c r="B5779" s="404"/>
      <c r="C5779" s="379"/>
      <c r="D5779" s="419"/>
      <c r="E5779" s="404"/>
      <c r="F5779" s="379"/>
    </row>
    <row r="5780" spans="2:6" ht="15" customHeight="1" thickBot="1">
      <c r="B5780" s="404"/>
      <c r="C5780" s="379"/>
      <c r="D5780" s="419"/>
      <c r="E5780" s="404"/>
      <c r="F5780" s="379"/>
    </row>
    <row r="5781" spans="2:6" ht="15" customHeight="1" thickBot="1">
      <c r="B5781" s="404"/>
      <c r="C5781" s="379"/>
      <c r="D5781" s="419"/>
      <c r="E5781" s="404"/>
      <c r="F5781" s="379"/>
    </row>
    <row r="5782" spans="2:6" ht="15" customHeight="1" thickBot="1">
      <c r="B5782" s="404"/>
      <c r="C5782" s="379"/>
      <c r="D5782" s="419"/>
      <c r="E5782" s="404"/>
      <c r="F5782" s="379"/>
    </row>
    <row r="5783" spans="2:6" ht="15" customHeight="1" thickBot="1">
      <c r="B5783" s="404"/>
      <c r="C5783" s="379"/>
      <c r="D5783" s="419"/>
      <c r="E5783" s="404"/>
      <c r="F5783" s="379"/>
    </row>
    <row r="5784" spans="2:6" ht="15" customHeight="1" thickBot="1">
      <c r="B5784" s="404"/>
      <c r="C5784" s="379"/>
      <c r="D5784" s="419"/>
      <c r="E5784" s="404"/>
      <c r="F5784" s="379"/>
    </row>
    <row r="5785" spans="2:6" ht="15" customHeight="1" thickBot="1">
      <c r="B5785" s="404"/>
      <c r="C5785" s="379"/>
      <c r="D5785" s="419"/>
      <c r="E5785" s="404"/>
      <c r="F5785" s="379"/>
    </row>
    <row r="5786" spans="2:6" ht="15" customHeight="1" thickBot="1">
      <c r="B5786" s="404"/>
      <c r="C5786" s="379"/>
      <c r="D5786" s="419"/>
      <c r="E5786" s="404"/>
      <c r="F5786" s="379"/>
    </row>
    <row r="5787" spans="2:6" ht="15" customHeight="1" thickBot="1">
      <c r="B5787" s="404"/>
      <c r="C5787" s="379"/>
      <c r="D5787" s="419"/>
      <c r="E5787" s="404"/>
      <c r="F5787" s="379"/>
    </row>
    <row r="5788" spans="2:6" ht="15" customHeight="1" thickBot="1">
      <c r="B5788" s="404"/>
      <c r="C5788" s="379"/>
      <c r="D5788" s="419"/>
      <c r="E5788" s="404"/>
      <c r="F5788" s="379"/>
    </row>
    <row r="5789" spans="2:6" ht="15" customHeight="1" thickBot="1">
      <c r="B5789" s="404"/>
      <c r="C5789" s="379"/>
      <c r="D5789" s="419"/>
      <c r="E5789" s="404"/>
      <c r="F5789" s="379"/>
    </row>
    <row r="5790" spans="2:6" ht="15" customHeight="1" thickBot="1">
      <c r="B5790" s="404"/>
      <c r="C5790" s="379"/>
      <c r="D5790" s="419"/>
      <c r="E5790" s="404"/>
      <c r="F5790" s="379"/>
    </row>
    <row r="5791" spans="2:6" ht="15" customHeight="1" thickBot="1">
      <c r="B5791" s="404"/>
      <c r="C5791" s="379"/>
      <c r="D5791" s="419"/>
      <c r="E5791" s="404"/>
      <c r="F5791" s="379"/>
    </row>
    <row r="5792" spans="2:6" ht="15" customHeight="1" thickBot="1">
      <c r="B5792" s="404"/>
      <c r="C5792" s="379"/>
      <c r="D5792" s="419"/>
      <c r="E5792" s="404"/>
      <c r="F5792" s="379"/>
    </row>
    <row r="5793" spans="2:6" ht="15" customHeight="1" thickBot="1">
      <c r="B5793" s="404"/>
      <c r="C5793" s="379"/>
      <c r="D5793" s="419"/>
      <c r="E5793" s="404"/>
      <c r="F5793" s="379"/>
    </row>
    <row r="5794" spans="2:6" ht="15" customHeight="1" thickBot="1">
      <c r="B5794" s="404"/>
      <c r="C5794" s="379"/>
      <c r="D5794" s="419"/>
      <c r="E5794" s="404"/>
      <c r="F5794" s="379"/>
    </row>
    <row r="5795" spans="2:6" ht="15" customHeight="1" thickBot="1">
      <c r="B5795" s="404"/>
      <c r="C5795" s="379"/>
      <c r="D5795" s="419"/>
      <c r="E5795" s="404"/>
      <c r="F5795" s="379"/>
    </row>
    <row r="5796" spans="2:6" ht="15" customHeight="1" thickBot="1">
      <c r="B5796" s="404"/>
      <c r="C5796" s="379"/>
      <c r="D5796" s="419"/>
      <c r="E5796" s="404"/>
      <c r="F5796" s="379"/>
    </row>
    <row r="5797" spans="2:6" ht="15" customHeight="1" thickBot="1">
      <c r="B5797" s="404"/>
      <c r="C5797" s="379"/>
      <c r="D5797" s="419"/>
      <c r="E5797" s="404"/>
      <c r="F5797" s="379"/>
    </row>
    <row r="5798" spans="2:6" ht="15" customHeight="1" thickBot="1">
      <c r="B5798" s="404"/>
      <c r="C5798" s="379"/>
      <c r="D5798" s="419"/>
      <c r="E5798" s="404"/>
      <c r="F5798" s="379"/>
    </row>
    <row r="5799" spans="2:6" ht="15" customHeight="1" thickBot="1">
      <c r="B5799" s="404"/>
      <c r="C5799" s="379"/>
      <c r="D5799" s="419"/>
      <c r="E5799" s="404"/>
      <c r="F5799" s="379"/>
    </row>
    <row r="5800" spans="2:6" ht="15" customHeight="1" thickBot="1">
      <c r="B5800" s="404"/>
      <c r="C5800" s="379"/>
      <c r="D5800" s="419"/>
      <c r="E5800" s="404"/>
      <c r="F5800" s="379"/>
    </row>
    <row r="5801" spans="2:6" ht="15" customHeight="1" thickBot="1">
      <c r="B5801" s="404"/>
      <c r="C5801" s="379"/>
      <c r="D5801" s="419"/>
      <c r="E5801" s="404"/>
      <c r="F5801" s="379"/>
    </row>
    <row r="5802" spans="2:6" ht="15" customHeight="1" thickBot="1">
      <c r="B5802" s="404"/>
      <c r="C5802" s="379"/>
      <c r="D5802" s="419"/>
      <c r="E5802" s="404"/>
      <c r="F5802" s="379"/>
    </row>
    <row r="5803" spans="2:6" ht="15" customHeight="1" thickBot="1">
      <c r="B5803" s="404"/>
      <c r="C5803" s="379"/>
      <c r="D5803" s="419"/>
      <c r="E5803" s="404"/>
      <c r="F5803" s="379"/>
    </row>
    <row r="5804" spans="2:6" ht="15" customHeight="1" thickBot="1">
      <c r="B5804" s="404"/>
      <c r="C5804" s="379"/>
      <c r="D5804" s="419"/>
      <c r="E5804" s="404"/>
      <c r="F5804" s="379"/>
    </row>
    <row r="5805" spans="2:6" ht="15" customHeight="1" thickBot="1">
      <c r="B5805" s="404"/>
      <c r="C5805" s="379"/>
      <c r="D5805" s="419"/>
      <c r="E5805" s="404"/>
      <c r="F5805" s="379"/>
    </row>
    <row r="5806" spans="2:6" ht="15" customHeight="1" thickBot="1">
      <c r="B5806" s="404"/>
      <c r="C5806" s="379"/>
      <c r="D5806" s="419"/>
      <c r="E5806" s="404"/>
      <c r="F5806" s="379"/>
    </row>
    <row r="5807" spans="2:6" ht="15" customHeight="1" thickBot="1">
      <c r="B5807" s="404"/>
      <c r="C5807" s="379"/>
      <c r="D5807" s="419"/>
      <c r="E5807" s="404"/>
      <c r="F5807" s="379"/>
    </row>
    <row r="5808" spans="2:6" ht="15" customHeight="1" thickBot="1">
      <c r="B5808" s="404"/>
      <c r="C5808" s="379"/>
      <c r="D5808" s="419"/>
      <c r="E5808" s="404"/>
      <c r="F5808" s="379"/>
    </row>
    <row r="5809" spans="2:6" ht="15" customHeight="1" thickBot="1">
      <c r="B5809" s="404"/>
      <c r="C5809" s="379"/>
      <c r="D5809" s="419"/>
      <c r="E5809" s="404"/>
      <c r="F5809" s="379"/>
    </row>
    <row r="5810" spans="2:6" ht="15" customHeight="1" thickBot="1">
      <c r="B5810" s="404"/>
      <c r="C5810" s="379"/>
      <c r="D5810" s="419"/>
      <c r="E5810" s="404"/>
      <c r="F5810" s="379"/>
    </row>
    <row r="5811" spans="2:6" ht="15" customHeight="1" thickBot="1">
      <c r="B5811" s="404"/>
      <c r="C5811" s="379"/>
      <c r="D5811" s="419"/>
      <c r="E5811" s="404"/>
      <c r="F5811" s="379"/>
    </row>
    <row r="5812" spans="2:6" ht="15" customHeight="1" thickBot="1">
      <c r="B5812" s="404"/>
      <c r="C5812" s="379"/>
      <c r="D5812" s="419"/>
      <c r="E5812" s="404"/>
      <c r="F5812" s="379"/>
    </row>
    <row r="5813" spans="2:6" ht="15" customHeight="1" thickBot="1">
      <c r="B5813" s="404"/>
      <c r="C5813" s="379"/>
      <c r="D5813" s="419"/>
      <c r="E5813" s="404"/>
      <c r="F5813" s="379"/>
    </row>
    <row r="5814" spans="2:6" ht="15" customHeight="1" thickBot="1">
      <c r="B5814" s="404"/>
      <c r="C5814" s="379"/>
      <c r="D5814" s="419"/>
      <c r="E5814" s="404"/>
      <c r="F5814" s="379"/>
    </row>
    <row r="5815" spans="2:6" ht="15" customHeight="1" thickBot="1">
      <c r="B5815" s="404"/>
      <c r="C5815" s="379"/>
      <c r="D5815" s="419"/>
      <c r="E5815" s="404"/>
      <c r="F5815" s="379"/>
    </row>
    <row r="5816" spans="2:6" ht="15" customHeight="1" thickBot="1">
      <c r="B5816" s="404"/>
      <c r="C5816" s="379"/>
      <c r="D5816" s="419"/>
      <c r="E5816" s="404"/>
      <c r="F5816" s="379"/>
    </row>
    <row r="5817" spans="2:6" ht="15" customHeight="1" thickBot="1">
      <c r="B5817" s="404"/>
      <c r="C5817" s="379"/>
      <c r="D5817" s="419"/>
      <c r="E5817" s="404"/>
      <c r="F5817" s="379"/>
    </row>
    <row r="5818" spans="2:6" ht="15" customHeight="1" thickBot="1">
      <c r="B5818" s="404"/>
      <c r="C5818" s="379"/>
      <c r="D5818" s="419"/>
      <c r="E5818" s="404"/>
      <c r="F5818" s="379"/>
    </row>
    <row r="5819" spans="2:6" ht="15" customHeight="1" thickBot="1">
      <c r="B5819" s="404"/>
      <c r="C5819" s="379"/>
      <c r="D5819" s="419"/>
      <c r="E5819" s="404"/>
      <c r="F5819" s="379"/>
    </row>
    <row r="5820" spans="2:6" ht="15" customHeight="1" thickBot="1">
      <c r="B5820" s="404"/>
      <c r="C5820" s="379"/>
      <c r="D5820" s="419"/>
      <c r="E5820" s="404"/>
      <c r="F5820" s="379"/>
    </row>
    <row r="5821" spans="2:6" ht="15" customHeight="1" thickBot="1">
      <c r="B5821" s="404"/>
      <c r="C5821" s="379"/>
      <c r="D5821" s="419"/>
      <c r="E5821" s="404"/>
      <c r="F5821" s="379"/>
    </row>
    <row r="5822" spans="2:6" ht="15" customHeight="1" thickBot="1">
      <c r="B5822" s="404"/>
      <c r="C5822" s="379"/>
      <c r="D5822" s="419"/>
      <c r="E5822" s="404"/>
      <c r="F5822" s="379"/>
    </row>
    <row r="5823" spans="2:6" ht="15" customHeight="1" thickBot="1">
      <c r="B5823" s="404"/>
      <c r="C5823" s="379"/>
      <c r="D5823" s="419"/>
      <c r="E5823" s="404"/>
      <c r="F5823" s="379"/>
    </row>
    <row r="5824" spans="2:6" ht="15" customHeight="1" thickBot="1">
      <c r="B5824" s="404"/>
      <c r="C5824" s="379"/>
      <c r="D5824" s="419"/>
      <c r="E5824" s="404"/>
      <c r="F5824" s="379"/>
    </row>
    <row r="5825" spans="2:6" ht="15" customHeight="1" thickBot="1">
      <c r="B5825" s="404"/>
      <c r="C5825" s="379"/>
      <c r="D5825" s="419"/>
      <c r="E5825" s="404"/>
      <c r="F5825" s="379"/>
    </row>
    <row r="5826" spans="2:6" ht="15" customHeight="1" thickBot="1">
      <c r="B5826" s="404"/>
      <c r="C5826" s="379"/>
      <c r="D5826" s="419"/>
      <c r="E5826" s="404"/>
      <c r="F5826" s="379"/>
    </row>
    <row r="5827" spans="2:6" ht="15" customHeight="1" thickBot="1">
      <c r="B5827" s="404"/>
      <c r="C5827" s="379"/>
      <c r="D5827" s="419"/>
      <c r="E5827" s="404"/>
      <c r="F5827" s="379"/>
    </row>
    <row r="5828" spans="2:6" ht="15" customHeight="1" thickBot="1">
      <c r="B5828" s="404"/>
      <c r="C5828" s="379"/>
      <c r="D5828" s="419"/>
      <c r="E5828" s="404"/>
      <c r="F5828" s="379"/>
    </row>
    <row r="5829" spans="2:6" ht="15" customHeight="1" thickBot="1">
      <c r="B5829" s="404"/>
      <c r="C5829" s="379"/>
      <c r="D5829" s="419"/>
      <c r="E5829" s="404"/>
      <c r="F5829" s="379"/>
    </row>
    <row r="5830" spans="2:6" ht="15" customHeight="1" thickBot="1">
      <c r="B5830" s="404"/>
      <c r="C5830" s="379"/>
      <c r="D5830" s="419"/>
      <c r="E5830" s="404"/>
      <c r="F5830" s="379"/>
    </row>
    <row r="5831" spans="2:6" ht="15" customHeight="1" thickBot="1">
      <c r="B5831" s="404"/>
      <c r="C5831" s="379"/>
      <c r="D5831" s="419"/>
      <c r="E5831" s="404"/>
      <c r="F5831" s="379"/>
    </row>
    <row r="5832" spans="2:6" ht="15" customHeight="1" thickBot="1">
      <c r="B5832" s="404"/>
      <c r="C5832" s="379"/>
      <c r="D5832" s="419"/>
      <c r="E5832" s="404"/>
      <c r="F5832" s="379"/>
    </row>
    <row r="5833" spans="2:6" ht="15" customHeight="1" thickBot="1">
      <c r="B5833" s="404"/>
      <c r="C5833" s="379"/>
      <c r="D5833" s="419"/>
      <c r="E5833" s="404"/>
      <c r="F5833" s="379"/>
    </row>
    <row r="5834" spans="2:6" ht="15" customHeight="1" thickBot="1">
      <c r="B5834" s="404"/>
      <c r="C5834" s="379"/>
      <c r="D5834" s="419"/>
      <c r="E5834" s="404"/>
      <c r="F5834" s="379"/>
    </row>
    <row r="5835" spans="2:6" ht="15" customHeight="1" thickBot="1">
      <c r="B5835" s="404"/>
      <c r="C5835" s="379"/>
      <c r="D5835" s="419"/>
      <c r="E5835" s="404"/>
      <c r="F5835" s="379"/>
    </row>
    <row r="5836" spans="2:6" ht="15" customHeight="1" thickBot="1">
      <c r="B5836" s="404"/>
      <c r="C5836" s="379"/>
      <c r="D5836" s="419"/>
      <c r="E5836" s="404"/>
      <c r="F5836" s="379"/>
    </row>
    <row r="5837" spans="2:6" ht="15" customHeight="1" thickBot="1">
      <c r="B5837" s="404"/>
      <c r="C5837" s="379"/>
      <c r="D5837" s="419"/>
      <c r="E5837" s="404"/>
      <c r="F5837" s="379"/>
    </row>
    <row r="5838" spans="2:6" ht="15" customHeight="1" thickBot="1">
      <c r="B5838" s="404"/>
      <c r="C5838" s="379"/>
      <c r="D5838" s="419"/>
      <c r="E5838" s="404"/>
      <c r="F5838" s="379"/>
    </row>
    <row r="5839" spans="2:6" ht="15" customHeight="1" thickBot="1">
      <c r="B5839" s="404"/>
      <c r="C5839" s="379"/>
      <c r="D5839" s="419"/>
      <c r="E5839" s="404"/>
      <c r="F5839" s="379"/>
    </row>
    <row r="5840" spans="2:6" ht="15" customHeight="1" thickBot="1">
      <c r="B5840" s="404"/>
      <c r="C5840" s="379"/>
      <c r="D5840" s="419"/>
      <c r="E5840" s="404"/>
      <c r="F5840" s="379"/>
    </row>
    <row r="5841" spans="2:6" ht="15" customHeight="1" thickBot="1">
      <c r="B5841" s="404"/>
      <c r="C5841" s="379"/>
      <c r="D5841" s="419"/>
      <c r="E5841" s="404"/>
      <c r="F5841" s="379"/>
    </row>
    <row r="5842" spans="2:6" ht="15" customHeight="1" thickBot="1">
      <c r="B5842" s="404"/>
      <c r="C5842" s="379"/>
      <c r="D5842" s="419"/>
      <c r="E5842" s="404"/>
      <c r="F5842" s="379"/>
    </row>
    <row r="5843" spans="2:6" ht="15" customHeight="1" thickBot="1">
      <c r="B5843" s="404"/>
      <c r="C5843" s="379"/>
      <c r="D5843" s="419"/>
      <c r="E5843" s="404"/>
      <c r="F5843" s="379"/>
    </row>
    <row r="5844" spans="2:6" ht="15" customHeight="1" thickBot="1">
      <c r="B5844" s="404"/>
      <c r="C5844" s="379"/>
      <c r="D5844" s="419"/>
      <c r="E5844" s="404"/>
      <c r="F5844" s="379"/>
    </row>
    <row r="5845" spans="2:6" ht="15" customHeight="1" thickBot="1">
      <c r="B5845" s="404"/>
      <c r="C5845" s="379"/>
      <c r="D5845" s="419"/>
      <c r="E5845" s="404"/>
      <c r="F5845" s="379"/>
    </row>
    <row r="5846" spans="2:6" ht="15" customHeight="1" thickBot="1">
      <c r="B5846" s="404"/>
      <c r="C5846" s="379"/>
      <c r="D5846" s="419"/>
      <c r="E5846" s="404"/>
      <c r="F5846" s="379"/>
    </row>
    <row r="5847" spans="2:6" ht="15" customHeight="1" thickBot="1">
      <c r="B5847" s="404"/>
      <c r="C5847" s="379"/>
      <c r="D5847" s="419"/>
      <c r="E5847" s="404"/>
      <c r="F5847" s="379"/>
    </row>
    <row r="5848" spans="2:6" ht="15" customHeight="1" thickBot="1">
      <c r="B5848" s="404"/>
      <c r="C5848" s="379"/>
      <c r="D5848" s="419"/>
      <c r="E5848" s="404"/>
      <c r="F5848" s="379"/>
    </row>
    <row r="5849" spans="2:6" ht="15" customHeight="1" thickBot="1">
      <c r="B5849" s="404"/>
      <c r="C5849" s="379"/>
      <c r="D5849" s="419"/>
      <c r="E5849" s="404"/>
      <c r="F5849" s="379"/>
    </row>
    <row r="5850" spans="2:6" ht="15" customHeight="1" thickBot="1">
      <c r="B5850" s="404"/>
      <c r="C5850" s="379"/>
      <c r="D5850" s="419"/>
      <c r="E5850" s="404"/>
      <c r="F5850" s="379"/>
    </row>
    <row r="5851" spans="2:6" ht="15" customHeight="1" thickBot="1">
      <c r="B5851" s="404"/>
      <c r="C5851" s="379"/>
      <c r="D5851" s="419"/>
      <c r="E5851" s="404"/>
      <c r="F5851" s="379"/>
    </row>
    <row r="5852" spans="2:6" ht="15" customHeight="1" thickBot="1">
      <c r="B5852" s="404"/>
      <c r="C5852" s="379"/>
      <c r="D5852" s="419"/>
      <c r="E5852" s="404"/>
      <c r="F5852" s="379"/>
    </row>
    <row r="5853" spans="2:6" ht="15" customHeight="1" thickBot="1">
      <c r="B5853" s="404"/>
      <c r="C5853" s="379"/>
      <c r="D5853" s="419"/>
      <c r="E5853" s="404"/>
      <c r="F5853" s="379"/>
    </row>
    <row r="5854" spans="2:6" ht="15" customHeight="1" thickBot="1">
      <c r="B5854" s="404"/>
      <c r="C5854" s="379"/>
      <c r="D5854" s="419"/>
      <c r="E5854" s="404"/>
      <c r="F5854" s="379"/>
    </row>
    <row r="5855" spans="2:6" ht="15" customHeight="1" thickBot="1">
      <c r="B5855" s="404"/>
      <c r="C5855" s="379"/>
      <c r="D5855" s="419"/>
      <c r="E5855" s="404"/>
      <c r="F5855" s="379"/>
    </row>
    <row r="5856" spans="2:6" ht="15" customHeight="1" thickBot="1">
      <c r="B5856" s="404"/>
      <c r="C5856" s="379"/>
      <c r="D5856" s="419"/>
      <c r="E5856" s="404"/>
      <c r="F5856" s="379"/>
    </row>
    <row r="5857" spans="2:6" ht="15" customHeight="1" thickBot="1">
      <c r="B5857" s="404"/>
      <c r="C5857" s="379"/>
      <c r="D5857" s="419"/>
      <c r="E5857" s="404"/>
      <c r="F5857" s="379"/>
    </row>
    <row r="5858" spans="2:6" ht="15" customHeight="1" thickBot="1">
      <c r="B5858" s="404"/>
      <c r="C5858" s="379"/>
      <c r="D5858" s="419"/>
      <c r="E5858" s="404"/>
      <c r="F5858" s="379"/>
    </row>
    <row r="5859" spans="2:6" ht="15" customHeight="1" thickBot="1">
      <c r="B5859" s="404"/>
      <c r="C5859" s="379"/>
      <c r="D5859" s="419"/>
      <c r="E5859" s="404"/>
      <c r="F5859" s="379"/>
    </row>
    <row r="5860" spans="2:6" ht="15" customHeight="1" thickBot="1">
      <c r="B5860" s="404"/>
      <c r="C5860" s="379"/>
      <c r="D5860" s="419"/>
      <c r="E5860" s="404"/>
      <c r="F5860" s="379"/>
    </row>
    <row r="5861" spans="2:6" ht="15" customHeight="1" thickBot="1">
      <c r="B5861" s="404"/>
      <c r="C5861" s="379"/>
      <c r="D5861" s="419"/>
      <c r="E5861" s="404"/>
      <c r="F5861" s="379"/>
    </row>
    <row r="5862" spans="2:6" ht="15" customHeight="1" thickBot="1">
      <c r="B5862" s="404"/>
      <c r="C5862" s="379"/>
      <c r="D5862" s="419"/>
      <c r="E5862" s="404"/>
      <c r="F5862" s="379"/>
    </row>
    <row r="5863" spans="2:6" ht="15" customHeight="1" thickBot="1">
      <c r="B5863" s="404"/>
      <c r="C5863" s="379"/>
      <c r="D5863" s="419"/>
      <c r="E5863" s="404"/>
      <c r="F5863" s="379"/>
    </row>
    <row r="5864" spans="2:6" ht="15" customHeight="1" thickBot="1">
      <c r="B5864" s="404"/>
      <c r="C5864" s="379"/>
      <c r="D5864" s="419"/>
      <c r="E5864" s="404"/>
      <c r="F5864" s="379"/>
    </row>
    <row r="5865" spans="2:6" ht="15" customHeight="1" thickBot="1">
      <c r="B5865" s="404"/>
      <c r="C5865" s="379"/>
      <c r="D5865" s="419"/>
      <c r="E5865" s="404"/>
      <c r="F5865" s="379"/>
    </row>
    <row r="5866" spans="2:6" ht="15" customHeight="1" thickBot="1">
      <c r="B5866" s="404"/>
      <c r="C5866" s="379"/>
      <c r="D5866" s="419"/>
      <c r="E5866" s="404"/>
      <c r="F5866" s="379"/>
    </row>
    <row r="5867" spans="2:6" ht="15" customHeight="1" thickBot="1">
      <c r="B5867" s="404"/>
      <c r="C5867" s="379"/>
      <c r="D5867" s="419"/>
      <c r="E5867" s="404"/>
      <c r="F5867" s="379"/>
    </row>
    <row r="5868" spans="2:6" ht="15" customHeight="1" thickBot="1">
      <c r="B5868" s="404"/>
      <c r="C5868" s="379"/>
      <c r="D5868" s="419"/>
      <c r="E5868" s="404"/>
      <c r="F5868" s="379"/>
    </row>
    <row r="5869" spans="2:6" ht="15" customHeight="1" thickBot="1">
      <c r="B5869" s="404"/>
      <c r="C5869" s="379"/>
      <c r="D5869" s="419"/>
      <c r="E5869" s="404"/>
      <c r="F5869" s="379"/>
    </row>
    <row r="5870" spans="2:6" ht="15" customHeight="1" thickBot="1">
      <c r="B5870" s="404"/>
      <c r="C5870" s="379"/>
      <c r="D5870" s="419"/>
      <c r="E5870" s="404"/>
      <c r="F5870" s="379"/>
    </row>
    <row r="5871" spans="2:6" ht="15" customHeight="1" thickBot="1">
      <c r="B5871" s="404"/>
      <c r="C5871" s="379"/>
      <c r="D5871" s="419"/>
      <c r="E5871" s="404"/>
      <c r="F5871" s="379"/>
    </row>
    <row r="5872" spans="2:6" ht="15" customHeight="1" thickBot="1">
      <c r="B5872" s="404"/>
      <c r="C5872" s="379"/>
      <c r="D5872" s="419"/>
      <c r="E5872" s="404"/>
      <c r="F5872" s="379"/>
    </row>
    <row r="5873" spans="2:6" ht="15" customHeight="1" thickBot="1">
      <c r="B5873" s="404"/>
      <c r="C5873" s="379"/>
      <c r="D5873" s="419"/>
      <c r="E5873" s="404"/>
      <c r="F5873" s="379"/>
    </row>
    <row r="5874" spans="2:6" ht="15" customHeight="1" thickBot="1">
      <c r="B5874" s="404"/>
      <c r="C5874" s="379"/>
      <c r="D5874" s="419"/>
      <c r="E5874" s="404"/>
      <c r="F5874" s="379"/>
    </row>
    <row r="5875" spans="2:6" ht="15" customHeight="1" thickBot="1">
      <c r="B5875" s="404"/>
      <c r="C5875" s="379"/>
      <c r="D5875" s="419"/>
      <c r="E5875" s="404"/>
      <c r="F5875" s="379"/>
    </row>
    <row r="5876" spans="2:6" ht="15" customHeight="1" thickBot="1">
      <c r="B5876" s="404"/>
      <c r="C5876" s="379"/>
      <c r="D5876" s="419"/>
      <c r="E5876" s="404"/>
      <c r="F5876" s="379"/>
    </row>
    <row r="5877" spans="2:6" ht="15" customHeight="1" thickBot="1">
      <c r="B5877" s="404"/>
      <c r="C5877" s="379"/>
      <c r="D5877" s="419"/>
      <c r="E5877" s="404"/>
      <c r="F5877" s="379"/>
    </row>
    <row r="5878" spans="2:6" ht="15" customHeight="1" thickBot="1">
      <c r="B5878" s="404"/>
      <c r="C5878" s="379"/>
      <c r="D5878" s="419"/>
      <c r="E5878" s="404"/>
      <c r="F5878" s="379"/>
    </row>
    <row r="5879" spans="2:6" ht="15" customHeight="1" thickBot="1">
      <c r="B5879" s="404"/>
      <c r="C5879" s="379"/>
      <c r="D5879" s="419"/>
      <c r="E5879" s="404"/>
      <c r="F5879" s="379"/>
    </row>
    <row r="5880" spans="2:6" ht="15" customHeight="1" thickBot="1">
      <c r="B5880" s="404"/>
      <c r="C5880" s="379"/>
      <c r="D5880" s="419"/>
      <c r="E5880" s="404"/>
      <c r="F5880" s="379"/>
    </row>
    <row r="5881" spans="2:6" ht="15" customHeight="1" thickBot="1">
      <c r="B5881" s="404"/>
      <c r="C5881" s="379"/>
      <c r="D5881" s="419"/>
      <c r="E5881" s="404"/>
      <c r="F5881" s="379"/>
    </row>
    <row r="5882" spans="2:6" ht="15" customHeight="1" thickBot="1">
      <c r="B5882" s="404"/>
      <c r="C5882" s="379"/>
      <c r="D5882" s="419"/>
      <c r="E5882" s="404"/>
      <c r="F5882" s="379"/>
    </row>
    <row r="5883" spans="2:6" ht="15" customHeight="1" thickBot="1">
      <c r="B5883" s="404"/>
      <c r="C5883" s="379"/>
      <c r="D5883" s="419"/>
      <c r="E5883" s="404"/>
      <c r="F5883" s="379"/>
    </row>
    <row r="5884" spans="2:6" ht="15" customHeight="1" thickBot="1">
      <c r="B5884" s="404"/>
      <c r="C5884" s="379"/>
      <c r="D5884" s="419"/>
      <c r="E5884" s="404"/>
      <c r="F5884" s="379"/>
    </row>
    <row r="5885" spans="2:6" ht="15" customHeight="1" thickBot="1">
      <c r="B5885" s="404"/>
      <c r="C5885" s="379"/>
      <c r="D5885" s="419"/>
      <c r="E5885" s="404"/>
      <c r="F5885" s="379"/>
    </row>
    <row r="5886" spans="2:6" ht="15" customHeight="1" thickBot="1">
      <c r="B5886" s="404"/>
      <c r="C5886" s="379"/>
      <c r="D5886" s="419"/>
      <c r="E5886" s="404"/>
      <c r="F5886" s="379"/>
    </row>
    <row r="5887" spans="2:6" ht="15" customHeight="1" thickBot="1">
      <c r="B5887" s="404"/>
      <c r="C5887" s="379"/>
      <c r="D5887" s="419"/>
      <c r="E5887" s="404"/>
      <c r="F5887" s="379"/>
    </row>
    <row r="5888" spans="2:6" ht="15" customHeight="1" thickBot="1">
      <c r="B5888" s="404"/>
      <c r="C5888" s="379"/>
      <c r="D5888" s="419"/>
      <c r="E5888" s="404"/>
      <c r="F5888" s="379"/>
    </row>
    <row r="5889" spans="2:6" ht="15" customHeight="1" thickBot="1">
      <c r="B5889" s="404"/>
      <c r="C5889" s="379"/>
      <c r="D5889" s="419"/>
      <c r="E5889" s="404"/>
      <c r="F5889" s="379"/>
    </row>
    <row r="5890" spans="2:6" ht="15" customHeight="1" thickBot="1">
      <c r="B5890" s="404"/>
      <c r="C5890" s="379"/>
      <c r="D5890" s="419"/>
      <c r="E5890" s="404"/>
      <c r="F5890" s="379"/>
    </row>
    <row r="5891" spans="2:6" ht="15" customHeight="1" thickBot="1">
      <c r="B5891" s="404"/>
      <c r="C5891" s="379"/>
      <c r="D5891" s="419"/>
      <c r="E5891" s="404"/>
      <c r="F5891" s="379"/>
    </row>
    <row r="5892" spans="2:6" ht="15" customHeight="1" thickBot="1">
      <c r="B5892" s="404"/>
      <c r="C5892" s="379"/>
      <c r="D5892" s="419"/>
      <c r="E5892" s="404"/>
      <c r="F5892" s="379"/>
    </row>
    <row r="5893" spans="2:6" ht="15" customHeight="1" thickBot="1">
      <c r="B5893" s="404"/>
      <c r="C5893" s="379"/>
      <c r="D5893" s="419"/>
      <c r="E5893" s="404"/>
      <c r="F5893" s="379"/>
    </row>
    <row r="5894" spans="2:6" ht="15" customHeight="1" thickBot="1">
      <c r="B5894" s="404"/>
      <c r="C5894" s="379"/>
      <c r="D5894" s="419"/>
      <c r="E5894" s="404"/>
      <c r="F5894" s="379"/>
    </row>
    <row r="5895" spans="2:6" ht="15" customHeight="1" thickBot="1">
      <c r="B5895" s="404"/>
      <c r="C5895" s="379"/>
      <c r="D5895" s="419"/>
      <c r="E5895" s="404"/>
      <c r="F5895" s="379"/>
    </row>
    <row r="5896" spans="2:6" ht="15" customHeight="1" thickBot="1">
      <c r="B5896" s="404"/>
      <c r="C5896" s="379"/>
      <c r="D5896" s="419"/>
      <c r="E5896" s="404"/>
      <c r="F5896" s="379"/>
    </row>
    <row r="5897" spans="2:6" ht="15" customHeight="1" thickBot="1">
      <c r="B5897" s="404"/>
      <c r="C5897" s="379"/>
      <c r="D5897" s="419"/>
      <c r="E5897" s="404"/>
      <c r="F5897" s="379"/>
    </row>
    <row r="5898" spans="2:6" ht="15" customHeight="1" thickBot="1">
      <c r="B5898" s="404"/>
      <c r="C5898" s="379"/>
      <c r="D5898" s="419"/>
      <c r="E5898" s="404"/>
      <c r="F5898" s="379"/>
    </row>
    <row r="5899" spans="2:6" ht="15" customHeight="1" thickBot="1">
      <c r="B5899" s="404"/>
      <c r="C5899" s="379"/>
      <c r="D5899" s="419"/>
      <c r="E5899" s="404"/>
      <c r="F5899" s="379"/>
    </row>
    <row r="5900" spans="2:6" ht="15" customHeight="1" thickBot="1">
      <c r="B5900" s="404"/>
      <c r="C5900" s="379"/>
      <c r="D5900" s="419"/>
      <c r="E5900" s="404"/>
      <c r="F5900" s="379"/>
    </row>
    <row r="5901" spans="2:6" ht="15" customHeight="1" thickBot="1">
      <c r="B5901" s="404"/>
      <c r="C5901" s="379"/>
      <c r="D5901" s="419"/>
      <c r="E5901" s="404"/>
      <c r="F5901" s="379"/>
    </row>
    <row r="5902" spans="2:6" ht="15" customHeight="1" thickBot="1">
      <c r="B5902" s="404"/>
      <c r="C5902" s="379"/>
      <c r="D5902" s="419"/>
      <c r="E5902" s="404"/>
      <c r="F5902" s="379"/>
    </row>
    <row r="5903" spans="2:6" ht="15" customHeight="1" thickBot="1">
      <c r="B5903" s="404"/>
      <c r="C5903" s="379"/>
      <c r="D5903" s="419"/>
      <c r="E5903" s="404"/>
      <c r="F5903" s="379"/>
    </row>
    <row r="5904" spans="2:6" ht="15" customHeight="1" thickBot="1">
      <c r="B5904" s="404"/>
      <c r="C5904" s="379"/>
      <c r="D5904" s="419"/>
      <c r="E5904" s="404"/>
      <c r="F5904" s="379"/>
    </row>
    <row r="5905" spans="2:6" ht="15" customHeight="1" thickBot="1">
      <c r="B5905" s="404"/>
      <c r="C5905" s="379"/>
      <c r="D5905" s="419"/>
      <c r="E5905" s="404"/>
      <c r="F5905" s="379"/>
    </row>
    <row r="5906" spans="2:6" ht="15" customHeight="1" thickBot="1">
      <c r="B5906" s="404"/>
      <c r="C5906" s="379"/>
      <c r="D5906" s="419"/>
      <c r="E5906" s="404"/>
      <c r="F5906" s="379"/>
    </row>
    <row r="5907" spans="2:6" ht="15" customHeight="1" thickBot="1">
      <c r="B5907" s="404"/>
      <c r="C5907" s="379"/>
      <c r="D5907" s="419"/>
      <c r="E5907" s="404"/>
      <c r="F5907" s="379"/>
    </row>
    <row r="5908" spans="2:6" ht="15" customHeight="1" thickBot="1">
      <c r="B5908" s="404"/>
      <c r="C5908" s="379"/>
      <c r="D5908" s="419"/>
      <c r="E5908" s="404"/>
      <c r="F5908" s="379"/>
    </row>
    <row r="5909" spans="2:6" ht="15" customHeight="1" thickBot="1">
      <c r="B5909" s="404"/>
      <c r="C5909" s="379"/>
      <c r="D5909" s="419"/>
      <c r="E5909" s="404"/>
      <c r="F5909" s="379"/>
    </row>
    <row r="5910" spans="2:6" ht="15" customHeight="1" thickBot="1">
      <c r="B5910" s="404"/>
      <c r="C5910" s="379"/>
      <c r="D5910" s="419"/>
      <c r="E5910" s="404"/>
      <c r="F5910" s="379"/>
    </row>
    <row r="5911" spans="2:6" ht="15" customHeight="1" thickBot="1">
      <c r="B5911" s="404"/>
      <c r="C5911" s="379"/>
      <c r="D5911" s="419"/>
      <c r="E5911" s="404"/>
      <c r="F5911" s="379"/>
    </row>
    <row r="5912" spans="2:6" ht="15" customHeight="1" thickBot="1">
      <c r="B5912" s="404"/>
      <c r="C5912" s="379"/>
      <c r="D5912" s="419"/>
      <c r="E5912" s="404"/>
      <c r="F5912" s="379"/>
    </row>
    <row r="5913" spans="2:6" ht="15" customHeight="1" thickBot="1">
      <c r="B5913" s="404"/>
      <c r="C5913" s="379"/>
      <c r="D5913" s="419"/>
      <c r="E5913" s="404"/>
      <c r="F5913" s="379"/>
    </row>
    <row r="5914" spans="2:6" ht="15" customHeight="1" thickBot="1">
      <c r="B5914" s="404"/>
      <c r="C5914" s="379"/>
      <c r="D5914" s="419"/>
      <c r="E5914" s="404"/>
      <c r="F5914" s="379"/>
    </row>
    <row r="5915" spans="2:6" ht="15" customHeight="1" thickBot="1">
      <c r="B5915" s="404"/>
      <c r="C5915" s="379"/>
      <c r="D5915" s="419"/>
      <c r="E5915" s="404"/>
      <c r="F5915" s="379"/>
    </row>
    <row r="5916" spans="2:6" ht="15" customHeight="1" thickBot="1">
      <c r="B5916" s="404"/>
      <c r="C5916" s="379"/>
      <c r="D5916" s="419"/>
      <c r="E5916" s="404"/>
      <c r="F5916" s="379"/>
    </row>
    <row r="5917" spans="2:6" ht="15" customHeight="1" thickBot="1">
      <c r="B5917" s="404"/>
      <c r="C5917" s="379"/>
      <c r="D5917" s="419"/>
      <c r="E5917" s="404"/>
      <c r="F5917" s="379"/>
    </row>
    <row r="5918" spans="2:6" ht="15" customHeight="1" thickBot="1">
      <c r="B5918" s="404"/>
      <c r="C5918" s="379"/>
      <c r="D5918" s="419"/>
      <c r="E5918" s="404"/>
      <c r="F5918" s="379"/>
    </row>
    <row r="5919" spans="2:6" ht="15" customHeight="1" thickBot="1">
      <c r="B5919" s="404"/>
      <c r="C5919" s="379"/>
      <c r="D5919" s="419"/>
      <c r="E5919" s="404"/>
      <c r="F5919" s="379"/>
    </row>
    <row r="5920" spans="2:6" ht="15" customHeight="1" thickBot="1">
      <c r="B5920" s="404"/>
      <c r="C5920" s="379"/>
      <c r="D5920" s="419"/>
      <c r="E5920" s="404"/>
      <c r="F5920" s="379"/>
    </row>
    <row r="5921" spans="2:6" ht="15" customHeight="1" thickBot="1">
      <c r="B5921" s="404"/>
      <c r="C5921" s="379"/>
      <c r="D5921" s="419"/>
      <c r="E5921" s="404"/>
      <c r="F5921" s="379"/>
    </row>
    <row r="5922" spans="2:6" ht="15" customHeight="1" thickBot="1">
      <c r="B5922" s="404"/>
      <c r="C5922" s="379"/>
      <c r="D5922" s="419"/>
      <c r="E5922" s="404"/>
      <c r="F5922" s="379"/>
    </row>
    <row r="5923" spans="2:6" ht="15" customHeight="1" thickBot="1">
      <c r="B5923" s="404"/>
      <c r="C5923" s="379"/>
      <c r="D5923" s="419"/>
      <c r="E5923" s="404"/>
      <c r="F5923" s="379"/>
    </row>
    <row r="5924" spans="2:6" ht="15" customHeight="1" thickBot="1">
      <c r="B5924" s="404"/>
      <c r="C5924" s="379"/>
      <c r="D5924" s="419"/>
      <c r="E5924" s="404"/>
      <c r="F5924" s="379"/>
    </row>
    <row r="5925" spans="2:6" ht="15" customHeight="1" thickBot="1">
      <c r="B5925" s="404"/>
      <c r="C5925" s="379"/>
      <c r="D5925" s="419"/>
      <c r="E5925" s="404"/>
      <c r="F5925" s="379"/>
    </row>
    <row r="5926" spans="2:6" ht="15" customHeight="1" thickBot="1">
      <c r="B5926" s="404"/>
      <c r="C5926" s="379"/>
      <c r="D5926" s="419"/>
      <c r="E5926" s="404"/>
      <c r="F5926" s="379"/>
    </row>
    <row r="5927" spans="2:6" ht="15" customHeight="1" thickBot="1">
      <c r="B5927" s="404"/>
      <c r="C5927" s="379"/>
      <c r="D5927" s="419"/>
      <c r="E5927" s="404"/>
      <c r="F5927" s="379"/>
    </row>
    <row r="5928" spans="2:6" ht="15" customHeight="1" thickBot="1">
      <c r="B5928" s="404"/>
      <c r="C5928" s="379"/>
      <c r="D5928" s="419"/>
      <c r="E5928" s="404"/>
      <c r="F5928" s="379"/>
    </row>
    <row r="5929" spans="2:6" ht="15" customHeight="1" thickBot="1">
      <c r="B5929" s="404"/>
      <c r="C5929" s="379"/>
      <c r="D5929" s="419"/>
      <c r="E5929" s="404"/>
      <c r="F5929" s="379"/>
    </row>
    <row r="5930" spans="2:6" ht="15" customHeight="1" thickBot="1">
      <c r="B5930" s="404"/>
      <c r="C5930" s="379"/>
      <c r="D5930" s="419"/>
      <c r="E5930" s="404"/>
      <c r="F5930" s="379"/>
    </row>
    <row r="5931" spans="2:6" ht="15" customHeight="1" thickBot="1">
      <c r="B5931" s="404"/>
      <c r="C5931" s="379"/>
      <c r="D5931" s="419"/>
      <c r="E5931" s="404"/>
      <c r="F5931" s="379"/>
    </row>
    <row r="5932" spans="2:6" ht="15" customHeight="1" thickBot="1">
      <c r="B5932" s="404"/>
      <c r="C5932" s="379"/>
      <c r="D5932" s="419"/>
      <c r="E5932" s="404"/>
      <c r="F5932" s="379"/>
    </row>
    <row r="5933" spans="2:6" ht="15" customHeight="1" thickBot="1">
      <c r="B5933" s="404"/>
      <c r="C5933" s="379"/>
      <c r="D5933" s="419"/>
      <c r="E5933" s="404"/>
      <c r="F5933" s="379"/>
    </row>
    <row r="5934" spans="2:6" ht="15" customHeight="1" thickBot="1">
      <c r="B5934" s="404"/>
      <c r="C5934" s="379"/>
      <c r="D5934" s="419"/>
      <c r="E5934" s="404"/>
      <c r="F5934" s="379"/>
    </row>
    <row r="5935" spans="2:6" ht="15" customHeight="1" thickBot="1">
      <c r="B5935" s="404"/>
      <c r="C5935" s="379"/>
      <c r="D5935" s="419"/>
      <c r="E5935" s="404"/>
      <c r="F5935" s="379"/>
    </row>
    <row r="5936" spans="2:6" ht="15" customHeight="1" thickBot="1">
      <c r="B5936" s="404"/>
      <c r="C5936" s="379"/>
      <c r="D5936" s="419"/>
      <c r="E5936" s="404"/>
      <c r="F5936" s="379"/>
    </row>
    <row r="5937" spans="2:6" ht="15" customHeight="1" thickBot="1">
      <c r="B5937" s="404"/>
      <c r="C5937" s="379"/>
      <c r="D5937" s="419"/>
      <c r="E5937" s="404"/>
      <c r="F5937" s="379"/>
    </row>
    <row r="5938" spans="2:6" ht="15" customHeight="1" thickBot="1">
      <c r="B5938" s="404"/>
      <c r="C5938" s="379"/>
      <c r="D5938" s="419"/>
      <c r="E5938" s="404"/>
      <c r="F5938" s="379"/>
    </row>
    <row r="5939" spans="2:6" ht="15" customHeight="1" thickBot="1">
      <c r="B5939" s="404"/>
      <c r="C5939" s="379"/>
      <c r="D5939" s="419"/>
      <c r="E5939" s="404"/>
      <c r="F5939" s="379"/>
    </row>
    <row r="5940" spans="2:6" ht="15" customHeight="1" thickBot="1">
      <c r="B5940" s="404"/>
      <c r="C5940" s="379"/>
      <c r="D5940" s="419"/>
      <c r="E5940" s="404"/>
      <c r="F5940" s="379"/>
    </row>
    <row r="5941" spans="2:6" ht="15" customHeight="1" thickBot="1">
      <c r="B5941" s="404"/>
      <c r="C5941" s="379"/>
      <c r="D5941" s="419"/>
      <c r="E5941" s="404"/>
      <c r="F5941" s="379"/>
    </row>
    <row r="5942" spans="2:6" ht="15" customHeight="1" thickBot="1">
      <c r="B5942" s="404"/>
      <c r="C5942" s="379"/>
      <c r="D5942" s="419"/>
      <c r="E5942" s="404"/>
      <c r="F5942" s="379"/>
    </row>
    <row r="5943" spans="2:6" ht="15" customHeight="1" thickBot="1">
      <c r="B5943" s="404"/>
      <c r="C5943" s="379"/>
      <c r="D5943" s="419"/>
      <c r="E5943" s="404"/>
      <c r="F5943" s="379"/>
    </row>
    <row r="5944" spans="2:6" ht="15" customHeight="1" thickBot="1">
      <c r="B5944" s="404"/>
      <c r="C5944" s="379"/>
      <c r="D5944" s="419"/>
      <c r="E5944" s="404"/>
      <c r="F5944" s="379"/>
    </row>
    <row r="5945" spans="2:6" ht="15" customHeight="1" thickBot="1">
      <c r="B5945" s="404"/>
      <c r="C5945" s="379"/>
      <c r="D5945" s="419"/>
      <c r="E5945" s="404"/>
      <c r="F5945" s="379"/>
    </row>
  </sheetData>
  <mergeCells count="2">
    <mergeCell ref="A2947:C2947"/>
    <mergeCell ref="D2947:F2947"/>
  </mergeCells>
  <conditionalFormatting sqref="B1669:B2946">
    <cfRule type="expression" dxfId="0" priority="1">
      <formula>COUNTIF(B:B,B1669)&gt;1</formula>
    </cfRule>
  </conditionalFormatting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78FC9834E44047B5500D17E4BDC798" ma:contentTypeVersion="17" ma:contentTypeDescription="Create a new document." ma:contentTypeScope="" ma:versionID="5f0c35627a85d4619dc5685d87ac328a">
  <xsd:schema xmlns:xsd="http://www.w3.org/2001/XMLSchema" xmlns:xs="http://www.w3.org/2001/XMLSchema" xmlns:p="http://schemas.microsoft.com/office/2006/metadata/properties" xmlns:ns2="0fb7b95f-cdb9-4ec2-b4df-f2a85b68e258" xmlns:ns3="b78c448f-48bc-41be-ac04-f0a5067295bd" targetNamespace="http://schemas.microsoft.com/office/2006/metadata/properties" ma:root="true" ma:fieldsID="54ba6b4f469dcad3d95432558f20faf0" ns2:_="" ns3:_="">
    <xsd:import namespace="0fb7b95f-cdb9-4ec2-b4df-f2a85b68e258"/>
    <xsd:import namespace="b78c448f-48bc-41be-ac04-f0a5067295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_x00da_ltima_x0020_atualiza_x00e7__x00e3_o"/>
                <xsd:element ref="ns2:Informa_x00e7__x00f5_e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b7b95f-cdb9-4ec2-b4df-f2a85b68e2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c2251a4-284b-4299-a75e-b536127868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x00da_ltima_x0020_atualiza_x00e7__x00e3_o" ma:index="17" ma:displayName="Última atualização" ma:default="[today]" ma:description="Alterar a data toda vez que for feita uma atualização na planilha!" ma:format="DateOnly" ma:internalName="_x00da_ltima_x0020_atualiza_x00e7__x00e3_o">
      <xsd:simpleType>
        <xsd:restriction base="dms:DateTime"/>
      </xsd:simpleType>
    </xsd:element>
    <xsd:element name="Informa_x00e7__x00f5_es" ma:index="18" nillable="true" ma:displayName="Informações" ma:description="Editar este campo toda vez que for atualizado o documento." ma:format="Dropdown" ma:internalName="Informa_x00e7__x00f5_es">
      <xsd:simpleType>
        <xsd:restriction base="dms:Text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8c448f-48bc-41be-ac04-f0a5067295b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forma_x00e7__x00f5_es xmlns="0fb7b95f-cdb9-4ec2-b4df-f2a85b68e258" xsi:nil="true"/>
    <_x00da_ltima_x0020_atualiza_x00e7__x00e3_o xmlns="0fb7b95f-cdb9-4ec2-b4df-f2a85b68e258">2024-04-19T13:14:07+00:00</_x00da_ltima_x0020_atualiza_x00e7__x00e3_o>
    <lcf76f155ced4ddcb4097134ff3c332f xmlns="0fb7b95f-cdb9-4ec2-b4df-f2a85b68e25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7E43016-F0FC-42D5-82EB-B1D8856D46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B1C8C3-3486-43E5-B680-CAA22CF673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b7b95f-cdb9-4ec2-b4df-f2a85b68e258"/>
    <ds:schemaRef ds:uri="b78c448f-48bc-41be-ac04-f0a5067295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629D4E-6299-4E8F-90B0-B7A0B6094067}">
  <ds:schemaRefs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b78c448f-48bc-41be-ac04-f0a5067295bd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0fb7b95f-cdb9-4ec2-b4df-f2a85b68e258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12</vt:i4>
      </vt:variant>
    </vt:vector>
  </HeadingPairs>
  <TitlesOfParts>
    <vt:vector size="21" baseType="lpstr">
      <vt:lpstr>tabLocalidades</vt:lpstr>
      <vt:lpstr>Plano de Metas (NOVAS)</vt:lpstr>
      <vt:lpstr>Análise AmNet</vt:lpstr>
      <vt:lpstr>Análise WCS</vt:lpstr>
      <vt:lpstr>Análise Surf</vt:lpstr>
      <vt:lpstr>Projeções</vt:lpstr>
      <vt:lpstr>Preench</vt:lpstr>
      <vt:lpstr>baseamnet</vt:lpstr>
      <vt:lpstr>Pontos</vt:lpstr>
      <vt:lpstr>'Análise AmNet'!categoria</vt:lpstr>
      <vt:lpstr>'Análise Surf'!categoria</vt:lpstr>
      <vt:lpstr>'Análise WCS'!categoria</vt:lpstr>
      <vt:lpstr>'Análise AmNet'!mês</vt:lpstr>
      <vt:lpstr>'Análise Surf'!mês</vt:lpstr>
      <vt:lpstr>'Análise WCS'!mês</vt:lpstr>
      <vt:lpstr>'Análise AmNet'!região</vt:lpstr>
      <vt:lpstr>'Análise Surf'!região</vt:lpstr>
      <vt:lpstr>'Análise WCS'!região</vt:lpstr>
      <vt:lpstr>'Análise AmNet'!tipo</vt:lpstr>
      <vt:lpstr>'Análise Surf'!tipo</vt:lpstr>
      <vt:lpstr>'Análise WCS'!tipo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SMIT/CCD</dc:creator>
  <cp:lastModifiedBy>Jonatas Cardoso de Almeida</cp:lastModifiedBy>
  <cp:revision/>
  <cp:lastPrinted>2024-10-24T15:57:06Z</cp:lastPrinted>
  <dcterms:created xsi:type="dcterms:W3CDTF">2018-06-06T16:03:00Z</dcterms:created>
  <dcterms:modified xsi:type="dcterms:W3CDTF">2024-11-27T12:06:34Z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0x0101000678FC9834E44047B5500D17E4BDC798</vt:lpwstr>
  </property>
  <property fmtid="{D5CDD505-2E9C-101B-9397-08002B2CF9AE}" pid="3" name="ICV">
    <vt:lpwstr>AC6CC04D9BFF4C8CBE8B2CE34D44930C</vt:lpwstr>
  </property>
  <property fmtid="{D5CDD505-2E9C-101B-9397-08002B2CF9AE}" pid="4" name="KSOProductBuildVer">
    <vt:lpwstr>1046-11.2.0.11440</vt:lpwstr>
  </property>
  <property fmtid="{D5CDD505-2E9C-101B-9397-08002B2CF9AE}" pid="5" name="MediaServiceImageTags">
    <vt:lpwstr/>
  </property>
</Properties>
</file>